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formation" sheetId="1" state="visible" r:id="rId2"/>
    <sheet name="sampled seawater volumes and DNA" sheetId="2" state="visible" r:id="rId3"/>
    <sheet name="polyploidy calculations" sheetId="3" state="visible" r:id="rId4"/>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<sst xmlns="http://schemas.openxmlformats.org/spreadsheetml/2006/main" count="602" uniqueCount="352">
  <si>
    <t xml:space="preserve">Supplementary Data 2: Polyploidy estimations in Trichodesmium and Richelia/Calothrix. </t>
  </si>
  <si>
    <t xml:space="preserve">Estimations for ploidy levels of Trichodesmium and Richelia/Calothrix by combining imaging and genetic methods from the same samples (20-180 µm size fraction).</t>
  </si>
  <si>
    <t xml:space="preserve">It is important to note that the metagenomic sampling from Tara Oceans was not specifically designed to quantify metagenomic signals per seawater volume due to the lack of ‘spike‐ins’ or DNA internal standards, and thus we have made assumptions in order to approximate estimates using the reported sampled seawater volumes and the quantity of extracted DNA.</t>
  </si>
  <si>
    <r>
      <rPr>
        <b val="true"/>
        <sz val="10"/>
        <rFont val="Arial"/>
        <family val="2"/>
        <charset val="1"/>
      </rPr>
      <t xml:space="preserve">Sheet 1: </t>
    </r>
    <r>
      <rPr>
        <sz val="10"/>
        <rFont val="Arial"/>
        <family val="2"/>
        <charset val="1"/>
      </rPr>
      <t xml:space="preserve">Compilation of sampled DNA and seawater volumes for metagenomic samples</t>
    </r>
  </si>
  <si>
    <r>
      <rPr>
        <b val="true"/>
        <sz val="10"/>
        <rFont val="Arial"/>
        <family val="2"/>
        <charset val="1"/>
      </rPr>
      <t xml:space="preserve">Sheet 2: </t>
    </r>
    <r>
      <rPr>
        <sz val="10"/>
        <rFont val="Arial"/>
        <family val="2"/>
        <charset val="1"/>
      </rPr>
      <t xml:space="preserve">Polyploidy calculations</t>
    </r>
  </si>
  <si>
    <t xml:space="preserve">SEAWATER SAMPLED VOLUME = vol.concentrated.with.net * cod.ends * vol.processed.for.DNA / vol.resuspension.cod.end</t>
  </si>
  <si>
    <t xml:space="preserve">vol.concentrated.with.net = (flowmeter.end - flowmeter.start) * 0.3 * 0.19</t>
  </si>
  <si>
    <t xml:space="preserve">0.19 -&gt; area (m2) of the net</t>
  </si>
  <si>
    <t xml:space="preserve">0.3 -&gt; hydrobios flowmeters records 0.3 m per revolution</t>
  </si>
  <si>
    <t xml:space="preserve">cod.ends = 2 </t>
  </si>
  <si>
    <t xml:space="preserve">double nets: Two nets towed side by side and the 2 cod end of the net were mixed together prior to fractionation in various samples</t>
  </si>
  <si>
    <t xml:space="preserve">vol.processed.for.DNA</t>
  </si>
  <si>
    <t xml:space="preserve">1 L in total accoding to the wet logsheets; but I divided by the number of barcodes</t>
  </si>
  <si>
    <t xml:space="preserve">vol.resuspension.cod.end = 3 L</t>
  </si>
  <si>
    <t xml:space="preserve">See more information in Tara2009_PROTOCOLS_Protists_20110208a.pdf in https://store.pangaea.de/Projects/TARA-OCEANS/Protocols/Tara_SCIENCE_BRIEFING_PACKAGE_20130625.zip</t>
  </si>
  <si>
    <t xml:space="preserve">station</t>
  </si>
  <si>
    <t xml:space="preserve">layer</t>
  </si>
  <si>
    <t xml:space="preserve">size.fraction (µm)</t>
  </si>
  <si>
    <t xml:space="preserve">deph.m</t>
  </si>
  <si>
    <t xml:space="preserve">sampleid</t>
  </si>
  <si>
    <t xml:space="preserve">otherref</t>
  </si>
  <si>
    <t xml:space="preserve">Event.device.label</t>
  </si>
  <si>
    <t xml:space="preserve">townb</t>
  </si>
  <si>
    <t xml:space="preserve">towtype</t>
  </si>
  <si>
    <t xml:space="preserve">nettype</t>
  </si>
  <si>
    <t xml:space="preserve">netsurf.m2</t>
  </si>
  <si>
    <t xml:space="preserve">flowmeter.start</t>
  </si>
  <si>
    <t xml:space="preserve">flowmeter.end</t>
  </si>
  <si>
    <t xml:space="preserve">volume.concentrated.by.net.m3</t>
  </si>
  <si>
    <t xml:space="preserve">volume.of.dilution.of.the.code.end.m3</t>
  </si>
  <si>
    <t xml:space="preserve">cod.end.numbers</t>
  </si>
  <si>
    <t xml:space="preserve">link.to.event.logsheet</t>
  </si>
  <si>
    <t xml:space="preserve">link.to.wetlab.logsheet</t>
  </si>
  <si>
    <t xml:space="preserve">vol.processed.for.DNA .m3</t>
  </si>
  <si>
    <t xml:space="preserve">barcode(not.sure.about.this)</t>
  </si>
  <si>
    <t xml:space="preserve">CB.Tara</t>
  </si>
  <si>
    <t xml:space="preserve">Volume.m3</t>
  </si>
  <si>
    <t xml:space="preserve">DNA-extracted_mass_ng</t>
  </si>
  <si>
    <t xml:space="preserve">DNA-input (ng)</t>
  </si>
  <si>
    <t xml:space="preserve">Sample</t>
  </si>
  <si>
    <t xml:space="preserve">Accession</t>
  </si>
  <si>
    <t xml:space="preserve">Meta</t>
  </si>
  <si>
    <t xml:space="preserve">Run</t>
  </si>
  <si>
    <t xml:space="preserve">ENA_site</t>
  </si>
  <si>
    <t xml:space="preserve">Surface</t>
  </si>
  <si>
    <t xml:space="preserve">20-180</t>
  </si>
  <si>
    <t xml:space="preserve">tara_oceans_2010_039_d_double_20_20</t>
  </si>
  <si>
    <t xml:space="preserve">tara_20100318t0505z_039_event_net</t>
  </si>
  <si>
    <t xml:space="preserve">plankton net [NET-DOUBLE-20]+[SIEVE-180]</t>
  </si>
  <si>
    <t xml:space="preserve">double_20</t>
  </si>
  <si>
    <t xml:space="preserve">http://store.pangaea.de/Projects/TARA-OCEANS/Logsheets_Event/TARA_20100318T0505Z_039_EVENT_NET.pdf</t>
  </si>
  <si>
    <t xml:space="preserve">http://store.pangaea.de/Projects/TARA-OCEANS/Logsheets_Wetlab/TARA_20100318Z_039_WETLAB_GENO.pdf</t>
  </si>
  <si>
    <t xml:space="preserve">p100000051</t>
  </si>
  <si>
    <t xml:space="preserve">N000000018</t>
  </si>
  <si>
    <t xml:space="preserve">TARA_N000000011</t>
  </si>
  <si>
    <t xml:space="preserve">SAMEA2657110</t>
  </si>
  <si>
    <t xml:space="preserve">Metagenome</t>
  </si>
  <si>
    <t xml:space="preserve">ERS488896</t>
  </si>
  <si>
    <t xml:space="preserve">ERR1726587,ERR1726979</t>
  </si>
  <si>
    <t xml:space="preserve">http://www.ebi.ac.uk/ena/data/view/ERS488896</t>
  </si>
  <si>
    <t xml:space="preserve">tara_oceans_2010_045_d_double_20_20</t>
  </si>
  <si>
    <t xml:space="preserve">tara_20100413t0246z_045_event_net</t>
  </si>
  <si>
    <t xml:space="preserve">http://store.pangaea.de/Projects/TARA-OCEANS/Logsheets_Event/TARA_20100413T0246Z_045_EVENT_NET.pdf</t>
  </si>
  <si>
    <t xml:space="preserve">http://store.pangaea.de/Projects/TARA-OCEANS/Logsheets_Wetlab/TARA_20100413Z_045_WETLAB_GENO.pdf</t>
  </si>
  <si>
    <t xml:space="preserve">p100000488</t>
  </si>
  <si>
    <t xml:space="preserve">N000000251</t>
  </si>
  <si>
    <t xml:space="preserve">TARA_N000000259</t>
  </si>
  <si>
    <t xml:space="preserve">SAMEA2657054</t>
  </si>
  <si>
    <t xml:space="preserve">ERS489234</t>
  </si>
  <si>
    <t xml:space="preserve">ERR562412, ERR1718753, ERR1726646</t>
  </si>
  <si>
    <t xml:space="preserve">http://www.ebi.ac.uk/ena/browser/view/ERS489234</t>
  </si>
  <si>
    <t xml:space="preserve">tara_oceans_2010_046_d_double_20_20</t>
  </si>
  <si>
    <t xml:space="preserve">tara_20100415t0215z_046_event_net</t>
  </si>
  <si>
    <t xml:space="preserve">http://store.pangaea.de/Projects/TARA-OCEANS/Logsheets_Event/TARA_20100415T0215Z_046_EVENT_NET.pdf</t>
  </si>
  <si>
    <t xml:space="preserve">http://store.pangaea.de/Projects/TARA-OCEANS/Logsheets_Wetlab/TARA_20100415Z_046_WETLAB_GENO.pdf</t>
  </si>
  <si>
    <t xml:space="preserve">p100000480</t>
  </si>
  <si>
    <t xml:space="preserve">N000000265</t>
  </si>
  <si>
    <t xml:space="preserve">TARA_N000000269</t>
  </si>
  <si>
    <t xml:space="preserve">SAMEA2730898</t>
  </si>
  <si>
    <t xml:space="preserve">ERS489289</t>
  </si>
  <si>
    <t xml:space="preserve">ERR1726729</t>
  </si>
  <si>
    <t xml:space="preserve">http://www.ebi.ac.uk/ena/data/view/ERS489289</t>
  </si>
  <si>
    <t xml:space="preserve">tara_oceans_2010_047_d_double_20_20</t>
  </si>
  <si>
    <t xml:space="preserve">tara_20100416t0443z_047_event_net</t>
  </si>
  <si>
    <t xml:space="preserve">http://store.pangaea.de/Projects/TARA-OCEANS/Logsheets_Event/TARA_20100416T0443Z_047_EVENT_NET.pdf</t>
  </si>
  <si>
    <t xml:space="preserve">http://store.pangaea.de/Projects/TARA-OCEANS/Logsheets_Wetlab/TARA_20100416Z_047_WETLAB_GENO.pdf</t>
  </si>
  <si>
    <t xml:space="preserve">p100000093</t>
  </si>
  <si>
    <t xml:space="preserve">N000000274</t>
  </si>
  <si>
    <t xml:space="preserve">TARA_N000000282</t>
  </si>
  <si>
    <t xml:space="preserve">SAMEA2730847</t>
  </si>
  <si>
    <t xml:space="preserve">ERS489311</t>
  </si>
  <si>
    <t xml:space="preserve">ERR1718775, ERR1726611, ERR1756070 </t>
  </si>
  <si>
    <t xml:space="preserve">http://www.ebi.ac.uk/ena/browser/view/ERS489311</t>
  </si>
  <si>
    <t xml:space="preserve">tara_oceans_2010_050_d_double_20_20</t>
  </si>
  <si>
    <t xml:space="preserve">tara_20100509t0805z_050_event_net</t>
  </si>
  <si>
    <t xml:space="preserve">http://store.pangaea.de/Projects/TARA-OCEANS/Logsheets_Event/TARA_20100509T0805Z_050_EVENT_NET.pdf</t>
  </si>
  <si>
    <t xml:space="preserve">http://store.pangaea.de/Projects/TARA-OCEANS/Logsheets_Wetlab/TARA_20100509Z_050_WETLAB_GENO.pdf</t>
  </si>
  <si>
    <t xml:space="preserve">p100000085</t>
  </si>
  <si>
    <t xml:space="preserve">N000000128 / N000000129 /N000000130 / N000000131</t>
  </si>
  <si>
    <t xml:space="preserve">TARA_N000000164</t>
  </si>
  <si>
    <t xml:space="preserve">SAMEA2730982</t>
  </si>
  <si>
    <t xml:space="preserve">ERS489403</t>
  </si>
  <si>
    <t xml:space="preserve">ERR1718468, ERR1756048</t>
  </si>
  <si>
    <t xml:space="preserve">http://www.ebi.ac.uk/ena/browser/view/ERS489403</t>
  </si>
  <si>
    <t xml:space="preserve">tara_oceans_2010_053_d_double_20_20</t>
  </si>
  <si>
    <t xml:space="preserve">tara_20100525t0550z_053_event_net</t>
  </si>
  <si>
    <t xml:space="preserve">http://store.pangaea.de/Projects/TARA-OCEANS/Logsheets_Event/TARA_20100525T0550Z_053_EVENT_NET.pdf</t>
  </si>
  <si>
    <t xml:space="preserve">http://store.pangaea.de/Projects/TARA-OCEANS/Logsheets_Wetlab/TARA_20100525Z_053_WETLAB_GENO.pdf</t>
  </si>
  <si>
    <t xml:space="preserve">p100000665</t>
  </si>
  <si>
    <t xml:space="preserve">N000000558 / N000000559 / N000000560 / N000000561</t>
  </si>
  <si>
    <t xml:space="preserve">TARA_N000000371</t>
  </si>
  <si>
    <t xml:space="preserve">SAMEA2731110</t>
  </si>
  <si>
    <t xml:space="preserve">ERS489646</t>
  </si>
  <si>
    <t xml:space="preserve">ERR1718480, ERR1756014, ERR1756347, ERR4691753</t>
  </si>
  <si>
    <t xml:space="preserve">http://www.ebi.ac.uk/ena/browser/view/ERS489646</t>
  </si>
  <si>
    <t xml:space="preserve">tara_oceans_2010_054_d_double_20_20</t>
  </si>
  <si>
    <t xml:space="preserve">tara_20100525t1055z_054_event_net</t>
  </si>
  <si>
    <t xml:space="preserve">http://store.pangaea.de/Projects/TARA-OCEANS/Logsheets_Event/TARA_20100525T1055Z_054_EVENT_NET.pdf</t>
  </si>
  <si>
    <t xml:space="preserve">http://store.pangaea.de/Projects/TARA-OCEANS/Logsheets_Wetlab/TARA_20100526Z_054_WETLAB_GENO.pdf</t>
  </si>
  <si>
    <t xml:space="preserve">p100000663</t>
  </si>
  <si>
    <t xml:space="preserve">N000000554 / N000000555 / N000000556 / N000000557</t>
  </si>
  <si>
    <t xml:space="preserve">TARA_N000000375</t>
  </si>
  <si>
    <t xml:space="preserve">SAMEA2731202</t>
  </si>
  <si>
    <t xml:space="preserve">ERS489668</t>
  </si>
  <si>
    <t xml:space="preserve">ERR1718484, ERR1756311, ERR1756354, ERR4691756</t>
  </si>
  <si>
    <t xml:space="preserve">http://www.ebi.ac.uk/ena/browser/view/ERS489668</t>
  </si>
  <si>
    <t xml:space="preserve">Deep chlorophyll maximum</t>
  </si>
  <si>
    <t xml:space="preserve">tara_oceans_2010_058_d_double_20_20</t>
  </si>
  <si>
    <t xml:space="preserve">tara_20100629t1344z_058_event_net</t>
  </si>
  <si>
    <t xml:space="preserve">http://store.pangaea.de/Projects/TARA-OCEANS/Logsheets_Event/TARA_20100629T1344Z_058_EVENT_NET.pdf</t>
  </si>
  <si>
    <t xml:space="preserve">http://store.pangaea.de/Projects/TARA-OCEANS/Logsheets_Wetlab/TARA_20100629Z_058_WETLAB_GENO.pdf</t>
  </si>
  <si>
    <t xml:space="preserve">p100000143\p100000682\</t>
  </si>
  <si>
    <t xml:space="preserve">N000000401 / N000000402 / N000000403 / N000000404</t>
  </si>
  <si>
    <t xml:space="preserve">TARA_N000000429</t>
  </si>
  <si>
    <t xml:space="preserve">SAMEA2731419</t>
  </si>
  <si>
    <t xml:space="preserve">ERS489842</t>
  </si>
  <si>
    <t xml:space="preserve">ERR1718493, ERR1726590, ERR1756282, ERR1756360</t>
  </si>
  <si>
    <t xml:space="preserve">http://www.ebi.ac.uk/ena/browser/view/ERS489842</t>
  </si>
  <si>
    <t xml:space="preserve">tara_20100629t0603z_058_event_net</t>
  </si>
  <si>
    <t xml:space="preserve">http://store.pangaea.de/Projects/TARA-OCEANS/Logsheets_Event/TARA_20100629T0603Z_058_EVENT_NET.pdf</t>
  </si>
  <si>
    <t xml:space="preserve">p100000681</t>
  </si>
  <si>
    <t xml:space="preserve">N000000405 / N000000406 / N000000407 / N000000408</t>
  </si>
  <si>
    <t xml:space="preserve">TARA_N000000425</t>
  </si>
  <si>
    <t xml:space="preserve">SAMEA2731380</t>
  </si>
  <si>
    <t xml:space="preserve">ERS489813 </t>
  </si>
  <si>
    <t xml:space="preserve">ERR1718497, ERR1726728, ERR1756331 </t>
  </si>
  <si>
    <t xml:space="preserve">tara_oceans_2010_062_d_double_20_20</t>
  </si>
  <si>
    <t xml:space="preserve">tara_20100703t0834z_062_event_net</t>
  </si>
  <si>
    <t xml:space="preserve">http://store.pangaea.de/Projects/TARA-OCEANS/Logsheets_Event/TARA_20100703T0834Z_062_EVENT_NET.pdf</t>
  </si>
  <si>
    <t xml:space="preserve">http://store.pangaea.de/Projects/TARA-OCEANS/Logsheets_Wetlab/TARA_20100703Z_062_WETLAB_GENO.pdf</t>
  </si>
  <si>
    <t xml:space="preserve">p100000839\p100000144\</t>
  </si>
  <si>
    <t xml:space="preserve">N000000475 / N000000476 / N000000477 / N000000478</t>
  </si>
  <si>
    <t xml:space="preserve">TARA_N000000487</t>
  </si>
  <si>
    <t xml:space="preserve">SAMEA2731434</t>
  </si>
  <si>
    <t xml:space="preserve">ERS489911</t>
  </si>
  <si>
    <t xml:space="preserve">ERR1718508, ERR1756143, ERR1756316, ERR4691759</t>
  </si>
  <si>
    <t xml:space="preserve">http://www.ebi.ac.uk/ena/browser/view/ERS489911</t>
  </si>
  <si>
    <t xml:space="preserve">tara_oceans_2010_064_d_double_20_20</t>
  </si>
  <si>
    <t xml:space="preserve">tara_20100707t0753z_064_event_net</t>
  </si>
  <si>
    <t xml:space="preserve">http://store.pangaea.de/Projects/TARA-OCEANS/Logsheets_Event/TARA_20100707T0753Z_064_EVENT_NET.pdf</t>
  </si>
  <si>
    <t xml:space="preserve">http://store.pangaea.de/Projects/TARA-OCEANS/Logsheets_Wetlab/TARA_20100707Z_064_WETLAB_GENO.pdf</t>
  </si>
  <si>
    <t xml:space="preserve">p100000832</t>
  </si>
  <si>
    <t xml:space="preserve">N000000505 / N000000506 / N000000507 / N000000508</t>
  </si>
  <si>
    <t xml:space="preserve">TARA_N000000526</t>
  </si>
  <si>
    <t xml:space="preserve">SAMEA2656968</t>
  </si>
  <si>
    <t xml:space="preserve">ERS489963</t>
  </si>
  <si>
    <t xml:space="preserve">ERR599321</t>
  </si>
  <si>
    <t xml:space="preserve">http://www.ebi.ac.uk/ena/data/view/ERS489963</t>
  </si>
  <si>
    <t xml:space="preserve">tara_oceans_2010_076_d_double_20_20</t>
  </si>
  <si>
    <t xml:space="preserve">tara_20101016t1854z_076_event_net</t>
  </si>
  <si>
    <t xml:space="preserve">http://store.pangaea.de/Projects/TARA-OCEANS/Logsheets_Event/TARA_20101016T1854Z_076_EVENT_NET.pdf</t>
  </si>
  <si>
    <t xml:space="preserve">http://store.pangaea.de/Projects/TARA-OCEANS/Logsheets_Wetlab/TARA_20101016Z_076_WETLAB_GENO.pdf</t>
  </si>
  <si>
    <t xml:space="preserve">p100000291</t>
  </si>
  <si>
    <t xml:space="preserve">N000000903 / N000000908 / N000000905 / N000000906</t>
  </si>
  <si>
    <t xml:space="preserve">TARA_N000000876</t>
  </si>
  <si>
    <t xml:space="preserve">SAMEA2656998</t>
  </si>
  <si>
    <t xml:space="preserve">ERS490618</t>
  </si>
  <si>
    <t xml:space="preserve">ERR1726950,ERR599333,ERR1726607</t>
  </si>
  <si>
    <t xml:space="preserve">http://www.ebi.ac.uk/ena/data/view/ERS490618</t>
  </si>
  <si>
    <t xml:space="preserve">tara_20101016t1118z_076_event_net</t>
  </si>
  <si>
    <t xml:space="preserve">http://store.pangaea.de/Projects/TARA-OCEANS/Logsheets_Event/TARA_20101016T1118Z_076_EVENT_NET.pdf</t>
  </si>
  <si>
    <t xml:space="preserve">p100000282</t>
  </si>
  <si>
    <t xml:space="preserve">N000000907 / N000000904 / N000000909 / N000000910</t>
  </si>
  <si>
    <t xml:space="preserve">TARA_N000000871</t>
  </si>
  <si>
    <t xml:space="preserve">SAMEA2657030</t>
  </si>
  <si>
    <t xml:space="preserve">ERS490572</t>
  </si>
  <si>
    <t xml:space="preserve">ERR1726937,ERR599326,ERR1726731</t>
  </si>
  <si>
    <t xml:space="preserve">http://www.ebi.ac.uk/ena/data/view/ERS490572</t>
  </si>
  <si>
    <t xml:space="preserve">tara_oceans_2010_080_d_double_20_20</t>
  </si>
  <si>
    <t xml:space="preserve">tara_20101129t1430z_080_event_net</t>
  </si>
  <si>
    <t xml:space="preserve">http://store.pangaea.de/Projects/TARA-OCEANS/Logsheets_Event/TARA_20101129T1430Z_080_EVENT_NET.pdf</t>
  </si>
  <si>
    <t xml:space="preserve">http://store.pangaea.de/Projects/TARA-OCEANS/Logsheets_Wetlab/TARA_20101129Z_080_WETLAB_GENO.pdf</t>
  </si>
  <si>
    <t xml:space="preserve">p100000897</t>
  </si>
  <si>
    <t xml:space="preserve">N000001498 / N000001499</t>
  </si>
  <si>
    <t xml:space="preserve">TARA_N000001499</t>
  </si>
  <si>
    <t xml:space="preserve">SAMEA2732299</t>
  </si>
  <si>
    <t xml:space="preserve">ERS490768</t>
  </si>
  <si>
    <t xml:space="preserve">ERR1726636</t>
  </si>
  <si>
    <t xml:space="preserve">http://www.ebi.ac.uk/ena/data/view/ERS490768</t>
  </si>
  <si>
    <t xml:space="preserve">tara_oceans_2011_096_d_double_20_20</t>
  </si>
  <si>
    <t xml:space="preserve">tara_20110324t1427z_096_event_net</t>
  </si>
  <si>
    <t xml:space="preserve">http://store.pangaea.de/Projects/TARA-OCEANS/Logsheets_Event/TARA_20110324T1427Z_096_EVENT_NET.pdf</t>
  </si>
  <si>
    <t xml:space="preserve">http://store.pangaea.de/Projects/TARA-OCEANS/Logsheets_Wetlab/TARA_20110324Z_096_WETLAB_GENO.pdf</t>
  </si>
  <si>
    <t xml:space="preserve">p100001935</t>
  </si>
  <si>
    <t xml:space="preserve">N000001260 / N000001261</t>
  </si>
  <si>
    <t xml:space="preserve">TARA_N000001260</t>
  </si>
  <si>
    <t xml:space="preserve">SAMEA2732363</t>
  </si>
  <si>
    <t xml:space="preserve">ERS491547</t>
  </si>
  <si>
    <t xml:space="preserve">ERR1718619, ERR1726558, ERR1756194 </t>
  </si>
  <si>
    <t xml:space="preserve">http://www.ebi.ac.uk/ena/browser/view/ERS491547</t>
  </si>
  <si>
    <t xml:space="preserve">tara_oceans_2011_097_d_double_20_20</t>
  </si>
  <si>
    <t xml:space="preserve">tara_20110329t1512z_097_event_net</t>
  </si>
  <si>
    <t xml:space="preserve">http://store.pangaea.de/Projects/TARA-OCEANS/Logsheets_Event/TARA_20110329T1512Z_097_EVENT_NET.pdf</t>
  </si>
  <si>
    <t xml:space="preserve">http://store.pangaea.de/Projects/TARA-OCEANS/Logsheets_Wetlab/TARA_20110327Z_097_WETLAB_GENO.pdf</t>
  </si>
  <si>
    <t xml:space="preserve">p100001952</t>
  </si>
  <si>
    <t xml:space="preserve">N000001534 / N000001535</t>
  </si>
  <si>
    <t xml:space="preserve">TARA_N000001534</t>
  </si>
  <si>
    <t xml:space="preserve">SAMEA2732195</t>
  </si>
  <si>
    <t xml:space="preserve">ERS491693</t>
  </si>
  <si>
    <t xml:space="preserve">ERR1718632, ERR1726598, ERR1756000, ERR1756045</t>
  </si>
  <si>
    <t xml:space="preserve">http://www.ebi.ac.uk/ena/browser/view/ERS491693</t>
  </si>
  <si>
    <t xml:space="preserve">tara_oceans_2011_098_d_double_20_20</t>
  </si>
  <si>
    <t xml:space="preserve">tara_20110404t1707z_098_event_net</t>
  </si>
  <si>
    <t xml:space="preserve">http://store.pangaea.de/Projects/TARA-OCEANS/Logsheets_Event/TARA_20110404T1707Z_098_EVENT_NET.pdf</t>
  </si>
  <si>
    <t xml:space="preserve">http://store.pangaea.de/Projects/TARA-OCEANS/Logsheets_Wetlab/TARA_20110403Z_098_WETLAB_GENO.pdf</t>
  </si>
  <si>
    <t xml:space="preserve">p100001851</t>
  </si>
  <si>
    <t xml:space="preserve">N000001568 / N000001569</t>
  </si>
  <si>
    <t xml:space="preserve">TARA_N000001584</t>
  </si>
  <si>
    <t xml:space="preserve">SAMEA2657023</t>
  </si>
  <si>
    <t xml:space="preserve">ERS491799</t>
  </si>
  <si>
    <t xml:space="preserve">ERR1726710,ERR1726603</t>
  </si>
  <si>
    <t xml:space="preserve">http://www.ebi.ac.uk/ena/data/view/ERS491799</t>
  </si>
  <si>
    <t xml:space="preserve">tara_oceans_2011_112_d_double_20_20</t>
  </si>
  <si>
    <t xml:space="preserve">tara_20110615t2034z_112_event_net</t>
  </si>
  <si>
    <t xml:space="preserve">http://store.pangaea.de/Projects/TARA-OCEANS/Logsheets_Event/TARA_20110615T2034Z_112_EVENT_NET.pdf</t>
  </si>
  <si>
    <t xml:space="preserve">http://store.pangaea.de/Projects/TARA-OCEANS/Logsheets_Wetlab/TARA_20110614Z_112_WETLAB_GENO.pdf</t>
  </si>
  <si>
    <t xml:space="preserve">p100001601</t>
  </si>
  <si>
    <t xml:space="preserve">N000001862 / N000001863</t>
  </si>
  <si>
    <t xml:space="preserve">TARA_N000001878</t>
  </si>
  <si>
    <t xml:space="preserve">SAMEA2731613</t>
  </si>
  <si>
    <t xml:space="preserve">ERS492494</t>
  </si>
  <si>
    <t xml:space="preserve">ERR1718290, ERR1726834, ERR1756112, ERR1756147</t>
  </si>
  <si>
    <t xml:space="preserve">http://www.ebi.ac.uk/ena/browser/view/ERS492494</t>
  </si>
  <si>
    <t xml:space="preserve">tara_oceans_2011_129_d_double_20_20</t>
  </si>
  <si>
    <t xml:space="preserve">tara_20110911t1824z_129_event_net</t>
  </si>
  <si>
    <t xml:space="preserve">http://store.pangaea.de/Projects/TARA-OCEANS/Logsheets_Event/TARA_20110911T1824Z_129_EVENT_NET.pdf</t>
  </si>
  <si>
    <t xml:space="preserve">http://store.pangaea.de/Projects/TARA-OCEANS/Logsheets_Wetlab/TARA_20110910Z_129_WETLAB_GENO.pdf</t>
  </si>
  <si>
    <t xml:space="preserve">p000000785</t>
  </si>
  <si>
    <t xml:space="preserve">N000002319 / N000002320</t>
  </si>
  <si>
    <t xml:space="preserve">TARA_N000002320</t>
  </si>
  <si>
    <t xml:space="preserve">SAMEA2732208</t>
  </si>
  <si>
    <t xml:space="preserve">ERS493184 </t>
  </si>
  <si>
    <t xml:space="preserve">ERR1718354, ERR1726647, ERR1756098, ERR1756213 </t>
  </si>
  <si>
    <t xml:space="preserve">tara_20110911t0026z_129_event_net</t>
  </si>
  <si>
    <t xml:space="preserve">http://store.pangaea.de/Projects/TARA-OCEANS/Logsheets_Event/TARA_20110911T0026Z_129_EVENT_NET.pdf</t>
  </si>
  <si>
    <t xml:space="preserve">p000000790</t>
  </si>
  <si>
    <t xml:space="preserve">N000002317 / N000002318</t>
  </si>
  <si>
    <t xml:space="preserve">TARA_N000002318</t>
  </si>
  <si>
    <t xml:space="preserve">SAMEA2732648</t>
  </si>
  <si>
    <t xml:space="preserve">ERS493157</t>
  </si>
  <si>
    <t xml:space="preserve">ERR1718359, ERR1726894, ERR1755964, ERR1756157</t>
  </si>
  <si>
    <t xml:space="preserve">http://www.ebi.ac.uk/ena/browser/view/ERS493157</t>
  </si>
  <si>
    <t xml:space="preserve">tara_oceans_2011_131_d_double_20_20</t>
  </si>
  <si>
    <t xml:space="preserve">tara_20110930t2137z_131_event_net</t>
  </si>
  <si>
    <t xml:space="preserve">http://store.pangaea.de/Projects/TARA-OCEANS/Logsheets_Event/TARA_20110930T2137Z_131_EVENT_NET.pdf</t>
  </si>
  <si>
    <t xml:space="preserve">http://store.pangaea.de/Projects/TARA-OCEANS/Logsheets_Wetlab/TARA_20110929Z_131_WETLAB_GENO.pdf</t>
  </si>
  <si>
    <t xml:space="preserve">p100001077</t>
  </si>
  <si>
    <t xml:space="preserve">N000002374 / N000002375</t>
  </si>
  <si>
    <t xml:space="preserve">TARA_N000002362</t>
  </si>
  <si>
    <t xml:space="preserve">SAMEA2732785</t>
  </si>
  <si>
    <t xml:space="preserve">ERS493274</t>
  </si>
  <si>
    <t xml:space="preserve">ERR1726767</t>
  </si>
  <si>
    <t xml:space="preserve">http://www.ebi.ac.uk/ena/data/view/ERS493274</t>
  </si>
  <si>
    <t xml:space="preserve">tara_20110930t0225z_131_event_net</t>
  </si>
  <si>
    <t xml:space="preserve">http://store.pangaea.de/Projects/TARA-OCEANS/Logsheets_Event/TARA_20110930T0225Z_131_EVENT_NET.pdf</t>
  </si>
  <si>
    <t xml:space="preserve">p100001065</t>
  </si>
  <si>
    <t xml:space="preserve">N000002372 / N000002373</t>
  </si>
  <si>
    <t xml:space="preserve">TARA_N000002360</t>
  </si>
  <si>
    <t xml:space="preserve">SAMEA2732135</t>
  </si>
  <si>
    <t xml:space="preserve">ERS493237</t>
  </si>
  <si>
    <t xml:space="preserve">ERR1726621</t>
  </si>
  <si>
    <t xml:space="preserve">http://www.ebi.ac.uk/ena/data/view/ERS493237</t>
  </si>
  <si>
    <t xml:space="preserve">tara_oceans_2011_135_d_double_20_20</t>
  </si>
  <si>
    <t xml:space="preserve">tara_20111023t1803z_135_event_net</t>
  </si>
  <si>
    <t xml:space="preserve">http://store.pangaea.de/Projects/TARA-OCEANS/Logsheets_Event/TARA_20111023T1803Z_135_EVENT_NET.pdf</t>
  </si>
  <si>
    <t xml:space="preserve">http://store.pangaea.de/Projects/TARA-OCEANS/Logsheets_Wetlab/TARA_20111023Z_135_WETLAB_GENO.pdf</t>
  </si>
  <si>
    <t xml:space="preserve">p100001401</t>
  </si>
  <si>
    <t xml:space="preserve">N000002193 / N000002194</t>
  </si>
  <si>
    <t xml:space="preserve">TARA_N000002193</t>
  </si>
  <si>
    <t xml:space="preserve">SAMEA2732980</t>
  </si>
  <si>
    <t xml:space="preserve">ERS493530</t>
  </si>
  <si>
    <t xml:space="preserve">ERR1726750</t>
  </si>
  <si>
    <t xml:space="preserve">http://www.ebi.ac.uk/ena/data/view/ERS493530</t>
  </si>
  <si>
    <t xml:space="preserve">tara_oceans_2011_136_d_double_20_20</t>
  </si>
  <si>
    <t xml:space="preserve">tara_20111130t1915z_136_event_net</t>
  </si>
  <si>
    <t xml:space="preserve">http://store.pangaea.de/Projects/TARA-OCEANS/Logsheets_Event/TARA_20111130T1915Z_136_EVENT_NET.pdf</t>
  </si>
  <si>
    <t xml:space="preserve">http://store.pangaea.de/Projects/TARA-OCEANS/Logsheets_Wetlab/TARA_20111130Z_136_WETLAB_GENO.pdf</t>
  </si>
  <si>
    <t xml:space="preserve">p100001178</t>
  </si>
  <si>
    <t xml:space="preserve">N000002965 / N000002966</t>
  </si>
  <si>
    <t xml:space="preserve">TARA_N000002965</t>
  </si>
  <si>
    <t xml:space="preserve">SAMEA2732598</t>
  </si>
  <si>
    <t xml:space="preserve">ERS493621</t>
  </si>
  <si>
    <t xml:space="preserve">ERR1726873</t>
  </si>
  <si>
    <t xml:space="preserve">http://www.ebi.ac.uk/ena/data/view/ERS493621</t>
  </si>
  <si>
    <t xml:space="preserve">tara_oceans_2011_140_d_double_20_20</t>
  </si>
  <si>
    <t xml:space="preserve">tara_20111221t1853z_140_event_net</t>
  </si>
  <si>
    <t xml:space="preserve">http://store.pangaea.de/Projects/TARA-OCEANS/Logsheets_Event/TARA_20111221T1853Z_140_EVENT_NET.pdf</t>
  </si>
  <si>
    <t xml:space="preserve">http://store.pangaea.de/Projects/TARA-OCEANS/Logsheets_Wetlab/TARA_20111221Z_140_WETLAB_GENO.pdf</t>
  </si>
  <si>
    <t xml:space="preserve">p100001230</t>
  </si>
  <si>
    <t xml:space="preserve">N000003061 / N000003062</t>
  </si>
  <si>
    <t xml:space="preserve">TARA_N000003061</t>
  </si>
  <si>
    <t xml:space="preserve">SAMEA2730909</t>
  </si>
  <si>
    <t xml:space="preserve">ERS493903</t>
  </si>
  <si>
    <t xml:space="preserve">ERR1718426, ERR1756123, ERR4691844</t>
  </si>
  <si>
    <t xml:space="preserve">http://www.ebi.ac.uk/ena/browser/view/ERS493903</t>
  </si>
  <si>
    <t xml:space="preserve">tara_oceans_2012_142_d_double_20_20</t>
  </si>
  <si>
    <t xml:space="preserve">tara_20120109t1613z_142_event_net</t>
  </si>
  <si>
    <t xml:space="preserve">NA</t>
  </si>
  <si>
    <t xml:space="preserve">http://store.pangaea.de/Projects/TARA-OCEANS/Logsheets_Event/TARA_20120109T1613Z_142_EVENT_NET.pdf</t>
  </si>
  <si>
    <t xml:space="preserve">http://store.pangaea.de/Projects/TARA-OCEANS/Logsheets_Wetlab/TARA_20120109Z_142_WETLAB_GENO.pdf</t>
  </si>
  <si>
    <t xml:space="preserve">k100000746</t>
  </si>
  <si>
    <t xml:space="preserve">N000003077 / N000003078</t>
  </si>
  <si>
    <t xml:space="preserve">TARA_N000003087</t>
  </si>
  <si>
    <t xml:space="preserve">SAMEA2730804</t>
  </si>
  <si>
    <t xml:space="preserve">ERS493971</t>
  </si>
  <si>
    <t xml:space="preserve">ERR1726768</t>
  </si>
  <si>
    <t xml:space="preserve">http://www.ebi.ac.uk/ena/data/view/ERS493971</t>
  </si>
  <si>
    <t xml:space="preserve">tara_oceans_2012_143_d_double_20_20</t>
  </si>
  <si>
    <t xml:space="preserve">tara_20120116t1944z_143_event_net</t>
  </si>
  <si>
    <t xml:space="preserve">http://store.pangaea.de/Projects/TARA-OCEANS/Logsheets_Event/TARA_20120116T1944Z_143_EVENT_NET.pdf</t>
  </si>
  <si>
    <t xml:space="preserve">http://store.pangaea.de/Projects/TARA-OCEANS/Logsheets_Wetlab/TARA_20120116Z_143_WETLAB_GENO.pdf</t>
  </si>
  <si>
    <t xml:space="preserve">k100000800</t>
  </si>
  <si>
    <t xml:space="preserve">N000003157 / N000003158</t>
  </si>
  <si>
    <t xml:space="preserve">TARA_N000003156</t>
  </si>
  <si>
    <t xml:space="preserve">SAMEA2730834</t>
  </si>
  <si>
    <t xml:space="preserve">ERS494060</t>
  </si>
  <si>
    <t xml:space="preserve">ERR1726893</t>
  </si>
  <si>
    <t xml:space="preserve">http://www.ebi.ac.uk/ena/data/view/ERS494060</t>
  </si>
  <si>
    <t xml:space="preserve">#Estimations for ploidy levels of Trichodesmium and Richelia/Calothrix by combining imaging and genetic methods from the same samples (20-180 µm size fraction). It is important to note that the metagenomic sampling from Tara Oceans was not specifically designed to quantify metagenomic signals per seawater volume due to the lack of ‘spike‐ins’ or DNA internal standards, and thus we have made assumptions in order to approximate estimates using the reported sampled seawater volumes and the quantity of extracted DNA.</t>
  </si>
  <si>
    <t xml:space="preserve">size fraction (µm)</t>
  </si>
  <si>
    <t xml:space="preserve">taxon</t>
  </si>
  <si>
    <t xml:space="preserve">cells/L</t>
  </si>
  <si>
    <t xml:space="preserve">nifH/L</t>
  </si>
  <si>
    <t xml:space="preserve">nifH/cell</t>
  </si>
  <si>
    <t xml:space="preserve">nifH_reads</t>
  </si>
  <si>
    <t xml:space="preserve">total_sequencing_reads</t>
  </si>
  <si>
    <t xml:space="preserve">DNA.extracted_ng</t>
  </si>
  <si>
    <t xml:space="preserve">DNA.input_ng</t>
  </si>
  <si>
    <t xml:space="preserve">volume.L</t>
  </si>
  <si>
    <t xml:space="preserve">length_nifH_pb</t>
  </si>
  <si>
    <t xml:space="preserve">Richelia &amp; Calothrix</t>
  </si>
  <si>
    <t xml:space="preserve">Trichodesmium</t>
  </si>
</sst>
</file>

<file path=xl/styles.xml><?xml version="1.0" encoding="utf-8"?>
<styleSheet xmlns="http://schemas.openxmlformats.org/spreadsheetml/2006/main">
  <numFmts count="4">
    <numFmt numFmtId="164" formatCode="General"/>
    <numFmt numFmtId="165" formatCode="0.00E+00"/>
    <numFmt numFmtId="166" formatCode="0.00"/>
    <numFmt numFmtId="167" formatCode="0"/>
  </numFmts>
  <fonts count="5">
    <font>
      <sz val="10"/>
      <name val="Arial"/>
      <family val="2"/>
      <charset val="1"/>
    </font>
    <font>
      <sz val="10"/>
      <name val="Arial"/>
      <family val="0"/>
    </font>
    <font>
      <sz val="10"/>
      <name val="Arial"/>
      <family val="0"/>
    </font>
    <font>
      <sz val="10"/>
      <name val="Arial"/>
      <family val="0"/>
    </font>
    <font>
      <b val="true"/>
      <sz val="10"/>
      <name val="Arial"/>
      <family val="2"/>
      <charset val="1"/>
    </font>
  </fonts>
  <fills count="6">
    <fill>
      <patternFill patternType="none"/>
    </fill>
    <fill>
      <patternFill patternType="gray125"/>
    </fill>
    <fill>
      <patternFill patternType="solid">
        <fgColor rgb="FF939393"/>
        <bgColor rgb="FFA5A5A5"/>
      </patternFill>
    </fill>
    <fill>
      <patternFill patternType="solid">
        <fgColor rgb="FF007FFE"/>
        <bgColor rgb="FF3366FF"/>
      </patternFill>
    </fill>
    <fill>
      <patternFill patternType="solid">
        <fgColor rgb="FFC46200"/>
        <bgColor rgb="FF993300"/>
      </patternFill>
    </fill>
    <fill>
      <patternFill patternType="solid">
        <fgColor rgb="FFA5A5A5"/>
        <bgColor rgb="FF93939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4" fillId="4"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6" fontId="4" fillId="0"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6" fontId="0" fillId="5" borderId="0" xfId="0" applyFont="false" applyBorder="false" applyAlignment="false" applyProtection="false">
      <alignment horizontal="general" vertical="bottom" textRotation="0" wrapText="false" indent="0" shrinkToFit="false"/>
      <protection locked="true" hidden="false"/>
    </xf>
    <xf numFmtId="164" fontId="0" fillId="5"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5A5A5"/>
      <rgbColor rgb="FF808080"/>
      <rgbColor rgb="FF9999FF"/>
      <rgbColor rgb="FF993366"/>
      <rgbColor rgb="FFFFFFCC"/>
      <rgbColor rgb="FFCCFFFF"/>
      <rgbColor rgb="FF660066"/>
      <rgbColor rgb="FFFF8080"/>
      <rgbColor rgb="FF007FFE"/>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C46200"/>
      <rgbColor rgb="FF666699"/>
      <rgbColor rgb="FF939393"/>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6"/>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A2" activeCellId="0" sqref="A2"/>
    </sheetView>
  </sheetViews>
  <sheetFormatPr defaultColWidth="11.55078125" defaultRowHeight="12.8" zeroHeight="false" outlineLevelRow="0" outlineLevelCol="0"/>
  <sheetData>
    <row r="1" customFormat="false" ht="12.8" hidden="false" customHeight="false" outlineLevel="0" collapsed="false">
      <c r="A1" s="1" t="s">
        <v>0</v>
      </c>
    </row>
    <row r="2" customFormat="false" ht="12.8" hidden="false" customHeight="false" outlineLevel="0" collapsed="false">
      <c r="A2" s="2" t="s">
        <v>1</v>
      </c>
    </row>
    <row r="3" customFormat="false" ht="12.8" hidden="false" customHeight="false" outlineLevel="0" collapsed="false">
      <c r="A3" s="2" t="s">
        <v>2</v>
      </c>
    </row>
    <row r="5" customFormat="false" ht="12.8" hidden="false" customHeight="false" outlineLevel="0" collapsed="false">
      <c r="A5" s="1" t="s">
        <v>3</v>
      </c>
    </row>
    <row r="6" customFormat="false" ht="12.8" hidden="false" customHeight="false" outlineLevel="0" collapsed="false">
      <c r="A6" s="1" t="s">
        <v>4</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MJ44"/>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F17" activeCellId="0" sqref="F17"/>
    </sheetView>
  </sheetViews>
  <sheetFormatPr defaultColWidth="11.82421875" defaultRowHeight="12.8" zeroHeight="false" outlineLevelRow="0" outlineLevelCol="0"/>
  <cols>
    <col collapsed="false" customWidth="true" hidden="false" outlineLevel="0" max="1" min="1" style="2" width="7"/>
    <col collapsed="false" customWidth="true" hidden="false" outlineLevel="0" max="2" min="2" style="2" width="6.01"/>
    <col collapsed="false" customWidth="true" hidden="false" outlineLevel="0" max="3" min="3" style="2" width="9.36"/>
    <col collapsed="false" customWidth="true" hidden="false" outlineLevel="0" max="4" min="4" style="2" width="8.91"/>
    <col collapsed="false" customWidth="true" hidden="false" outlineLevel="0" max="5" min="5" style="2" width="33.91"/>
    <col collapsed="false" customWidth="true" hidden="false" outlineLevel="0" max="6" min="6" style="2" width="31.28"/>
    <col collapsed="false" customWidth="true" hidden="false" outlineLevel="0" max="7" min="7" style="2" width="38.29"/>
    <col collapsed="false" customWidth="true" hidden="false" outlineLevel="0" max="8" min="8" style="2" width="6.27"/>
    <col collapsed="false" customWidth="true" hidden="false" outlineLevel="0" max="9" min="9" style="2" width="7.82"/>
    <col collapsed="false" customWidth="true" hidden="false" outlineLevel="0" max="10" min="10" style="2" width="9.82"/>
    <col collapsed="false" customWidth="true" hidden="false" outlineLevel="0" max="11" min="11" style="2" width="7.09"/>
    <col collapsed="false" customWidth="true" hidden="false" outlineLevel="0" max="12" min="12" style="2" width="16.27"/>
    <col collapsed="false" customWidth="true" hidden="false" outlineLevel="0" max="13" min="13" style="2" width="15.63"/>
    <col collapsed="false" customWidth="true" hidden="false" outlineLevel="0" max="14" min="14" style="2" width="17.63"/>
    <col collapsed="false" customWidth="true" hidden="false" outlineLevel="0" max="15" min="15" style="2" width="32"/>
    <col collapsed="false" customWidth="true" hidden="false" outlineLevel="0" max="16" min="16" style="2" width="15.45"/>
    <col collapsed="false" customWidth="true" hidden="false" outlineLevel="0" max="17" min="17" style="2" width="93.82"/>
    <col collapsed="false" customWidth="true" hidden="false" outlineLevel="0" max="18" min="18" style="2" width="92.91"/>
    <col collapsed="false" customWidth="true" hidden="false" outlineLevel="0" max="19" min="19" style="2" width="10.99"/>
    <col collapsed="false" customWidth="true" hidden="false" outlineLevel="0" max="20" min="20" style="2" width="22.09"/>
    <col collapsed="false" customWidth="true" hidden="false" outlineLevel="0" max="21" min="21" style="2" width="30.89"/>
    <col collapsed="false" customWidth="true" hidden="false" outlineLevel="0" max="22" min="22" style="2" width="18.82"/>
    <col collapsed="false" customWidth="true" hidden="false" outlineLevel="0" max="24" min="23" style="2" width="9.36"/>
    <col collapsed="false" customWidth="true" hidden="false" outlineLevel="0" max="25" min="25" style="2" width="19.18"/>
    <col collapsed="false" customWidth="true" hidden="false" outlineLevel="0" max="26" min="26" style="2" width="15.72"/>
    <col collapsed="false" customWidth="true" hidden="false" outlineLevel="0" max="29" min="29" style="2" width="17.27"/>
    <col collapsed="false" customWidth="true" hidden="false" outlineLevel="0" max="1024" min="1020" style="2" width="11.52"/>
  </cols>
  <sheetData>
    <row r="1" customFormat="false" ht="12.8" hidden="false" customHeight="false" outlineLevel="0" collapsed="false">
      <c r="B1" s="1" t="s">
        <v>5</v>
      </c>
      <c r="W1" s="1"/>
      <c r="X1" s="1"/>
    </row>
    <row r="2" customFormat="false" ht="12.8" hidden="false" customHeight="false" outlineLevel="0" collapsed="false">
      <c r="B2" s="1"/>
      <c r="W2" s="1"/>
      <c r="X2" s="1"/>
    </row>
    <row r="3" customFormat="false" ht="12.8" hidden="false" customHeight="false" outlineLevel="0" collapsed="false">
      <c r="B3" s="1" t="s">
        <v>6</v>
      </c>
      <c r="W3" s="1"/>
      <c r="X3" s="1"/>
    </row>
    <row r="4" customFormat="false" ht="12.8" hidden="false" customHeight="false" outlineLevel="0" collapsed="false">
      <c r="B4" s="1" t="s">
        <v>7</v>
      </c>
      <c r="W4" s="1"/>
      <c r="X4" s="1"/>
    </row>
    <row r="5" customFormat="false" ht="12.8" hidden="false" customHeight="false" outlineLevel="0" collapsed="false">
      <c r="B5" s="1" t="s">
        <v>8</v>
      </c>
      <c r="W5" s="1"/>
      <c r="X5" s="1"/>
    </row>
    <row r="6" customFormat="false" ht="12.8" hidden="false" customHeight="false" outlineLevel="0" collapsed="false">
      <c r="B6" s="1"/>
      <c r="W6" s="1"/>
      <c r="X6" s="1"/>
    </row>
    <row r="7" customFormat="false" ht="12.8" hidden="false" customHeight="false" outlineLevel="0" collapsed="false">
      <c r="B7" s="1" t="s">
        <v>9</v>
      </c>
      <c r="W7" s="1"/>
      <c r="X7" s="1"/>
    </row>
    <row r="8" customFormat="false" ht="12.8" hidden="false" customHeight="false" outlineLevel="0" collapsed="false">
      <c r="B8" s="1" t="s">
        <v>10</v>
      </c>
      <c r="W8" s="1"/>
      <c r="X8" s="1"/>
    </row>
    <row r="9" customFormat="false" ht="12.8" hidden="false" customHeight="false" outlineLevel="0" collapsed="false">
      <c r="B9" s="1"/>
      <c r="W9" s="1"/>
      <c r="X9" s="1"/>
    </row>
    <row r="10" customFormat="false" ht="12.8" hidden="false" customHeight="false" outlineLevel="0" collapsed="false">
      <c r="B10" s="1" t="s">
        <v>11</v>
      </c>
      <c r="W10" s="1"/>
      <c r="X10" s="1"/>
    </row>
    <row r="11" customFormat="false" ht="12.8" hidden="false" customHeight="false" outlineLevel="0" collapsed="false">
      <c r="B11" s="1" t="s">
        <v>12</v>
      </c>
      <c r="W11" s="1"/>
      <c r="X11" s="1"/>
    </row>
    <row r="12" customFormat="false" ht="12.8" hidden="false" customHeight="false" outlineLevel="0" collapsed="false">
      <c r="B12" s="1"/>
      <c r="W12" s="1"/>
      <c r="X12" s="1"/>
    </row>
    <row r="13" customFormat="false" ht="12.8" hidden="false" customHeight="false" outlineLevel="0" collapsed="false">
      <c r="B13" s="1" t="s">
        <v>13</v>
      </c>
      <c r="W13" s="1"/>
      <c r="X13" s="1"/>
    </row>
    <row r="14" customFormat="false" ht="12.8" hidden="false" customHeight="false" outlineLevel="0" collapsed="false">
      <c r="B14" s="1" t="s">
        <v>14</v>
      </c>
      <c r="W14" s="1"/>
      <c r="X14" s="1"/>
    </row>
    <row r="16" customFormat="false" ht="12.8" hidden="false" customHeight="false" outlineLevel="0" collapsed="false">
      <c r="W16" s="1"/>
      <c r="X16" s="1"/>
      <c r="Y16" s="1"/>
    </row>
    <row r="17" s="1" customFormat="true" ht="12.8" hidden="false" customHeight="false" outlineLevel="0" collapsed="false">
      <c r="A17" s="3" t="s">
        <v>15</v>
      </c>
      <c r="B17" s="3" t="s">
        <v>16</v>
      </c>
      <c r="C17" s="3" t="s">
        <v>17</v>
      </c>
      <c r="D17" s="3" t="s">
        <v>18</v>
      </c>
      <c r="E17" s="4" t="s">
        <v>19</v>
      </c>
      <c r="F17" s="4" t="s">
        <v>20</v>
      </c>
      <c r="G17" s="4" t="s">
        <v>21</v>
      </c>
      <c r="H17" s="4" t="s">
        <v>22</v>
      </c>
      <c r="I17" s="4" t="s">
        <v>23</v>
      </c>
      <c r="J17" s="4" t="s">
        <v>24</v>
      </c>
      <c r="K17" s="4" t="s">
        <v>25</v>
      </c>
      <c r="L17" s="4" t="s">
        <v>26</v>
      </c>
      <c r="M17" s="4" t="s">
        <v>27</v>
      </c>
      <c r="N17" s="4" t="s">
        <v>28</v>
      </c>
      <c r="O17" s="4" t="s">
        <v>29</v>
      </c>
      <c r="P17" s="4" t="s">
        <v>30</v>
      </c>
      <c r="Q17" s="4" t="s">
        <v>31</v>
      </c>
      <c r="R17" s="4" t="s">
        <v>32</v>
      </c>
      <c r="S17" s="4" t="s">
        <v>33</v>
      </c>
      <c r="T17" s="4" t="s">
        <v>34</v>
      </c>
      <c r="U17" s="4" t="s">
        <v>35</v>
      </c>
      <c r="V17" s="4" t="s">
        <v>36</v>
      </c>
      <c r="W17" s="5" t="s">
        <v>37</v>
      </c>
      <c r="X17" s="5" t="s">
        <v>38</v>
      </c>
      <c r="Y17" s="5" t="s">
        <v>39</v>
      </c>
      <c r="Z17" s="5" t="s">
        <v>40</v>
      </c>
      <c r="AA17" s="5" t="s">
        <v>41</v>
      </c>
      <c r="AB17" s="5" t="s">
        <v>39</v>
      </c>
      <c r="AC17" s="5" t="s">
        <v>42</v>
      </c>
      <c r="AD17" s="5" t="s">
        <v>43</v>
      </c>
      <c r="AMF17" s="2"/>
      <c r="AMG17" s="2"/>
      <c r="AMH17" s="2"/>
      <c r="AMI17" s="2"/>
      <c r="AMJ17" s="2"/>
    </row>
    <row r="18" customFormat="false" ht="12.8" hidden="false" customHeight="false" outlineLevel="0" collapsed="false">
      <c r="A18" s="2" t="n">
        <v>39</v>
      </c>
      <c r="B18" s="2" t="s">
        <v>44</v>
      </c>
      <c r="C18" s="2" t="s">
        <v>45</v>
      </c>
      <c r="D18" s="2" t="n">
        <v>3</v>
      </c>
      <c r="E18" s="2" t="s">
        <v>46</v>
      </c>
      <c r="F18" s="2" t="s">
        <v>47</v>
      </c>
      <c r="G18" s="2" t="s">
        <v>48</v>
      </c>
      <c r="H18" s="2" t="n">
        <v>1</v>
      </c>
      <c r="I18" s="2" t="n">
        <v>2</v>
      </c>
      <c r="J18" s="2" t="s">
        <v>49</v>
      </c>
      <c r="K18" s="2" t="n">
        <v>0.19</v>
      </c>
      <c r="L18" s="2" t="n">
        <v>4072</v>
      </c>
      <c r="M18" s="2" t="n">
        <v>4236</v>
      </c>
      <c r="N18" s="2" t="n">
        <f aca="false">(M18-L18)*K18*0.3</f>
        <v>9.348</v>
      </c>
      <c r="O18" s="2" t="n">
        <v>0.003</v>
      </c>
      <c r="P18" s="2" t="n">
        <v>2</v>
      </c>
      <c r="Q18" s="2" t="s">
        <v>50</v>
      </c>
      <c r="R18" s="2" t="s">
        <v>51</v>
      </c>
      <c r="S18" s="6" t="n">
        <v>0.001</v>
      </c>
      <c r="T18" s="2" t="s">
        <v>52</v>
      </c>
      <c r="U18" s="2" t="s">
        <v>53</v>
      </c>
      <c r="V18" s="2" t="n">
        <f aca="false">P18*N18*S18/O18</f>
        <v>6.232</v>
      </c>
      <c r="W18" s="2" t="n">
        <v>4612.5</v>
      </c>
      <c r="X18" s="2" t="n">
        <v>250</v>
      </c>
      <c r="Y18" s="2" t="s">
        <v>54</v>
      </c>
      <c r="Z18" s="2" t="s">
        <v>55</v>
      </c>
      <c r="AA18" s="2" t="s">
        <v>56</v>
      </c>
      <c r="AB18" s="2" t="s">
        <v>57</v>
      </c>
      <c r="AC18" s="2" t="s">
        <v>58</v>
      </c>
      <c r="AD18" s="2" t="s">
        <v>59</v>
      </c>
    </row>
    <row r="19" customFormat="false" ht="12.8" hidden="false" customHeight="false" outlineLevel="0" collapsed="false">
      <c r="A19" s="2" t="n">
        <v>45</v>
      </c>
      <c r="B19" s="2" t="s">
        <v>44</v>
      </c>
      <c r="C19" s="2" t="s">
        <v>45</v>
      </c>
      <c r="D19" s="2" t="n">
        <v>3</v>
      </c>
      <c r="E19" s="2" t="s">
        <v>60</v>
      </c>
      <c r="F19" s="2" t="s">
        <v>61</v>
      </c>
      <c r="G19" s="2" t="s">
        <v>48</v>
      </c>
      <c r="H19" s="2" t="n">
        <v>1</v>
      </c>
      <c r="I19" s="2" t="n">
        <v>2</v>
      </c>
      <c r="J19" s="2" t="s">
        <v>49</v>
      </c>
      <c r="K19" s="2" t="n">
        <v>0.19</v>
      </c>
      <c r="L19" s="2" t="n">
        <v>4963</v>
      </c>
      <c r="M19" s="2" t="n">
        <v>5659</v>
      </c>
      <c r="N19" s="2" t="n">
        <f aca="false">(M19-L19)*K19*0.3</f>
        <v>39.672</v>
      </c>
      <c r="O19" s="2" t="n">
        <v>0.003</v>
      </c>
      <c r="P19" s="2" t="n">
        <v>2</v>
      </c>
      <c r="Q19" s="2" t="s">
        <v>62</v>
      </c>
      <c r="R19" s="2" t="s">
        <v>63</v>
      </c>
      <c r="S19" s="6" t="n">
        <v>0.001</v>
      </c>
      <c r="T19" s="2" t="s">
        <v>64</v>
      </c>
      <c r="U19" s="2" t="s">
        <v>65</v>
      </c>
      <c r="V19" s="2" t="n">
        <f aca="false">P19*N19*S19/O19</f>
        <v>26.448</v>
      </c>
      <c r="W19" s="2" t="n">
        <v>4803.75</v>
      </c>
      <c r="X19" s="2" t="n">
        <v>250</v>
      </c>
      <c r="Y19" s="2" t="s">
        <v>66</v>
      </c>
      <c r="Z19" s="2" t="s">
        <v>67</v>
      </c>
      <c r="AA19" s="2" t="s">
        <v>56</v>
      </c>
      <c r="AB19" s="2" t="s">
        <v>68</v>
      </c>
      <c r="AC19" s="2" t="s">
        <v>69</v>
      </c>
      <c r="AD19" s="2" t="s">
        <v>70</v>
      </c>
    </row>
    <row r="20" customFormat="false" ht="12.8" hidden="false" customHeight="false" outlineLevel="0" collapsed="false">
      <c r="A20" s="2" t="n">
        <v>46</v>
      </c>
      <c r="B20" s="2" t="s">
        <v>44</v>
      </c>
      <c r="C20" s="2" t="s">
        <v>45</v>
      </c>
      <c r="D20" s="2" t="n">
        <v>3</v>
      </c>
      <c r="E20" s="2" t="s">
        <v>71</v>
      </c>
      <c r="F20" s="2" t="s">
        <v>72</v>
      </c>
      <c r="G20" s="2" t="s">
        <v>48</v>
      </c>
      <c r="H20" s="2" t="n">
        <v>1</v>
      </c>
      <c r="I20" s="2" t="n">
        <v>2</v>
      </c>
      <c r="J20" s="2" t="s">
        <v>49</v>
      </c>
      <c r="K20" s="2" t="n">
        <v>0.19</v>
      </c>
      <c r="L20" s="2" t="n">
        <v>5687</v>
      </c>
      <c r="M20" s="2" t="n">
        <v>5715</v>
      </c>
      <c r="N20" s="2" t="n">
        <f aca="false">(M20-L20)*K20*0.3</f>
        <v>1.596</v>
      </c>
      <c r="O20" s="2" t="n">
        <v>0.003</v>
      </c>
      <c r="P20" s="2" t="n">
        <v>2</v>
      </c>
      <c r="Q20" s="2" t="s">
        <v>73</v>
      </c>
      <c r="R20" s="2" t="s">
        <v>74</v>
      </c>
      <c r="S20" s="6" t="n">
        <v>0.001</v>
      </c>
      <c r="T20" s="2" t="s">
        <v>75</v>
      </c>
      <c r="U20" s="2" t="s">
        <v>76</v>
      </c>
      <c r="V20" s="2" t="n">
        <f aca="false">P20*N20*S20/O20</f>
        <v>1.064</v>
      </c>
      <c r="W20" s="2" t="n">
        <v>5343.8</v>
      </c>
      <c r="X20" s="2" t="n">
        <v>250</v>
      </c>
      <c r="Y20" s="2" t="s">
        <v>77</v>
      </c>
      <c r="Z20" s="2" t="s">
        <v>78</v>
      </c>
      <c r="AA20" s="2" t="s">
        <v>56</v>
      </c>
      <c r="AB20" s="2" t="s">
        <v>79</v>
      </c>
      <c r="AC20" s="2" t="s">
        <v>80</v>
      </c>
      <c r="AD20" s="2" t="s">
        <v>81</v>
      </c>
    </row>
    <row r="21" customFormat="false" ht="12.8" hidden="false" customHeight="false" outlineLevel="0" collapsed="false">
      <c r="A21" s="2" t="n">
        <v>47</v>
      </c>
      <c r="B21" s="2" t="s">
        <v>44</v>
      </c>
      <c r="C21" s="2" t="s">
        <v>45</v>
      </c>
      <c r="D21" s="2" t="n">
        <v>3</v>
      </c>
      <c r="E21" s="2" t="s">
        <v>82</v>
      </c>
      <c r="F21" s="2" t="s">
        <v>83</v>
      </c>
      <c r="G21" s="2" t="s">
        <v>48</v>
      </c>
      <c r="H21" s="2" t="n">
        <v>1</v>
      </c>
      <c r="I21" s="2" t="n">
        <v>2</v>
      </c>
      <c r="J21" s="2" t="s">
        <v>49</v>
      </c>
      <c r="K21" s="2" t="n">
        <v>0.19</v>
      </c>
      <c r="L21" s="2" t="n">
        <v>5733</v>
      </c>
      <c r="M21" s="2" t="n">
        <v>5926</v>
      </c>
      <c r="N21" s="2" t="n">
        <f aca="false">(M21-L21)*K21*0.3</f>
        <v>11.001</v>
      </c>
      <c r="O21" s="2" t="n">
        <v>0.003</v>
      </c>
      <c r="P21" s="2" t="n">
        <v>2</v>
      </c>
      <c r="Q21" s="2" t="s">
        <v>84</v>
      </c>
      <c r="R21" s="2" t="s">
        <v>85</v>
      </c>
      <c r="S21" s="6" t="n">
        <v>0.001</v>
      </c>
      <c r="T21" s="2" t="s">
        <v>86</v>
      </c>
      <c r="U21" s="2" t="s">
        <v>87</v>
      </c>
      <c r="V21" s="2" t="n">
        <f aca="false">P21*N21*S21/O21</f>
        <v>7.334</v>
      </c>
      <c r="W21" s="2" t="n">
        <v>5295</v>
      </c>
      <c r="X21" s="2" t="n">
        <v>250</v>
      </c>
      <c r="Y21" s="2" t="s">
        <v>88</v>
      </c>
      <c r="Z21" s="2" t="s">
        <v>89</v>
      </c>
      <c r="AA21" s="2" t="s">
        <v>56</v>
      </c>
      <c r="AB21" s="2" t="s">
        <v>90</v>
      </c>
      <c r="AC21" s="2" t="s">
        <v>91</v>
      </c>
      <c r="AD21" s="2" t="s">
        <v>92</v>
      </c>
    </row>
    <row r="22" customFormat="false" ht="12.8" hidden="false" customHeight="false" outlineLevel="0" collapsed="false">
      <c r="A22" s="2" t="n">
        <v>50</v>
      </c>
      <c r="B22" s="2" t="s">
        <v>44</v>
      </c>
      <c r="C22" s="2" t="s">
        <v>45</v>
      </c>
      <c r="D22" s="2" t="n">
        <v>3</v>
      </c>
      <c r="E22" s="2" t="s">
        <v>93</v>
      </c>
      <c r="F22" s="2" t="s">
        <v>94</v>
      </c>
      <c r="G22" s="2" t="s">
        <v>48</v>
      </c>
      <c r="H22" s="2" t="n">
        <v>1</v>
      </c>
      <c r="I22" s="2" t="n">
        <v>2</v>
      </c>
      <c r="J22" s="2" t="s">
        <v>49</v>
      </c>
      <c r="K22" s="2" t="n">
        <v>0.19</v>
      </c>
      <c r="L22" s="2" t="n">
        <v>6009</v>
      </c>
      <c r="M22" s="2" t="n">
        <v>6653</v>
      </c>
      <c r="N22" s="2" t="n">
        <f aca="false">(M22-L22)*K22*0.3</f>
        <v>36.708</v>
      </c>
      <c r="O22" s="2" t="n">
        <v>0.003</v>
      </c>
      <c r="P22" s="2" t="n">
        <v>2</v>
      </c>
      <c r="Q22" s="2" t="s">
        <v>95</v>
      </c>
      <c r="R22" s="2" t="s">
        <v>96</v>
      </c>
      <c r="S22" s="6" t="n">
        <f aca="false">0.001/4</f>
        <v>0.00025</v>
      </c>
      <c r="T22" s="2" t="s">
        <v>97</v>
      </c>
      <c r="U22" s="2" t="s">
        <v>98</v>
      </c>
      <c r="V22" s="2" t="n">
        <f aca="false">P22*N22*S22/O22</f>
        <v>6.118</v>
      </c>
      <c r="W22" s="2" t="n">
        <v>6185.4</v>
      </c>
      <c r="X22" s="2" t="n">
        <v>100</v>
      </c>
      <c r="Y22" s="2" t="s">
        <v>99</v>
      </c>
      <c r="Z22" s="2" t="s">
        <v>100</v>
      </c>
      <c r="AA22" s="2" t="s">
        <v>56</v>
      </c>
      <c r="AB22" s="2" t="s">
        <v>101</v>
      </c>
      <c r="AC22" s="2" t="s">
        <v>102</v>
      </c>
      <c r="AD22" s="2" t="s">
        <v>103</v>
      </c>
    </row>
    <row r="23" customFormat="false" ht="12.8" hidden="false" customHeight="false" outlineLevel="0" collapsed="false">
      <c r="A23" s="2" t="n">
        <v>53</v>
      </c>
      <c r="B23" s="2" t="s">
        <v>44</v>
      </c>
      <c r="C23" s="2" t="s">
        <v>45</v>
      </c>
      <c r="D23" s="2" t="n">
        <v>3</v>
      </c>
      <c r="E23" s="2" t="s">
        <v>104</v>
      </c>
      <c r="F23" s="2" t="s">
        <v>105</v>
      </c>
      <c r="G23" s="2" t="s">
        <v>48</v>
      </c>
      <c r="H23" s="2" t="n">
        <v>1</v>
      </c>
      <c r="I23" s="2" t="n">
        <v>2</v>
      </c>
      <c r="J23" s="2" t="s">
        <v>49</v>
      </c>
      <c r="K23" s="2" t="n">
        <v>0.19</v>
      </c>
      <c r="L23" s="2" t="n">
        <v>8632</v>
      </c>
      <c r="M23" s="2" t="n">
        <v>9127</v>
      </c>
      <c r="N23" s="2" t="n">
        <f aca="false">(M23-L23)*K23*0.3</f>
        <v>28.215</v>
      </c>
      <c r="O23" s="2" t="n">
        <v>0.003</v>
      </c>
      <c r="P23" s="2" t="n">
        <v>2</v>
      </c>
      <c r="Q23" s="2" t="s">
        <v>106</v>
      </c>
      <c r="R23" s="2" t="s">
        <v>107</v>
      </c>
      <c r="S23" s="6" t="n">
        <f aca="false">0.001/4</f>
        <v>0.00025</v>
      </c>
      <c r="T23" s="2" t="s">
        <v>108</v>
      </c>
      <c r="U23" s="2" t="s">
        <v>109</v>
      </c>
      <c r="V23" s="2" t="n">
        <f aca="false">P23*N23*S23/O23</f>
        <v>4.7025</v>
      </c>
      <c r="W23" s="2" t="n">
        <v>6719.6</v>
      </c>
      <c r="X23" s="2" t="n">
        <v>100</v>
      </c>
      <c r="Y23" s="2" t="s">
        <v>110</v>
      </c>
      <c r="Z23" s="2" t="s">
        <v>111</v>
      </c>
      <c r="AA23" s="2" t="s">
        <v>56</v>
      </c>
      <c r="AB23" s="2" t="s">
        <v>112</v>
      </c>
      <c r="AC23" s="2" t="s">
        <v>113</v>
      </c>
      <c r="AD23" s="2" t="s">
        <v>114</v>
      </c>
    </row>
    <row r="24" customFormat="false" ht="12.8" hidden="false" customHeight="false" outlineLevel="0" collapsed="false">
      <c r="A24" s="2" t="n">
        <v>54</v>
      </c>
      <c r="B24" s="2" t="s">
        <v>44</v>
      </c>
      <c r="C24" s="2" t="s">
        <v>45</v>
      </c>
      <c r="D24" s="2" t="n">
        <v>3</v>
      </c>
      <c r="E24" s="2" t="s">
        <v>115</v>
      </c>
      <c r="F24" s="2" t="s">
        <v>116</v>
      </c>
      <c r="G24" s="2" t="s">
        <v>48</v>
      </c>
      <c r="H24" s="2" t="n">
        <v>1</v>
      </c>
      <c r="I24" s="2" t="n">
        <v>2</v>
      </c>
      <c r="J24" s="2" t="s">
        <v>49</v>
      </c>
      <c r="K24" s="2" t="n">
        <v>0.19</v>
      </c>
      <c r="L24" s="2" t="n">
        <v>9127</v>
      </c>
      <c r="M24" s="2" t="n">
        <v>9401</v>
      </c>
      <c r="N24" s="2" t="n">
        <f aca="false">(M24-L24)*K24*0.3</f>
        <v>15.618</v>
      </c>
      <c r="O24" s="2" t="n">
        <v>0.003</v>
      </c>
      <c r="P24" s="2" t="n">
        <v>2</v>
      </c>
      <c r="Q24" s="2" t="s">
        <v>117</v>
      </c>
      <c r="R24" s="2" t="s">
        <v>118</v>
      </c>
      <c r="S24" s="6" t="n">
        <v>0.0001</v>
      </c>
      <c r="T24" s="2" t="s">
        <v>119</v>
      </c>
      <c r="U24" s="2" t="s">
        <v>120</v>
      </c>
      <c r="V24" s="2" t="n">
        <f aca="false">P24*N24*S24/O24</f>
        <v>1.0412</v>
      </c>
      <c r="W24" s="2" t="n">
        <v>682.69</v>
      </c>
      <c r="X24" s="2" t="n">
        <v>100</v>
      </c>
      <c r="Y24" s="2" t="s">
        <v>121</v>
      </c>
      <c r="Z24" s="2" t="s">
        <v>122</v>
      </c>
      <c r="AA24" s="2" t="s">
        <v>56</v>
      </c>
      <c r="AB24" s="2" t="s">
        <v>123</v>
      </c>
      <c r="AC24" s="2" t="s">
        <v>124</v>
      </c>
      <c r="AD24" s="2" t="s">
        <v>125</v>
      </c>
    </row>
    <row r="25" customFormat="false" ht="12.8" hidden="false" customHeight="false" outlineLevel="0" collapsed="false">
      <c r="A25" s="2" t="n">
        <v>58</v>
      </c>
      <c r="B25" s="2" t="s">
        <v>126</v>
      </c>
      <c r="C25" s="2" t="s">
        <v>45</v>
      </c>
      <c r="D25" s="2" t="n">
        <v>68</v>
      </c>
      <c r="E25" s="2" t="s">
        <v>127</v>
      </c>
      <c r="F25" s="2" t="s">
        <v>128</v>
      </c>
      <c r="G25" s="2" t="s">
        <v>48</v>
      </c>
      <c r="H25" s="2" t="n">
        <v>1</v>
      </c>
      <c r="I25" s="2" t="n">
        <v>3</v>
      </c>
      <c r="J25" s="2" t="s">
        <v>49</v>
      </c>
      <c r="K25" s="2" t="n">
        <v>0.19</v>
      </c>
      <c r="L25" s="2" t="n">
        <v>9773</v>
      </c>
      <c r="M25" s="2" t="n">
        <v>10200</v>
      </c>
      <c r="N25" s="2" t="n">
        <f aca="false">(M25-L25)*K25*0.3</f>
        <v>24.339</v>
      </c>
      <c r="O25" s="2" t="n">
        <v>0.003</v>
      </c>
      <c r="P25" s="2" t="n">
        <v>2</v>
      </c>
      <c r="Q25" s="2" t="s">
        <v>129</v>
      </c>
      <c r="R25" s="2" t="s">
        <v>130</v>
      </c>
      <c r="S25" s="6" t="n">
        <f aca="false">0.001/4</f>
        <v>0.00025</v>
      </c>
      <c r="T25" s="2" t="s">
        <v>131</v>
      </c>
      <c r="U25" s="2" t="s">
        <v>132</v>
      </c>
      <c r="V25" s="2" t="n">
        <f aca="false">P25*N25*S25/O25</f>
        <v>4.0565</v>
      </c>
      <c r="W25" s="2" t="n">
        <v>3947.25</v>
      </c>
      <c r="X25" s="2" t="n">
        <v>100</v>
      </c>
      <c r="Y25" s="2" t="s">
        <v>133</v>
      </c>
      <c r="Z25" s="2" t="s">
        <v>134</v>
      </c>
      <c r="AA25" s="2" t="s">
        <v>56</v>
      </c>
      <c r="AB25" s="2" t="s">
        <v>135</v>
      </c>
      <c r="AC25" s="2" t="s">
        <v>136</v>
      </c>
      <c r="AD25" s="2" t="s">
        <v>137</v>
      </c>
    </row>
    <row r="26" customFormat="false" ht="12.8" hidden="false" customHeight="false" outlineLevel="0" collapsed="false">
      <c r="A26" s="2" t="n">
        <v>58</v>
      </c>
      <c r="B26" s="2" t="s">
        <v>44</v>
      </c>
      <c r="C26" s="2" t="s">
        <v>45</v>
      </c>
      <c r="D26" s="2" t="n">
        <v>3</v>
      </c>
      <c r="E26" s="2" t="s">
        <v>127</v>
      </c>
      <c r="F26" s="2" t="s">
        <v>138</v>
      </c>
      <c r="G26" s="2" t="s">
        <v>48</v>
      </c>
      <c r="H26" s="2" t="n">
        <v>1</v>
      </c>
      <c r="I26" s="2" t="n">
        <v>2</v>
      </c>
      <c r="J26" s="2" t="s">
        <v>49</v>
      </c>
      <c r="K26" s="2" t="n">
        <v>0.19</v>
      </c>
      <c r="L26" s="2" t="n">
        <v>9558</v>
      </c>
      <c r="M26" s="2" t="n">
        <v>9766</v>
      </c>
      <c r="N26" s="2" t="n">
        <f aca="false">(M26-L26)*K26*0.3</f>
        <v>11.856</v>
      </c>
      <c r="O26" s="2" t="n">
        <v>0.003</v>
      </c>
      <c r="P26" s="2" t="n">
        <v>2</v>
      </c>
      <c r="Q26" s="2" t="s">
        <v>139</v>
      </c>
      <c r="R26" s="2" t="s">
        <v>130</v>
      </c>
      <c r="S26" s="6" t="n">
        <f aca="false">0.001/4</f>
        <v>0.00025</v>
      </c>
      <c r="T26" s="2" t="s">
        <v>140</v>
      </c>
      <c r="U26" s="2" t="s">
        <v>141</v>
      </c>
      <c r="V26" s="2" t="n">
        <f aca="false">P26*N26*S26/O26</f>
        <v>1.976</v>
      </c>
      <c r="W26" s="2" t="n">
        <v>4780.4</v>
      </c>
      <c r="X26" s="2" t="n">
        <v>250</v>
      </c>
      <c r="Y26" s="2" t="s">
        <v>142</v>
      </c>
      <c r="Z26" s="2" t="s">
        <v>143</v>
      </c>
      <c r="AA26" s="2" t="s">
        <v>56</v>
      </c>
      <c r="AB26" s="2" t="s">
        <v>144</v>
      </c>
      <c r="AC26" s="2" t="s">
        <v>145</v>
      </c>
    </row>
    <row r="27" customFormat="false" ht="12.8" hidden="false" customHeight="false" outlineLevel="0" collapsed="false">
      <c r="A27" s="2" t="n">
        <v>62</v>
      </c>
      <c r="B27" s="2" t="s">
        <v>44</v>
      </c>
      <c r="C27" s="2" t="s">
        <v>45</v>
      </c>
      <c r="D27" s="2" t="n">
        <v>3</v>
      </c>
      <c r="E27" s="2" t="s">
        <v>146</v>
      </c>
      <c r="F27" s="2" t="s">
        <v>147</v>
      </c>
      <c r="G27" s="2" t="s">
        <v>48</v>
      </c>
      <c r="H27" s="2" t="n">
        <v>1</v>
      </c>
      <c r="I27" s="2" t="n">
        <v>2</v>
      </c>
      <c r="J27" s="2" t="s">
        <v>49</v>
      </c>
      <c r="K27" s="2" t="n">
        <v>0.19</v>
      </c>
      <c r="L27" s="2" t="n">
        <v>10206</v>
      </c>
      <c r="M27" s="2" t="n">
        <v>10242</v>
      </c>
      <c r="N27" s="2" t="n">
        <f aca="false">(M27-L27)*K27*0.3</f>
        <v>2.052</v>
      </c>
      <c r="O27" s="2" t="n">
        <v>0.003</v>
      </c>
      <c r="P27" s="2" t="n">
        <v>2</v>
      </c>
      <c r="Q27" s="2" t="s">
        <v>148</v>
      </c>
      <c r="R27" s="2" t="s">
        <v>149</v>
      </c>
      <c r="S27" s="6" t="n">
        <f aca="false">0.001/4</f>
        <v>0.00025</v>
      </c>
      <c r="T27" s="2" t="s">
        <v>150</v>
      </c>
      <c r="U27" s="2" t="s">
        <v>151</v>
      </c>
      <c r="V27" s="2" t="n">
        <f aca="false">P27*N27*S27/O27</f>
        <v>0.342</v>
      </c>
      <c r="W27" s="2" t="n">
        <v>4128.3</v>
      </c>
      <c r="X27" s="2" t="n">
        <v>100</v>
      </c>
      <c r="Y27" s="2" t="s">
        <v>152</v>
      </c>
      <c r="Z27" s="2" t="s">
        <v>153</v>
      </c>
      <c r="AA27" s="2" t="s">
        <v>56</v>
      </c>
      <c r="AB27" s="2" t="s">
        <v>154</v>
      </c>
      <c r="AC27" s="2" t="s">
        <v>155</v>
      </c>
      <c r="AD27" s="2" t="s">
        <v>156</v>
      </c>
    </row>
    <row r="28" customFormat="false" ht="12.8" hidden="false" customHeight="false" outlineLevel="0" collapsed="false">
      <c r="A28" s="2" t="n">
        <v>64</v>
      </c>
      <c r="B28" s="2" t="s">
        <v>44</v>
      </c>
      <c r="C28" s="2" t="s">
        <v>45</v>
      </c>
      <c r="D28" s="2" t="n">
        <v>3</v>
      </c>
      <c r="E28" s="2" t="s">
        <v>157</v>
      </c>
      <c r="F28" s="2" t="s">
        <v>158</v>
      </c>
      <c r="G28" s="2" t="s">
        <v>48</v>
      </c>
      <c r="H28" s="2" t="n">
        <v>1</v>
      </c>
      <c r="I28" s="2" t="n">
        <v>2</v>
      </c>
      <c r="J28" s="2" t="s">
        <v>49</v>
      </c>
      <c r="K28" s="2" t="n">
        <v>0.19</v>
      </c>
      <c r="L28" s="2" t="n">
        <v>10257</v>
      </c>
      <c r="M28" s="2" t="n">
        <v>10729</v>
      </c>
      <c r="N28" s="2" t="n">
        <f aca="false">(M28-L28)*K28*0.3</f>
        <v>26.904</v>
      </c>
      <c r="O28" s="2" t="n">
        <v>0.003</v>
      </c>
      <c r="P28" s="2" t="n">
        <v>2</v>
      </c>
      <c r="Q28" s="2" t="s">
        <v>159</v>
      </c>
      <c r="R28" s="2" t="s">
        <v>160</v>
      </c>
      <c r="S28" s="6" t="n">
        <f aca="false">0.001/4</f>
        <v>0.00025</v>
      </c>
      <c r="T28" s="2" t="s">
        <v>161</v>
      </c>
      <c r="U28" s="2" t="s">
        <v>162</v>
      </c>
      <c r="V28" s="2" t="n">
        <f aca="false">P28*N28*S28/O28</f>
        <v>4.484</v>
      </c>
      <c r="W28" s="2" t="n">
        <v>666.8</v>
      </c>
      <c r="X28" s="2" t="n">
        <v>30</v>
      </c>
      <c r="Y28" s="2" t="s">
        <v>163</v>
      </c>
      <c r="Z28" s="2" t="s">
        <v>164</v>
      </c>
      <c r="AA28" s="2" t="s">
        <v>56</v>
      </c>
      <c r="AB28" s="2" t="s">
        <v>165</v>
      </c>
      <c r="AC28" s="2" t="s">
        <v>166</v>
      </c>
      <c r="AD28" s="2" t="s">
        <v>167</v>
      </c>
    </row>
    <row r="29" customFormat="false" ht="12.8" hidden="false" customHeight="false" outlineLevel="0" collapsed="false">
      <c r="A29" s="2" t="n">
        <v>76</v>
      </c>
      <c r="B29" s="2" t="s">
        <v>126</v>
      </c>
      <c r="C29" s="2" t="s">
        <v>45</v>
      </c>
      <c r="D29" s="2" t="n">
        <v>148</v>
      </c>
      <c r="E29" s="2" t="s">
        <v>168</v>
      </c>
      <c r="F29" s="2" t="s">
        <v>169</v>
      </c>
      <c r="G29" s="2" t="s">
        <v>48</v>
      </c>
      <c r="H29" s="2" t="n">
        <v>1</v>
      </c>
      <c r="I29" s="2" t="n">
        <v>2</v>
      </c>
      <c r="J29" s="2" t="s">
        <v>49</v>
      </c>
      <c r="K29" s="2" t="n">
        <v>0.19</v>
      </c>
      <c r="L29" s="2" t="n">
        <v>20292</v>
      </c>
      <c r="M29" s="2" t="n">
        <v>21335</v>
      </c>
      <c r="N29" s="2" t="n">
        <f aca="false">(M29-L29)*K29*0.3</f>
        <v>59.451</v>
      </c>
      <c r="O29" s="2" t="n">
        <v>0.003</v>
      </c>
      <c r="P29" s="2" t="n">
        <v>2</v>
      </c>
      <c r="Q29" s="2" t="s">
        <v>170</v>
      </c>
      <c r="R29" s="2" t="s">
        <v>171</v>
      </c>
      <c r="S29" s="6" t="n">
        <f aca="false">0.001/4</f>
        <v>0.00025</v>
      </c>
      <c r="T29" s="2" t="s">
        <v>172</v>
      </c>
      <c r="U29" s="2" t="s">
        <v>173</v>
      </c>
      <c r="V29" s="2" t="n">
        <f aca="false">P29*N29*S29/O29</f>
        <v>9.9085</v>
      </c>
      <c r="W29" s="2" t="n">
        <v>15795</v>
      </c>
      <c r="X29" s="2" t="n">
        <v>100</v>
      </c>
      <c r="Y29" s="2" t="s">
        <v>174</v>
      </c>
      <c r="Z29" s="2" t="s">
        <v>175</v>
      </c>
      <c r="AA29" s="2" t="s">
        <v>56</v>
      </c>
      <c r="AB29" s="2" t="s">
        <v>176</v>
      </c>
      <c r="AC29" s="2" t="s">
        <v>177</v>
      </c>
      <c r="AD29" s="2" t="s">
        <v>178</v>
      </c>
    </row>
    <row r="30" customFormat="false" ht="12.8" hidden="false" customHeight="false" outlineLevel="0" collapsed="false">
      <c r="A30" s="2" t="n">
        <v>76</v>
      </c>
      <c r="B30" s="2" t="s">
        <v>44</v>
      </c>
      <c r="C30" s="2" t="s">
        <v>45</v>
      </c>
      <c r="D30" s="2" t="n">
        <v>3</v>
      </c>
      <c r="E30" s="2" t="s">
        <v>168</v>
      </c>
      <c r="F30" s="2" t="s">
        <v>179</v>
      </c>
      <c r="G30" s="2" t="s">
        <v>48</v>
      </c>
      <c r="H30" s="2" t="n">
        <v>1</v>
      </c>
      <c r="I30" s="2" t="n">
        <v>2</v>
      </c>
      <c r="J30" s="2" t="s">
        <v>49</v>
      </c>
      <c r="K30" s="2" t="n">
        <v>0.19</v>
      </c>
      <c r="L30" s="2" t="n">
        <v>19699</v>
      </c>
      <c r="M30" s="2" t="n">
        <v>20287</v>
      </c>
      <c r="N30" s="2" t="n">
        <f aca="false">(M30-L30)*K30*0.3</f>
        <v>33.516</v>
      </c>
      <c r="O30" s="2" t="n">
        <v>0.003</v>
      </c>
      <c r="P30" s="2" t="n">
        <v>2</v>
      </c>
      <c r="Q30" s="2" t="s">
        <v>180</v>
      </c>
      <c r="R30" s="2" t="s">
        <v>171</v>
      </c>
      <c r="S30" s="6" t="n">
        <f aca="false">0.001/4</f>
        <v>0.00025</v>
      </c>
      <c r="T30" s="2" t="s">
        <v>181</v>
      </c>
      <c r="U30" s="2" t="s">
        <v>182</v>
      </c>
      <c r="V30" s="2" t="n">
        <f aca="false">P30*N30*S30/O30</f>
        <v>5.586</v>
      </c>
      <c r="W30" s="2" t="n">
        <v>14385</v>
      </c>
      <c r="X30" s="2" t="n">
        <v>100</v>
      </c>
      <c r="Y30" s="2" t="s">
        <v>183</v>
      </c>
      <c r="Z30" s="2" t="s">
        <v>184</v>
      </c>
      <c r="AA30" s="2" t="s">
        <v>56</v>
      </c>
      <c r="AB30" s="2" t="s">
        <v>185</v>
      </c>
      <c r="AC30" s="2" t="s">
        <v>186</v>
      </c>
      <c r="AD30" s="2" t="s">
        <v>187</v>
      </c>
    </row>
    <row r="31" customFormat="false" ht="12.8" hidden="false" customHeight="false" outlineLevel="0" collapsed="false">
      <c r="A31" s="2" t="n">
        <v>80</v>
      </c>
      <c r="B31" s="2" t="s">
        <v>44</v>
      </c>
      <c r="C31" s="2" t="s">
        <v>45</v>
      </c>
      <c r="D31" s="2" t="n">
        <v>3</v>
      </c>
      <c r="E31" s="2" t="s">
        <v>188</v>
      </c>
      <c r="F31" s="2" t="s">
        <v>189</v>
      </c>
      <c r="G31" s="2" t="s">
        <v>48</v>
      </c>
      <c r="H31" s="2" t="n">
        <v>1</v>
      </c>
      <c r="I31" s="2" t="n">
        <v>2</v>
      </c>
      <c r="J31" s="2" t="s">
        <v>49</v>
      </c>
      <c r="K31" s="2" t="n">
        <v>0.19</v>
      </c>
      <c r="L31" s="2" t="n">
        <v>22869</v>
      </c>
      <c r="M31" s="2" t="n">
        <v>23089</v>
      </c>
      <c r="N31" s="2" t="n">
        <f aca="false">(M31-L31)*K31*0.3</f>
        <v>12.54</v>
      </c>
      <c r="O31" s="2" t="n">
        <v>0.003</v>
      </c>
      <c r="P31" s="2" t="n">
        <v>2</v>
      </c>
      <c r="Q31" s="2" t="s">
        <v>190</v>
      </c>
      <c r="R31" s="2" t="s">
        <v>191</v>
      </c>
      <c r="S31" s="6" t="n">
        <f aca="false">0.001/2</f>
        <v>0.0005</v>
      </c>
      <c r="T31" s="2" t="s">
        <v>192</v>
      </c>
      <c r="U31" s="2" t="s">
        <v>193</v>
      </c>
      <c r="V31" s="2" t="n">
        <f aca="false">P31*N31*S31/O31</f>
        <v>4.18</v>
      </c>
      <c r="W31" s="2" t="n">
        <v>14829.6</v>
      </c>
      <c r="X31" s="2" t="n">
        <v>250</v>
      </c>
      <c r="Y31" s="2" t="s">
        <v>194</v>
      </c>
      <c r="Z31" s="2" t="s">
        <v>195</v>
      </c>
      <c r="AA31" s="2" t="s">
        <v>56</v>
      </c>
      <c r="AB31" s="2" t="s">
        <v>196</v>
      </c>
      <c r="AC31" s="2" t="s">
        <v>197</v>
      </c>
      <c r="AD31" s="2" t="s">
        <v>198</v>
      </c>
    </row>
    <row r="32" customFormat="false" ht="12.8" hidden="false" customHeight="false" outlineLevel="0" collapsed="false">
      <c r="A32" s="2" t="n">
        <v>96</v>
      </c>
      <c r="B32" s="2" t="s">
        <v>44</v>
      </c>
      <c r="C32" s="2" t="s">
        <v>45</v>
      </c>
      <c r="D32" s="2" t="n">
        <v>3</v>
      </c>
      <c r="E32" s="2" t="s">
        <v>199</v>
      </c>
      <c r="F32" s="2" t="s">
        <v>200</v>
      </c>
      <c r="G32" s="2" t="s">
        <v>48</v>
      </c>
      <c r="H32" s="2" t="n">
        <v>1</v>
      </c>
      <c r="I32" s="2" t="n">
        <v>2</v>
      </c>
      <c r="J32" s="2" t="s">
        <v>49</v>
      </c>
      <c r="K32" s="2" t="n">
        <v>0.19</v>
      </c>
      <c r="L32" s="2" t="n">
        <v>27382</v>
      </c>
      <c r="M32" s="2" t="n">
        <v>27910</v>
      </c>
      <c r="N32" s="2" t="n">
        <f aca="false">(M32-L32)*K32*0.3</f>
        <v>30.096</v>
      </c>
      <c r="O32" s="2" t="n">
        <v>0.003</v>
      </c>
      <c r="P32" s="2" t="n">
        <v>2</v>
      </c>
      <c r="Q32" s="2" t="s">
        <v>201</v>
      </c>
      <c r="R32" s="2" t="s">
        <v>202</v>
      </c>
      <c r="S32" s="6" t="n">
        <f aca="false">0.001/2</f>
        <v>0.0005</v>
      </c>
      <c r="T32" s="2" t="s">
        <v>203</v>
      </c>
      <c r="U32" s="2" t="s">
        <v>204</v>
      </c>
      <c r="V32" s="2" t="n">
        <f aca="false">P32*N32*S32/O32</f>
        <v>10.032</v>
      </c>
      <c r="W32" s="2" t="n">
        <v>14105.6</v>
      </c>
      <c r="X32" s="2" t="n">
        <v>250</v>
      </c>
      <c r="Y32" s="2" t="s">
        <v>205</v>
      </c>
      <c r="Z32" s="2" t="s">
        <v>206</v>
      </c>
      <c r="AA32" s="2" t="s">
        <v>56</v>
      </c>
      <c r="AB32" s="2" t="s">
        <v>207</v>
      </c>
      <c r="AC32" s="2" t="s">
        <v>208</v>
      </c>
      <c r="AD32" s="2" t="s">
        <v>209</v>
      </c>
    </row>
    <row r="33" customFormat="false" ht="12.8" hidden="false" customHeight="false" outlineLevel="0" collapsed="false">
      <c r="A33" s="2" t="n">
        <v>97</v>
      </c>
      <c r="B33" s="2" t="s">
        <v>44</v>
      </c>
      <c r="C33" s="2" t="s">
        <v>45</v>
      </c>
      <c r="D33" s="2" t="n">
        <v>3</v>
      </c>
      <c r="E33" s="2" t="s">
        <v>210</v>
      </c>
      <c r="F33" s="2" t="s">
        <v>211</v>
      </c>
      <c r="G33" s="2" t="s">
        <v>48</v>
      </c>
      <c r="H33" s="2" t="n">
        <v>1</v>
      </c>
      <c r="I33" s="2" t="n">
        <v>2</v>
      </c>
      <c r="J33" s="2" t="s">
        <v>49</v>
      </c>
      <c r="K33" s="2" t="n">
        <v>0.19</v>
      </c>
      <c r="L33" s="2" t="n">
        <v>27941</v>
      </c>
      <c r="M33" s="2" t="n">
        <v>29852</v>
      </c>
      <c r="N33" s="2" t="n">
        <f aca="false">(M33-L33)*K33*0.3</f>
        <v>108.927</v>
      </c>
      <c r="O33" s="2" t="n">
        <v>0.003</v>
      </c>
      <c r="P33" s="2" t="n">
        <v>2</v>
      </c>
      <c r="Q33" s="2" t="s">
        <v>212</v>
      </c>
      <c r="R33" s="2" t="s">
        <v>213</v>
      </c>
      <c r="S33" s="6" t="n">
        <f aca="false">0.001/2</f>
        <v>0.0005</v>
      </c>
      <c r="T33" s="2" t="s">
        <v>214</v>
      </c>
      <c r="U33" s="2" t="s">
        <v>215</v>
      </c>
      <c r="V33" s="2" t="n">
        <f aca="false">P33*N33*S33/O33</f>
        <v>36.309</v>
      </c>
      <c r="W33" s="2" t="n">
        <v>11490</v>
      </c>
      <c r="X33" s="2" t="n">
        <v>100</v>
      </c>
      <c r="Y33" s="2" t="s">
        <v>216</v>
      </c>
      <c r="Z33" s="2" t="s">
        <v>217</v>
      </c>
      <c r="AA33" s="2" t="s">
        <v>56</v>
      </c>
      <c r="AB33" s="2" t="s">
        <v>218</v>
      </c>
      <c r="AC33" s="2" t="s">
        <v>219</v>
      </c>
      <c r="AD33" s="2" t="s">
        <v>220</v>
      </c>
    </row>
    <row r="34" customFormat="false" ht="12.8" hidden="false" customHeight="false" outlineLevel="0" collapsed="false">
      <c r="A34" s="2" t="n">
        <v>98</v>
      </c>
      <c r="B34" s="2" t="s">
        <v>126</v>
      </c>
      <c r="C34" s="2" t="s">
        <v>45</v>
      </c>
      <c r="D34" s="2" t="n">
        <v>178</v>
      </c>
      <c r="E34" s="2" t="s">
        <v>221</v>
      </c>
      <c r="F34" s="2" t="s">
        <v>222</v>
      </c>
      <c r="G34" s="2" t="s">
        <v>48</v>
      </c>
      <c r="H34" s="2" t="n">
        <v>1</v>
      </c>
      <c r="I34" s="2" t="n">
        <v>1</v>
      </c>
      <c r="J34" s="2" t="s">
        <v>49</v>
      </c>
      <c r="K34" s="2" t="n">
        <v>0.19</v>
      </c>
      <c r="L34" s="2" t="n">
        <v>30338</v>
      </c>
      <c r="M34" s="2" t="n">
        <v>31627</v>
      </c>
      <c r="N34" s="2" t="n">
        <f aca="false">(M34-L34)*K34*0.3</f>
        <v>73.473</v>
      </c>
      <c r="O34" s="2" t="n">
        <v>0.003</v>
      </c>
      <c r="P34" s="2" t="n">
        <v>2</v>
      </c>
      <c r="Q34" s="2" t="s">
        <v>223</v>
      </c>
      <c r="R34" s="2" t="s">
        <v>224</v>
      </c>
      <c r="S34" s="6" t="n">
        <f aca="false">0.001/2</f>
        <v>0.0005</v>
      </c>
      <c r="T34" s="2" t="s">
        <v>225</v>
      </c>
      <c r="U34" s="2" t="s">
        <v>226</v>
      </c>
      <c r="V34" s="2" t="n">
        <f aca="false">P34*N34*S34/O34</f>
        <v>24.491</v>
      </c>
      <c r="W34" s="2" t="n">
        <v>26640</v>
      </c>
      <c r="X34" s="2" t="n">
        <v>250</v>
      </c>
      <c r="Y34" s="2" t="s">
        <v>227</v>
      </c>
      <c r="Z34" s="2" t="s">
        <v>228</v>
      </c>
      <c r="AA34" s="2" t="s">
        <v>56</v>
      </c>
      <c r="AB34" s="2" t="s">
        <v>229</v>
      </c>
      <c r="AC34" s="2" t="s">
        <v>230</v>
      </c>
      <c r="AD34" s="2" t="s">
        <v>231</v>
      </c>
    </row>
    <row r="35" customFormat="false" ht="12.8" hidden="false" customHeight="false" outlineLevel="0" collapsed="false">
      <c r="A35" s="2" t="n">
        <v>112</v>
      </c>
      <c r="B35" s="2" t="s">
        <v>44</v>
      </c>
      <c r="C35" s="2" t="s">
        <v>45</v>
      </c>
      <c r="D35" s="2" t="n">
        <v>3</v>
      </c>
      <c r="E35" s="2" t="s">
        <v>232</v>
      </c>
      <c r="F35" s="2" t="s">
        <v>233</v>
      </c>
      <c r="G35" s="2" t="s">
        <v>48</v>
      </c>
      <c r="H35" s="2" t="n">
        <v>1</v>
      </c>
      <c r="I35" s="2" t="n">
        <v>2</v>
      </c>
      <c r="J35" s="2" t="s">
        <v>49</v>
      </c>
      <c r="K35" s="2" t="n">
        <v>0.19</v>
      </c>
      <c r="L35" s="2" t="n">
        <v>36220</v>
      </c>
      <c r="M35" s="2" t="n">
        <v>36791</v>
      </c>
      <c r="N35" s="2" t="n">
        <f aca="false">(M35-L35)*K35*0.3</f>
        <v>32.547</v>
      </c>
      <c r="O35" s="2" t="n">
        <v>0.003</v>
      </c>
      <c r="P35" s="2" t="n">
        <v>2</v>
      </c>
      <c r="Q35" s="2" t="s">
        <v>234</v>
      </c>
      <c r="R35" s="2" t="s">
        <v>235</v>
      </c>
      <c r="S35" s="6" t="n">
        <f aca="false">0.001/2</f>
        <v>0.0005</v>
      </c>
      <c r="T35" s="2" t="s">
        <v>236</v>
      </c>
      <c r="U35" s="2" t="s">
        <v>237</v>
      </c>
      <c r="V35" s="2" t="n">
        <f aca="false">P35*N35*S35/O35</f>
        <v>10.849</v>
      </c>
      <c r="W35" s="2" t="n">
        <v>10936.6</v>
      </c>
      <c r="X35" s="2" t="n">
        <v>250</v>
      </c>
      <c r="Y35" s="2" t="s">
        <v>238</v>
      </c>
      <c r="Z35" s="2" t="s">
        <v>239</v>
      </c>
      <c r="AA35" s="2" t="s">
        <v>56</v>
      </c>
      <c r="AB35" s="2" t="s">
        <v>240</v>
      </c>
      <c r="AC35" s="2" t="s">
        <v>241</v>
      </c>
      <c r="AD35" s="2" t="s">
        <v>242</v>
      </c>
    </row>
    <row r="36" customFormat="false" ht="12.8" hidden="false" customHeight="false" outlineLevel="0" collapsed="false">
      <c r="A36" s="2" t="n">
        <v>129</v>
      </c>
      <c r="B36" s="2" t="s">
        <v>126</v>
      </c>
      <c r="C36" s="2" t="s">
        <v>45</v>
      </c>
      <c r="D36" s="2" t="n">
        <v>78</v>
      </c>
      <c r="E36" s="2" t="s">
        <v>243</v>
      </c>
      <c r="F36" s="2" t="s">
        <v>244</v>
      </c>
      <c r="G36" s="2" t="s">
        <v>48</v>
      </c>
      <c r="H36" s="2" t="n">
        <v>1</v>
      </c>
      <c r="I36" s="2" t="n">
        <v>1</v>
      </c>
      <c r="J36" s="2" t="s">
        <v>49</v>
      </c>
      <c r="K36" s="2" t="n">
        <v>0.19</v>
      </c>
      <c r="L36" s="2" t="n">
        <v>46960</v>
      </c>
      <c r="M36" s="2" t="n">
        <v>47724</v>
      </c>
      <c r="N36" s="2" t="n">
        <f aca="false">(M36-L36)*K36*0.3</f>
        <v>43.548</v>
      </c>
      <c r="O36" s="2" t="n">
        <v>0.003</v>
      </c>
      <c r="P36" s="2" t="n">
        <v>2</v>
      </c>
      <c r="Q36" s="2" t="s">
        <v>245</v>
      </c>
      <c r="R36" s="2" t="s">
        <v>246</v>
      </c>
      <c r="S36" s="6" t="n">
        <f aca="false">0.001/2</f>
        <v>0.0005</v>
      </c>
      <c r="T36" s="2" t="s">
        <v>247</v>
      </c>
      <c r="U36" s="2" t="s">
        <v>248</v>
      </c>
      <c r="V36" s="2" t="n">
        <f aca="false">P36*N36*S36/O36</f>
        <v>14.516</v>
      </c>
      <c r="W36" s="2" t="n">
        <v>15631.2</v>
      </c>
      <c r="X36" s="2" t="n">
        <v>100</v>
      </c>
      <c r="Y36" s="2" t="s">
        <v>249</v>
      </c>
      <c r="Z36" s="2" t="s">
        <v>250</v>
      </c>
      <c r="AA36" s="2" t="s">
        <v>56</v>
      </c>
      <c r="AB36" s="2" t="s">
        <v>251</v>
      </c>
      <c r="AC36" s="2" t="s">
        <v>252</v>
      </c>
    </row>
    <row r="37" customFormat="false" ht="12.8" hidden="false" customHeight="false" outlineLevel="0" collapsed="false">
      <c r="A37" s="2" t="n">
        <v>129</v>
      </c>
      <c r="B37" s="2" t="s">
        <v>44</v>
      </c>
      <c r="C37" s="2" t="s">
        <v>45</v>
      </c>
      <c r="D37" s="2" t="n">
        <v>3</v>
      </c>
      <c r="E37" s="2" t="s">
        <v>243</v>
      </c>
      <c r="F37" s="2" t="s">
        <v>253</v>
      </c>
      <c r="G37" s="2" t="s">
        <v>48</v>
      </c>
      <c r="H37" s="2" t="n">
        <v>1</v>
      </c>
      <c r="I37" s="2" t="n">
        <v>2</v>
      </c>
      <c r="J37" s="2" t="s">
        <v>49</v>
      </c>
      <c r="K37" s="2" t="n">
        <v>0.19</v>
      </c>
      <c r="L37" s="2" t="n">
        <v>45811</v>
      </c>
      <c r="M37" s="2" t="n">
        <v>46954</v>
      </c>
      <c r="N37" s="2" t="n">
        <f aca="false">(M37-L37)*K37*0.3</f>
        <v>65.151</v>
      </c>
      <c r="O37" s="2" t="n">
        <v>0.003</v>
      </c>
      <c r="P37" s="2" t="n">
        <v>2</v>
      </c>
      <c r="Q37" s="2" t="s">
        <v>254</v>
      </c>
      <c r="R37" s="2" t="s">
        <v>246</v>
      </c>
      <c r="S37" s="6" t="n">
        <f aca="false">0.001/2</f>
        <v>0.0005</v>
      </c>
      <c r="T37" s="2" t="s">
        <v>255</v>
      </c>
      <c r="U37" s="2" t="s">
        <v>256</v>
      </c>
      <c r="V37" s="2" t="n">
        <f aca="false">P37*N37*S37/O37</f>
        <v>21.717</v>
      </c>
      <c r="W37" s="2" t="n">
        <v>15100.8</v>
      </c>
      <c r="X37" s="2" t="n">
        <v>250</v>
      </c>
      <c r="Y37" s="2" t="s">
        <v>257</v>
      </c>
      <c r="Z37" s="2" t="s">
        <v>258</v>
      </c>
      <c r="AA37" s="2" t="s">
        <v>56</v>
      </c>
      <c r="AB37" s="2" t="s">
        <v>259</v>
      </c>
      <c r="AC37" s="2" t="s">
        <v>260</v>
      </c>
      <c r="AD37" s="2" t="s">
        <v>261</v>
      </c>
    </row>
    <row r="38" customFormat="false" ht="12.8" hidden="false" customHeight="false" outlineLevel="0" collapsed="false">
      <c r="A38" s="2" t="n">
        <v>131</v>
      </c>
      <c r="B38" s="2" t="s">
        <v>126</v>
      </c>
      <c r="C38" s="2" t="s">
        <v>45</v>
      </c>
      <c r="D38" s="2" t="n">
        <v>108</v>
      </c>
      <c r="E38" s="2" t="s">
        <v>262</v>
      </c>
      <c r="F38" s="2" t="s">
        <v>263</v>
      </c>
      <c r="G38" s="2" t="s">
        <v>48</v>
      </c>
      <c r="H38" s="2" t="n">
        <v>1</v>
      </c>
      <c r="I38" s="2" t="n">
        <v>1</v>
      </c>
      <c r="J38" s="2" t="s">
        <v>49</v>
      </c>
      <c r="K38" s="2" t="n">
        <v>0.19</v>
      </c>
      <c r="L38" s="2" t="n">
        <v>49181</v>
      </c>
      <c r="M38" s="2" t="n">
        <v>49849</v>
      </c>
      <c r="N38" s="2" t="n">
        <f aca="false">(M38-L38)*K38*0.3</f>
        <v>38.076</v>
      </c>
      <c r="O38" s="2" t="n">
        <v>0.003</v>
      </c>
      <c r="P38" s="2" t="n">
        <v>2</v>
      </c>
      <c r="Q38" s="2" t="s">
        <v>264</v>
      </c>
      <c r="R38" s="2" t="s">
        <v>265</v>
      </c>
      <c r="S38" s="6" t="n">
        <f aca="false">0.001/2</f>
        <v>0.0005</v>
      </c>
      <c r="T38" s="2" t="s">
        <v>266</v>
      </c>
      <c r="U38" s="2" t="s">
        <v>267</v>
      </c>
      <c r="V38" s="2" t="n">
        <f aca="false">P38*N38*S38/O38</f>
        <v>12.692</v>
      </c>
      <c r="W38" s="2" t="n">
        <v>10579.2</v>
      </c>
      <c r="X38" s="2" t="n">
        <v>250</v>
      </c>
      <c r="Y38" s="2" t="s">
        <v>268</v>
      </c>
      <c r="Z38" s="2" t="s">
        <v>269</v>
      </c>
      <c r="AA38" s="2" t="s">
        <v>56</v>
      </c>
      <c r="AB38" s="2" t="s">
        <v>270</v>
      </c>
      <c r="AC38" s="2" t="s">
        <v>271</v>
      </c>
      <c r="AD38" s="2" t="s">
        <v>272</v>
      </c>
    </row>
    <row r="39" customFormat="false" ht="12.8" hidden="false" customHeight="false" outlineLevel="0" collapsed="false">
      <c r="A39" s="2" t="n">
        <v>131</v>
      </c>
      <c r="B39" s="2" t="s">
        <v>44</v>
      </c>
      <c r="C39" s="2" t="s">
        <v>45</v>
      </c>
      <c r="D39" s="2" t="n">
        <v>3</v>
      </c>
      <c r="E39" s="2" t="s">
        <v>262</v>
      </c>
      <c r="F39" s="2" t="s">
        <v>273</v>
      </c>
      <c r="G39" s="2" t="s">
        <v>48</v>
      </c>
      <c r="H39" s="2" t="n">
        <v>1</v>
      </c>
      <c r="I39" s="2" t="n">
        <v>2</v>
      </c>
      <c r="J39" s="2" t="s">
        <v>49</v>
      </c>
      <c r="K39" s="2" t="n">
        <v>0.19</v>
      </c>
      <c r="L39" s="2" t="n">
        <v>48917</v>
      </c>
      <c r="M39" s="2" t="n">
        <v>49179</v>
      </c>
      <c r="N39" s="2" t="n">
        <f aca="false">(M39-L39)*K39*0.3</f>
        <v>14.934</v>
      </c>
      <c r="O39" s="2" t="n">
        <v>0.003</v>
      </c>
      <c r="P39" s="2" t="n">
        <v>2</v>
      </c>
      <c r="Q39" s="2" t="s">
        <v>274</v>
      </c>
      <c r="R39" s="2" t="s">
        <v>265</v>
      </c>
      <c r="S39" s="6" t="n">
        <f aca="false">0.001/2</f>
        <v>0.0005</v>
      </c>
      <c r="T39" s="2" t="s">
        <v>275</v>
      </c>
      <c r="U39" s="2" t="s">
        <v>276</v>
      </c>
      <c r="V39" s="2" t="n">
        <f aca="false">P39*N39*S39/O39</f>
        <v>4.978</v>
      </c>
      <c r="W39" s="2" t="n">
        <v>5170.3</v>
      </c>
      <c r="X39" s="2" t="n">
        <v>250</v>
      </c>
      <c r="Y39" s="2" t="s">
        <v>277</v>
      </c>
      <c r="Z39" s="2" t="s">
        <v>278</v>
      </c>
      <c r="AA39" s="2" t="s">
        <v>56</v>
      </c>
      <c r="AB39" s="2" t="s">
        <v>279</v>
      </c>
      <c r="AC39" s="2" t="s">
        <v>280</v>
      </c>
      <c r="AD39" s="2" t="s">
        <v>281</v>
      </c>
    </row>
    <row r="40" customFormat="false" ht="12.8" hidden="false" customHeight="false" outlineLevel="0" collapsed="false">
      <c r="A40" s="2" t="n">
        <v>135</v>
      </c>
      <c r="B40" s="2" t="s">
        <v>44</v>
      </c>
      <c r="C40" s="2" t="s">
        <v>45</v>
      </c>
      <c r="D40" s="2" t="n">
        <v>3</v>
      </c>
      <c r="E40" s="2" t="s">
        <v>282</v>
      </c>
      <c r="F40" s="2" t="s">
        <v>283</v>
      </c>
      <c r="G40" s="2" t="s">
        <v>48</v>
      </c>
      <c r="H40" s="2" t="n">
        <v>1</v>
      </c>
      <c r="I40" s="2" t="n">
        <v>2</v>
      </c>
      <c r="J40" s="2" t="s">
        <v>49</v>
      </c>
      <c r="K40" s="2" t="n">
        <v>0.19</v>
      </c>
      <c r="L40" s="2" t="n">
        <v>50733</v>
      </c>
      <c r="M40" s="2" t="n">
        <v>50890</v>
      </c>
      <c r="N40" s="2" t="n">
        <f aca="false">(M40-L40)*K40*0.3</f>
        <v>8.949</v>
      </c>
      <c r="O40" s="2" t="n">
        <v>0.003</v>
      </c>
      <c r="P40" s="2" t="n">
        <v>2</v>
      </c>
      <c r="Q40" s="2" t="s">
        <v>284</v>
      </c>
      <c r="R40" s="2" t="s">
        <v>285</v>
      </c>
      <c r="S40" s="6" t="n">
        <f aca="false">0.001/2</f>
        <v>0.0005</v>
      </c>
      <c r="T40" s="2" t="s">
        <v>286</v>
      </c>
      <c r="U40" s="2" t="s">
        <v>287</v>
      </c>
      <c r="V40" s="2" t="n">
        <f aca="false">P40*N40*S40/O40</f>
        <v>2.983</v>
      </c>
      <c r="W40" s="2" t="n">
        <v>11499.6</v>
      </c>
      <c r="X40" s="2" t="n">
        <v>250</v>
      </c>
      <c r="Y40" s="2" t="s">
        <v>288</v>
      </c>
      <c r="Z40" s="2" t="s">
        <v>289</v>
      </c>
      <c r="AA40" s="2" t="s">
        <v>56</v>
      </c>
      <c r="AB40" s="2" t="s">
        <v>290</v>
      </c>
      <c r="AC40" s="2" t="s">
        <v>291</v>
      </c>
      <c r="AD40" s="2" t="s">
        <v>292</v>
      </c>
    </row>
    <row r="41" customFormat="false" ht="12.8" hidden="false" customHeight="false" outlineLevel="0" collapsed="false">
      <c r="A41" s="2" t="n">
        <v>136</v>
      </c>
      <c r="B41" s="2" t="s">
        <v>44</v>
      </c>
      <c r="C41" s="2" t="s">
        <v>45</v>
      </c>
      <c r="D41" s="2" t="n">
        <v>3</v>
      </c>
      <c r="E41" s="2" t="s">
        <v>293</v>
      </c>
      <c r="F41" s="2" t="s">
        <v>294</v>
      </c>
      <c r="G41" s="2" t="s">
        <v>48</v>
      </c>
      <c r="H41" s="2" t="n">
        <v>1</v>
      </c>
      <c r="I41" s="2" t="n">
        <v>2</v>
      </c>
      <c r="J41" s="2" t="s">
        <v>49</v>
      </c>
      <c r="K41" s="2" t="n">
        <v>0.19</v>
      </c>
      <c r="L41" s="2" t="n">
        <v>51155</v>
      </c>
      <c r="M41" s="2" t="n">
        <v>51399</v>
      </c>
      <c r="N41" s="2" t="n">
        <f aca="false">(M41-L41)*K41*0.3</f>
        <v>13.908</v>
      </c>
      <c r="O41" s="2" t="n">
        <v>0.003</v>
      </c>
      <c r="P41" s="2" t="n">
        <v>2</v>
      </c>
      <c r="Q41" s="2" t="s">
        <v>295</v>
      </c>
      <c r="R41" s="2" t="s">
        <v>296</v>
      </c>
      <c r="S41" s="6" t="n">
        <f aca="false">0.001/2</f>
        <v>0.0005</v>
      </c>
      <c r="T41" s="2" t="s">
        <v>297</v>
      </c>
      <c r="U41" s="2" t="s">
        <v>298</v>
      </c>
      <c r="V41" s="2" t="n">
        <f aca="false">P41*N41*S41/O41</f>
        <v>4.636</v>
      </c>
      <c r="W41" s="2" t="n">
        <v>20353.4</v>
      </c>
      <c r="X41" s="2" t="n">
        <v>250</v>
      </c>
      <c r="Y41" s="2" t="s">
        <v>299</v>
      </c>
      <c r="Z41" s="2" t="s">
        <v>300</v>
      </c>
      <c r="AA41" s="2" t="s">
        <v>56</v>
      </c>
      <c r="AB41" s="2" t="s">
        <v>301</v>
      </c>
      <c r="AC41" s="2" t="s">
        <v>302</v>
      </c>
      <c r="AD41" s="2" t="s">
        <v>303</v>
      </c>
    </row>
    <row r="42" customFormat="false" ht="12.8" hidden="false" customHeight="false" outlineLevel="0" collapsed="false">
      <c r="A42" s="2" t="n">
        <v>140</v>
      </c>
      <c r="B42" s="2" t="s">
        <v>44</v>
      </c>
      <c r="C42" s="2" t="s">
        <v>45</v>
      </c>
      <c r="D42" s="2" t="n">
        <v>3</v>
      </c>
      <c r="E42" s="2" t="s">
        <v>304</v>
      </c>
      <c r="F42" s="2" t="s">
        <v>305</v>
      </c>
      <c r="G42" s="2" t="s">
        <v>48</v>
      </c>
      <c r="H42" s="2" t="n">
        <v>1</v>
      </c>
      <c r="I42" s="2" t="n">
        <v>2</v>
      </c>
      <c r="J42" s="2" t="s">
        <v>49</v>
      </c>
      <c r="K42" s="2" t="n">
        <v>0.19</v>
      </c>
      <c r="L42" s="2" t="n">
        <v>53324</v>
      </c>
      <c r="M42" s="2" t="n">
        <v>53383</v>
      </c>
      <c r="N42" s="2" t="n">
        <f aca="false">(M42-L42)*K42*0.3</f>
        <v>3.363</v>
      </c>
      <c r="O42" s="2" t="n">
        <v>0.003</v>
      </c>
      <c r="P42" s="2" t="n">
        <v>2</v>
      </c>
      <c r="Q42" s="2" t="s">
        <v>306</v>
      </c>
      <c r="R42" s="2" t="s">
        <v>307</v>
      </c>
      <c r="S42" s="6" t="n">
        <f aca="false">0.001/2</f>
        <v>0.0005</v>
      </c>
      <c r="T42" s="2" t="s">
        <v>308</v>
      </c>
      <c r="U42" s="2" t="s">
        <v>309</v>
      </c>
      <c r="V42" s="2" t="n">
        <f aca="false">P42*N42*S42/O42</f>
        <v>1.121</v>
      </c>
      <c r="W42" s="2" t="n">
        <v>19440</v>
      </c>
      <c r="X42" s="2" t="n">
        <v>250</v>
      </c>
      <c r="Y42" s="2" t="s">
        <v>310</v>
      </c>
      <c r="Z42" s="2" t="s">
        <v>311</v>
      </c>
      <c r="AA42" s="2" t="s">
        <v>56</v>
      </c>
      <c r="AB42" s="2" t="s">
        <v>312</v>
      </c>
      <c r="AC42" s="2" t="s">
        <v>313</v>
      </c>
      <c r="AD42" s="2" t="s">
        <v>314</v>
      </c>
    </row>
    <row r="43" customFormat="false" ht="12.8" hidden="false" customHeight="false" outlineLevel="0" collapsed="false">
      <c r="A43" s="2" t="n">
        <v>142</v>
      </c>
      <c r="B43" s="2" t="s">
        <v>44</v>
      </c>
      <c r="C43" s="2" t="s">
        <v>45</v>
      </c>
      <c r="D43" s="2" t="n">
        <v>3</v>
      </c>
      <c r="E43" s="2" t="s">
        <v>315</v>
      </c>
      <c r="F43" s="2" t="s">
        <v>316</v>
      </c>
      <c r="G43" s="2" t="s">
        <v>48</v>
      </c>
      <c r="H43" s="2" t="n">
        <v>1</v>
      </c>
      <c r="I43" s="2" t="n">
        <v>2</v>
      </c>
      <c r="J43" s="2" t="s">
        <v>49</v>
      </c>
      <c r="K43" s="2" t="n">
        <v>0.19</v>
      </c>
      <c r="L43" s="2" t="s">
        <v>317</v>
      </c>
      <c r="M43" s="2" t="s">
        <v>317</v>
      </c>
      <c r="N43" s="2" t="n">
        <v>44</v>
      </c>
      <c r="O43" s="2" t="n">
        <v>0.003</v>
      </c>
      <c r="P43" s="2" t="n">
        <v>2</v>
      </c>
      <c r="Q43" s="2" t="s">
        <v>318</v>
      </c>
      <c r="R43" s="2" t="s">
        <v>319</v>
      </c>
      <c r="S43" s="6" t="n">
        <f aca="false">0.001/2</f>
        <v>0.0005</v>
      </c>
      <c r="T43" s="2" t="s">
        <v>320</v>
      </c>
      <c r="U43" s="2" t="s">
        <v>321</v>
      </c>
      <c r="V43" s="2" t="n">
        <f aca="false">P43*N43*S43/O43</f>
        <v>14.6666666666667</v>
      </c>
      <c r="W43" s="2" t="n">
        <v>8464.5</v>
      </c>
      <c r="X43" s="2" t="n">
        <v>250</v>
      </c>
      <c r="Y43" s="2" t="s">
        <v>322</v>
      </c>
      <c r="Z43" s="2" t="s">
        <v>323</v>
      </c>
      <c r="AA43" s="2" t="s">
        <v>56</v>
      </c>
      <c r="AB43" s="2" t="s">
        <v>324</v>
      </c>
      <c r="AC43" s="2" t="s">
        <v>325</v>
      </c>
      <c r="AD43" s="2" t="s">
        <v>326</v>
      </c>
    </row>
    <row r="44" customFormat="false" ht="12.8" hidden="false" customHeight="false" outlineLevel="0" collapsed="false">
      <c r="A44" s="2" t="n">
        <v>143</v>
      </c>
      <c r="B44" s="2" t="s">
        <v>126</v>
      </c>
      <c r="C44" s="2" t="s">
        <v>45</v>
      </c>
      <c r="D44" s="2" t="n">
        <v>38</v>
      </c>
      <c r="E44" s="2" t="s">
        <v>327</v>
      </c>
      <c r="F44" s="2" t="s">
        <v>328</v>
      </c>
      <c r="G44" s="2" t="s">
        <v>48</v>
      </c>
      <c r="H44" s="2" t="n">
        <v>1</v>
      </c>
      <c r="I44" s="2" t="n">
        <v>2</v>
      </c>
      <c r="J44" s="2" t="s">
        <v>49</v>
      </c>
      <c r="K44" s="2" t="n">
        <v>0.19</v>
      </c>
      <c r="L44" s="2" t="n">
        <v>56911</v>
      </c>
      <c r="M44" s="2" t="n">
        <v>57500</v>
      </c>
      <c r="N44" s="2" t="n">
        <f aca="false">(M44-L44)*K44*0.3</f>
        <v>33.573</v>
      </c>
      <c r="O44" s="2" t="n">
        <v>0.003</v>
      </c>
      <c r="P44" s="2" t="n">
        <v>2</v>
      </c>
      <c r="Q44" s="2" t="s">
        <v>329</v>
      </c>
      <c r="R44" s="2" t="s">
        <v>330</v>
      </c>
      <c r="S44" s="6" t="n">
        <f aca="false">0.001/2</f>
        <v>0.0005</v>
      </c>
      <c r="T44" s="2" t="s">
        <v>331</v>
      </c>
      <c r="U44" s="2" t="s">
        <v>332</v>
      </c>
      <c r="V44" s="2" t="n">
        <f aca="false">P44*N44*S44/O44</f>
        <v>11.191</v>
      </c>
      <c r="W44" s="2" t="n">
        <v>25989.5</v>
      </c>
      <c r="X44" s="2" t="n">
        <v>250</v>
      </c>
      <c r="Y44" s="2" t="s">
        <v>333</v>
      </c>
      <c r="Z44" s="2" t="s">
        <v>334</v>
      </c>
      <c r="AA44" s="2" t="s">
        <v>56</v>
      </c>
      <c r="AB44" s="2" t="s">
        <v>335</v>
      </c>
      <c r="AC44" s="2" t="s">
        <v>336</v>
      </c>
      <c r="AD44" s="2" t="s">
        <v>337</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M40"/>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2" activeCellId="0" sqref="A2"/>
    </sheetView>
  </sheetViews>
  <sheetFormatPr defaultColWidth="11.72265625" defaultRowHeight="12.8" zeroHeight="false" outlineLevelRow="0" outlineLevelCol="0"/>
  <cols>
    <col collapsed="false" customWidth="true" hidden="false" outlineLevel="0" max="1" min="1" style="2" width="6.98"/>
    <col collapsed="false" customWidth="true" hidden="false" outlineLevel="0" max="2" min="2" style="2" width="6.01"/>
    <col collapsed="false" customWidth="true" hidden="false" outlineLevel="0" max="3" min="3" style="2" width="7.53"/>
    <col collapsed="false" customWidth="true" hidden="false" outlineLevel="0" max="4" min="4" style="2" width="24.07"/>
    <col collapsed="false" customWidth="true" hidden="false" outlineLevel="0" max="5" min="5" style="2" width="22.11"/>
    <col collapsed="false" customWidth="true" hidden="false" outlineLevel="0" max="6" min="6" style="7" width="22.11"/>
    <col collapsed="false" customWidth="true" hidden="false" outlineLevel="0" max="7" min="7" style="7" width="12.15"/>
    <col collapsed="false" customWidth="true" hidden="false" outlineLevel="0" max="8" min="8" style="2" width="12.15"/>
    <col collapsed="false" customWidth="true" hidden="false" outlineLevel="0" max="9" min="9" style="2" width="19.33"/>
    <col collapsed="false" customWidth="true" hidden="false" outlineLevel="0" max="10" min="10" style="2" width="17.36"/>
    <col collapsed="false" customWidth="true" hidden="false" outlineLevel="0" max="11" min="11" style="2" width="13.93"/>
    <col collapsed="false" customWidth="true" hidden="false" outlineLevel="0" max="12" min="12" style="2" width="16.3"/>
    <col collapsed="false" customWidth="true" hidden="false" outlineLevel="0" max="13" min="13" style="2" width="12.68"/>
    <col collapsed="false" customWidth="true" hidden="false" outlineLevel="0" max="14" min="14" style="2" width="14.77"/>
    <col collapsed="false" customWidth="true" hidden="false" outlineLevel="0" max="1024" min="1022" style="2" width="11.52"/>
  </cols>
  <sheetData>
    <row r="1" s="1" customFormat="true" ht="12.8" hidden="false" customHeight="false" outlineLevel="0" collapsed="false">
      <c r="A1" s="1" t="s">
        <v>338</v>
      </c>
      <c r="F1" s="8"/>
      <c r="G1" s="8"/>
    </row>
    <row r="2" s="1" customFormat="true" ht="12.8" hidden="false" customHeight="false" outlineLevel="0" collapsed="false">
      <c r="F2" s="8"/>
      <c r="G2" s="8"/>
    </row>
    <row r="3" s="1" customFormat="true" ht="12.8" hidden="false" customHeight="false" outlineLevel="0" collapsed="false">
      <c r="A3" s="1" t="s">
        <v>15</v>
      </c>
      <c r="B3" s="1" t="s">
        <v>16</v>
      </c>
      <c r="C3" s="1" t="s">
        <v>339</v>
      </c>
      <c r="D3" s="1" t="s">
        <v>340</v>
      </c>
      <c r="E3" s="1" t="s">
        <v>341</v>
      </c>
      <c r="F3" s="8" t="s">
        <v>342</v>
      </c>
      <c r="G3" s="8" t="s">
        <v>343</v>
      </c>
      <c r="H3" s="1" t="s">
        <v>344</v>
      </c>
      <c r="I3" s="1" t="s">
        <v>345</v>
      </c>
      <c r="J3" s="1" t="s">
        <v>346</v>
      </c>
      <c r="K3" s="1" t="s">
        <v>347</v>
      </c>
      <c r="L3" s="1" t="s">
        <v>348</v>
      </c>
      <c r="M3" s="1" t="s">
        <v>349</v>
      </c>
    </row>
    <row r="4" customFormat="false" ht="12.8" hidden="false" customHeight="false" outlineLevel="0" collapsed="false">
      <c r="A4" s="9" t="n">
        <v>39</v>
      </c>
      <c r="B4" s="9" t="s">
        <v>44</v>
      </c>
      <c r="C4" s="9" t="s">
        <v>45</v>
      </c>
      <c r="D4" s="9" t="s">
        <v>350</v>
      </c>
      <c r="E4" s="9" t="n">
        <v>2.37638682584451</v>
      </c>
      <c r="F4" s="10" t="n">
        <f aca="false">(H4*K4/I4*J4/K4/L4)*6.022*10^23/(M4*650*10^9)</f>
        <v>2.49716492009411</v>
      </c>
      <c r="G4" s="10" t="n">
        <f aca="false">F4/E4</f>
        <v>1.0508242567818</v>
      </c>
      <c r="H4" s="2" t="n">
        <v>1</v>
      </c>
      <c r="I4" s="2" t="n">
        <v>366123698</v>
      </c>
      <c r="J4" s="2" t="n">
        <v>4612.5</v>
      </c>
      <c r="K4" s="2" t="n">
        <v>250</v>
      </c>
      <c r="L4" s="2" t="n">
        <v>6232</v>
      </c>
      <c r="M4" s="2" t="n">
        <v>750</v>
      </c>
    </row>
    <row r="5" customFormat="false" ht="12.8" hidden="false" customHeight="false" outlineLevel="0" collapsed="false">
      <c r="A5" s="9" t="n">
        <v>45</v>
      </c>
      <c r="B5" s="9" t="s">
        <v>44</v>
      </c>
      <c r="C5" s="9" t="s">
        <v>45</v>
      </c>
      <c r="D5" s="9" t="s">
        <v>350</v>
      </c>
      <c r="E5" s="9" t="n">
        <v>1.40872718966747</v>
      </c>
      <c r="F5" s="10" t="n">
        <f aca="false">(H5*K5/I5*J5/K5/L5)*6.022*10^23/(M5*650*10^9)</f>
        <v>0.753829005444772</v>
      </c>
      <c r="G5" s="10" t="n">
        <f aca="false">F5/E5</f>
        <v>0.535113548580484</v>
      </c>
      <c r="H5" s="2" t="n">
        <v>1</v>
      </c>
      <c r="I5" s="2" t="n">
        <v>297632840</v>
      </c>
      <c r="J5" s="2" t="n">
        <v>4803.75</v>
      </c>
      <c r="K5" s="2" t="n">
        <v>250</v>
      </c>
      <c r="L5" s="2" t="n">
        <v>26448</v>
      </c>
      <c r="M5" s="2" t="n">
        <v>750</v>
      </c>
    </row>
    <row r="6" customFormat="false" ht="12.8" hidden="false" customHeight="false" outlineLevel="0" collapsed="false">
      <c r="A6" s="9" t="n">
        <v>46</v>
      </c>
      <c r="B6" s="9" t="s">
        <v>44</v>
      </c>
      <c r="C6" s="9" t="s">
        <v>45</v>
      </c>
      <c r="D6" s="9" t="s">
        <v>350</v>
      </c>
      <c r="E6" s="11" t="n">
        <v>21.2096565680816</v>
      </c>
      <c r="F6" s="10" t="n">
        <f aca="false">(H6*K6/I6*J6/K6/L6)*6.022*10^23/(M6*650*10^9)</f>
        <v>244.425380760251</v>
      </c>
      <c r="G6" s="10" t="n">
        <f aca="false">F6/E6</f>
        <v>11.5242498140251</v>
      </c>
      <c r="H6" s="2" t="n">
        <v>13</v>
      </c>
      <c r="I6" s="2" t="n">
        <v>329967944</v>
      </c>
      <c r="J6" s="2" t="n">
        <v>5343.8</v>
      </c>
      <c r="K6" s="2" t="n">
        <v>250</v>
      </c>
      <c r="L6" s="2" t="n">
        <v>1064</v>
      </c>
      <c r="M6" s="2" t="n">
        <v>750</v>
      </c>
    </row>
    <row r="7" customFormat="false" ht="12.8" hidden="false" customHeight="false" outlineLevel="0" collapsed="false">
      <c r="A7" s="9" t="n">
        <v>47</v>
      </c>
      <c r="B7" s="9" t="s">
        <v>44</v>
      </c>
      <c r="C7" s="9" t="s">
        <v>45</v>
      </c>
      <c r="D7" s="9" t="s">
        <v>350</v>
      </c>
      <c r="E7" s="9" t="n">
        <v>1.34620877198952</v>
      </c>
      <c r="F7" s="10" t="n">
        <f aca="false">(H7*K7/I7*J7/K7/L7)*6.022*10^23/(M7*650*10^9)</f>
        <v>5.06676552239992</v>
      </c>
      <c r="G7" s="10" t="n">
        <f aca="false">F7/E7</f>
        <v>3.76372939162468</v>
      </c>
      <c r="H7" s="2" t="n">
        <v>2</v>
      </c>
      <c r="I7" s="2" t="n">
        <v>352038676</v>
      </c>
      <c r="J7" s="2" t="n">
        <v>5295</v>
      </c>
      <c r="K7" s="2" t="n">
        <v>250</v>
      </c>
      <c r="L7" s="2" t="n">
        <v>7334</v>
      </c>
      <c r="M7" s="2" t="n">
        <v>750</v>
      </c>
    </row>
    <row r="8" customFormat="false" ht="12.8" hidden="false" customHeight="false" outlineLevel="0" collapsed="false">
      <c r="A8" s="9" t="n">
        <v>50</v>
      </c>
      <c r="B8" s="9" t="s">
        <v>44</v>
      </c>
      <c r="C8" s="9" t="s">
        <v>45</v>
      </c>
      <c r="D8" s="9" t="s">
        <v>350</v>
      </c>
      <c r="E8" s="9" t="n">
        <v>1.46248650916208</v>
      </c>
      <c r="F8" s="10" t="n">
        <f aca="false">(H8*K8/I8*J8/K8/L8)*6.022*10^23/(M8*650*10^9)</f>
        <v>84.2708308836334</v>
      </c>
      <c r="G8" s="10" t="n">
        <f aca="false">F8/E8</f>
        <v>57.6216124769012</v>
      </c>
      <c r="H8" s="2" t="n">
        <v>27</v>
      </c>
      <c r="I8" s="2" t="n">
        <v>400139050</v>
      </c>
      <c r="J8" s="2" t="n">
        <v>6185.4</v>
      </c>
      <c r="K8" s="2" t="n">
        <v>100</v>
      </c>
      <c r="L8" s="2" t="n">
        <v>6118</v>
      </c>
      <c r="M8" s="2" t="n">
        <v>750</v>
      </c>
    </row>
    <row r="9" customFormat="false" ht="12.8" hidden="false" customHeight="false" outlineLevel="0" collapsed="false">
      <c r="A9" s="9" t="n">
        <v>53</v>
      </c>
      <c r="B9" s="9" t="s">
        <v>44</v>
      </c>
      <c r="C9" s="9" t="s">
        <v>45</v>
      </c>
      <c r="D9" s="9" t="s">
        <v>350</v>
      </c>
      <c r="E9" s="9" t="n">
        <v>207.329748981291</v>
      </c>
      <c r="F9" s="10" t="n">
        <f aca="false">(H9*K9/I9*J9/K9/L9)*6.022*10^23/(M9*650*10^9)</f>
        <v>119.21348980803</v>
      </c>
      <c r="G9" s="10" t="n">
        <f aca="false">F9/E9</f>
        <v>0.57499461796381</v>
      </c>
      <c r="H9" s="2" t="n">
        <v>21.5</v>
      </c>
      <c r="I9" s="2" t="n">
        <v>318341902</v>
      </c>
      <c r="J9" s="2" t="n">
        <v>6719.6</v>
      </c>
      <c r="K9" s="2" t="n">
        <v>100</v>
      </c>
      <c r="L9" s="2" t="n">
        <v>4702.5</v>
      </c>
      <c r="M9" s="2" t="n">
        <v>750</v>
      </c>
    </row>
    <row r="10" customFormat="false" ht="12.8" hidden="false" customHeight="false" outlineLevel="0" collapsed="false">
      <c r="A10" s="9" t="n">
        <v>54</v>
      </c>
      <c r="B10" s="9" t="s">
        <v>44</v>
      </c>
      <c r="C10" s="9" t="s">
        <v>45</v>
      </c>
      <c r="D10" s="9" t="s">
        <v>350</v>
      </c>
      <c r="E10" s="9" t="n">
        <v>55.2350932919398</v>
      </c>
      <c r="F10" s="10" t="n">
        <f aca="false">(H10*K10/I10*J10/K10/L10)*6.022*10^23/(M10*650*10^9)</f>
        <v>36.4514769146349</v>
      </c>
      <c r="G10" s="10" t="n">
        <f aca="false">F10/E10</f>
        <v>0.659933291358342</v>
      </c>
      <c r="H10" s="2" t="n">
        <v>11</v>
      </c>
      <c r="I10" s="2" t="n">
        <v>244417934</v>
      </c>
      <c r="J10" s="2" t="n">
        <v>682.69</v>
      </c>
      <c r="K10" s="2" t="n">
        <v>100</v>
      </c>
      <c r="L10" s="2" t="n">
        <v>1041.2</v>
      </c>
      <c r="M10" s="2" t="n">
        <v>750</v>
      </c>
    </row>
    <row r="11" customFormat="false" ht="12.8" hidden="false" customHeight="false" outlineLevel="0" collapsed="false">
      <c r="A11" s="9" t="n">
        <v>58</v>
      </c>
      <c r="B11" s="9" t="s">
        <v>126</v>
      </c>
      <c r="C11" s="9" t="s">
        <v>45</v>
      </c>
      <c r="D11" s="9" t="s">
        <v>350</v>
      </c>
      <c r="E11" s="9" t="n">
        <v>18.9843811237179</v>
      </c>
      <c r="F11" s="10" t="n">
        <f aca="false">(H11*K11/I11*J11/K11/L11)*6.022*10^23/(M11*650*10^9)</f>
        <v>35.2379416709487</v>
      </c>
      <c r="G11" s="10" t="n">
        <f aca="false">F11/E11</f>
        <v>1.85615435348191</v>
      </c>
      <c r="H11" s="2" t="n">
        <v>9</v>
      </c>
      <c r="I11" s="2" t="n">
        <v>307002040</v>
      </c>
      <c r="J11" s="2" t="n">
        <v>3947.25</v>
      </c>
      <c r="K11" s="2" t="n">
        <v>100</v>
      </c>
      <c r="L11" s="2" t="n">
        <v>4056.5</v>
      </c>
      <c r="M11" s="2" t="n">
        <v>750</v>
      </c>
    </row>
    <row r="12" customFormat="false" ht="12.8" hidden="false" customHeight="false" outlineLevel="0" collapsed="false">
      <c r="A12" s="9" t="n">
        <v>58</v>
      </c>
      <c r="B12" s="9" t="s">
        <v>44</v>
      </c>
      <c r="C12" s="9" t="s">
        <v>45</v>
      </c>
      <c r="D12" s="9" t="s">
        <v>350</v>
      </c>
      <c r="E12" s="9" t="n">
        <v>43.1840844120412</v>
      </c>
      <c r="F12" s="10" t="n">
        <f aca="false">(H12*K12/I12*J12/K12/L12)*6.022*10^23/(M12*650*10^9)</f>
        <v>147.594464969078</v>
      </c>
      <c r="G12" s="10" t="n">
        <f aca="false">F12/E12</f>
        <v>3.41779771363923</v>
      </c>
      <c r="H12" s="2" t="n">
        <v>22</v>
      </c>
      <c r="I12" s="2" t="n">
        <v>445447000</v>
      </c>
      <c r="J12" s="2" t="n">
        <v>4780.4</v>
      </c>
      <c r="K12" s="2" t="n">
        <v>250</v>
      </c>
      <c r="L12" s="2" t="n">
        <v>1976</v>
      </c>
      <c r="M12" s="2" t="n">
        <v>750</v>
      </c>
    </row>
    <row r="13" customFormat="false" ht="12.8" hidden="false" customHeight="false" outlineLevel="0" collapsed="false">
      <c r="A13" s="9" t="n">
        <v>62</v>
      </c>
      <c r="B13" s="9" t="s">
        <v>44</v>
      </c>
      <c r="C13" s="9" t="s">
        <v>45</v>
      </c>
      <c r="D13" s="9" t="s">
        <v>350</v>
      </c>
      <c r="E13" s="9" t="n">
        <v>137.126321283916</v>
      </c>
      <c r="F13" s="10" t="n">
        <f aca="false">(H13*K13/I13*J13/K13/L13)*6.022*10^23/(M13*650*10^9)</f>
        <v>299.288922824631</v>
      </c>
      <c r="G13" s="10" t="n">
        <f aca="false">F13/E13</f>
        <v>2.18257822438744</v>
      </c>
      <c r="H13" s="2" t="n">
        <v>6</v>
      </c>
      <c r="I13" s="2" t="n">
        <v>298931638</v>
      </c>
      <c r="J13" s="2" t="n">
        <v>4128.3</v>
      </c>
      <c r="K13" s="2" t="n">
        <v>100</v>
      </c>
      <c r="L13" s="2" t="n">
        <v>342</v>
      </c>
      <c r="M13" s="2" t="n">
        <v>750</v>
      </c>
    </row>
    <row r="14" customFormat="false" ht="12.8" hidden="false" customHeight="false" outlineLevel="0" collapsed="false">
      <c r="A14" s="9" t="n">
        <v>64</v>
      </c>
      <c r="B14" s="9" t="s">
        <v>44</v>
      </c>
      <c r="C14" s="9" t="s">
        <v>45</v>
      </c>
      <c r="D14" s="9" t="s">
        <v>350</v>
      </c>
      <c r="E14" s="9" t="n">
        <v>2.01836244574738</v>
      </c>
      <c r="F14" s="10" t="n">
        <f aca="false">(H14*K14/I14*J14/K14/L14)*6.022*10^23/(M14*650*10^9)</f>
        <v>2.84251606395139</v>
      </c>
      <c r="G14" s="10" t="n">
        <f aca="false">F14/E14</f>
        <v>1.40832786001368</v>
      </c>
      <c r="H14" s="2" t="n">
        <v>5</v>
      </c>
      <c r="I14" s="2" t="n">
        <v>323119520</v>
      </c>
      <c r="J14" s="2" t="n">
        <v>666.8</v>
      </c>
      <c r="K14" s="2" t="n">
        <v>30</v>
      </c>
      <c r="L14" s="2" t="n">
        <v>4484</v>
      </c>
      <c r="M14" s="2" t="n">
        <v>750</v>
      </c>
    </row>
    <row r="15" customFormat="false" ht="12.8" hidden="false" customHeight="false" outlineLevel="0" collapsed="false">
      <c r="A15" s="9" t="n">
        <v>76</v>
      </c>
      <c r="B15" s="9" t="s">
        <v>126</v>
      </c>
      <c r="C15" s="9" t="s">
        <v>45</v>
      </c>
      <c r="D15" s="9" t="s">
        <v>350</v>
      </c>
      <c r="E15" s="9" t="n">
        <v>1.57767579621092</v>
      </c>
      <c r="F15" s="10" t="n">
        <f aca="false">(H15*K15/I15*J15/K15/L15)*6.022*10^23/(M15*650*10^9)</f>
        <v>14.6841498767936</v>
      </c>
      <c r="G15" s="10" t="n">
        <f aca="false">F15/E15</f>
        <v>9.30745715441683</v>
      </c>
      <c r="H15" s="2" t="n">
        <v>3</v>
      </c>
      <c r="I15" s="2" t="n">
        <v>402300242</v>
      </c>
      <c r="J15" s="2" t="n">
        <v>15795</v>
      </c>
      <c r="K15" s="2" t="n">
        <v>100</v>
      </c>
      <c r="L15" s="2" t="n">
        <v>9908.5</v>
      </c>
      <c r="M15" s="2" t="n">
        <v>750</v>
      </c>
    </row>
    <row r="16" customFormat="false" ht="12.8" hidden="false" customHeight="false" outlineLevel="0" collapsed="false">
      <c r="A16" s="9" t="n">
        <v>80</v>
      </c>
      <c r="B16" s="9" t="s">
        <v>44</v>
      </c>
      <c r="C16" s="9" t="s">
        <v>45</v>
      </c>
      <c r="D16" s="9" t="s">
        <v>350</v>
      </c>
      <c r="E16" s="9" t="n">
        <v>5.3144650838799</v>
      </c>
      <c r="F16" s="10" t="n">
        <f aca="false">(H16*K16/I16*J16/K16/L16)*6.022*10^23/(M16*650*10^9)</f>
        <v>306.31615815233</v>
      </c>
      <c r="G16" s="10" t="n">
        <f aca="false">F16/E16</f>
        <v>57.6381918627075</v>
      </c>
      <c r="H16" s="2" t="n">
        <v>27</v>
      </c>
      <c r="I16" s="2" t="n">
        <v>386289714</v>
      </c>
      <c r="J16" s="2" t="n">
        <v>14829.6</v>
      </c>
      <c r="K16" s="2" t="n">
        <v>250</v>
      </c>
      <c r="L16" s="2" t="n">
        <v>4180</v>
      </c>
      <c r="M16" s="2" t="n">
        <v>750</v>
      </c>
    </row>
    <row r="17" customFormat="false" ht="12.8" hidden="false" customHeight="false" outlineLevel="0" collapsed="false">
      <c r="A17" s="9" t="n">
        <v>97</v>
      </c>
      <c r="B17" s="9" t="s">
        <v>44</v>
      </c>
      <c r="C17" s="9" t="s">
        <v>45</v>
      </c>
      <c r="D17" s="9" t="s">
        <v>350</v>
      </c>
      <c r="E17" s="9" t="n">
        <v>1.22363403289039</v>
      </c>
      <c r="F17" s="10" t="n">
        <f aca="false">(H17*K17/I17*J17/K17/L17)*6.022*10^23/(M17*650*10^9)</f>
        <v>4.25523957851965</v>
      </c>
      <c r="G17" s="10" t="n">
        <f aca="false">F17/E17</f>
        <v>3.47754268363082</v>
      </c>
      <c r="H17" s="2" t="n">
        <v>4</v>
      </c>
      <c r="I17" s="2" t="n">
        <v>367458118</v>
      </c>
      <c r="J17" s="2" t="n">
        <v>11490</v>
      </c>
      <c r="K17" s="2" t="n">
        <v>100</v>
      </c>
      <c r="L17" s="2" t="n">
        <v>36309</v>
      </c>
      <c r="M17" s="2" t="n">
        <v>750</v>
      </c>
    </row>
    <row r="18" customFormat="false" ht="12.8" hidden="false" customHeight="false" outlineLevel="0" collapsed="false">
      <c r="A18" s="9" t="n">
        <v>98</v>
      </c>
      <c r="B18" s="9" t="s">
        <v>126</v>
      </c>
      <c r="C18" s="9" t="s">
        <v>45</v>
      </c>
      <c r="D18" s="9" t="s">
        <v>350</v>
      </c>
      <c r="E18" s="9" t="n">
        <v>0.873451721921707</v>
      </c>
      <c r="F18" s="10" t="n">
        <f aca="false">(H18*K18/I18*J18/K18/L18)*6.022*10^23/(M18*650*10^9)</f>
        <v>24.2638448147053</v>
      </c>
      <c r="G18" s="10" t="n">
        <f aca="false">F18/E18</f>
        <v>27.7792626721506</v>
      </c>
      <c r="H18" s="2" t="n">
        <v>6</v>
      </c>
      <c r="I18" s="2" t="n">
        <v>332265664</v>
      </c>
      <c r="J18" s="2" t="n">
        <v>26640</v>
      </c>
      <c r="K18" s="2" t="n">
        <v>250</v>
      </c>
      <c r="L18" s="2" t="n">
        <v>24491</v>
      </c>
      <c r="M18" s="2" t="n">
        <v>750</v>
      </c>
    </row>
    <row r="19" customFormat="false" ht="12.8" hidden="false" customHeight="false" outlineLevel="0" collapsed="false">
      <c r="A19" s="9" t="n">
        <v>112</v>
      </c>
      <c r="B19" s="9" t="s">
        <v>44</v>
      </c>
      <c r="C19" s="9" t="s">
        <v>45</v>
      </c>
      <c r="D19" s="9" t="s">
        <v>350</v>
      </c>
      <c r="E19" s="9" t="n">
        <v>1.1375582001906</v>
      </c>
      <c r="F19" s="10" t="n">
        <f aca="false">(H19*K19/I19*J19/K19/L19)*6.022*10^23/(M19*650*10^9)</f>
        <v>12.1012957400579</v>
      </c>
      <c r="G19" s="10" t="n">
        <f aca="false">F19/E19</f>
        <v>10.6379574583791</v>
      </c>
      <c r="H19" s="2" t="n">
        <v>4</v>
      </c>
      <c r="I19" s="2" t="n">
        <v>411610900</v>
      </c>
      <c r="J19" s="2" t="n">
        <v>10936.6</v>
      </c>
      <c r="K19" s="2" t="n">
        <v>250</v>
      </c>
      <c r="L19" s="2" t="n">
        <v>10849</v>
      </c>
      <c r="M19" s="2" t="n">
        <v>750</v>
      </c>
    </row>
    <row r="20" customFormat="false" ht="12.8" hidden="false" customHeight="false" outlineLevel="0" collapsed="false">
      <c r="A20" s="9" t="n">
        <v>131</v>
      </c>
      <c r="B20" s="9" t="s">
        <v>126</v>
      </c>
      <c r="C20" s="9" t="s">
        <v>45</v>
      </c>
      <c r="D20" s="9" t="s">
        <v>350</v>
      </c>
      <c r="E20" s="9" t="n">
        <v>92.3755158565313</v>
      </c>
      <c r="F20" s="10" t="n">
        <f aca="false">(H20*K20/I20*J20/K20/L20)*6.022*10^23/(M20*650*10^9)</f>
        <v>83.9858672018718</v>
      </c>
      <c r="G20" s="10" t="n">
        <f aca="false">F20/E20</f>
        <v>0.909178870863471</v>
      </c>
      <c r="H20" s="2" t="n">
        <v>38</v>
      </c>
      <c r="I20" s="2" t="n">
        <v>465871648</v>
      </c>
      <c r="J20" s="2" t="n">
        <v>10579.2</v>
      </c>
      <c r="K20" s="2" t="n">
        <v>250</v>
      </c>
      <c r="L20" s="2" t="n">
        <v>12692</v>
      </c>
      <c r="M20" s="2" t="n">
        <v>750</v>
      </c>
    </row>
    <row r="21" customFormat="false" ht="12.8" hidden="false" customHeight="false" outlineLevel="0" collapsed="false">
      <c r="A21" s="9" t="n">
        <v>131</v>
      </c>
      <c r="B21" s="9" t="s">
        <v>44</v>
      </c>
      <c r="C21" s="9" t="s">
        <v>45</v>
      </c>
      <c r="D21" s="9" t="s">
        <v>350</v>
      </c>
      <c r="E21" s="9" t="n">
        <v>168.088552190914</v>
      </c>
      <c r="F21" s="10" t="n">
        <f aca="false">(H21*K21/I21*J21/K21/L21)*6.022*10^23/(M21*650*10^9)</f>
        <v>163.401731741029</v>
      </c>
      <c r="G21" s="10" t="n">
        <f aca="false">F21/E21</f>
        <v>0.972116956278132</v>
      </c>
      <c r="H21" s="2" t="n">
        <v>56.5</v>
      </c>
      <c r="I21" s="2" t="n">
        <v>443627822</v>
      </c>
      <c r="J21" s="2" t="n">
        <v>5170.3</v>
      </c>
      <c r="K21" s="2" t="n">
        <v>250</v>
      </c>
      <c r="L21" s="2" t="n">
        <v>4978</v>
      </c>
      <c r="M21" s="2" t="n">
        <v>750</v>
      </c>
    </row>
    <row r="22" customFormat="false" ht="12.8" hidden="false" customHeight="false" outlineLevel="0" collapsed="false">
      <c r="A22" s="9" t="n">
        <v>135</v>
      </c>
      <c r="B22" s="9" t="s">
        <v>44</v>
      </c>
      <c r="C22" s="9" t="s">
        <v>45</v>
      </c>
      <c r="D22" s="9" t="s">
        <v>350</v>
      </c>
      <c r="E22" s="9" t="n">
        <v>9.10191472149362</v>
      </c>
      <c r="F22" s="10" t="n">
        <f aca="false">(H22*K22/I22*J22/K22/L22)*6.022*10^23/(M22*650*10^9)</f>
        <v>25.0343933423383</v>
      </c>
      <c r="G22" s="10" t="n">
        <f aca="false">F22/E22</f>
        <v>2.7504535153709</v>
      </c>
      <c r="H22" s="2" t="n">
        <v>2</v>
      </c>
      <c r="I22" s="2" t="n">
        <v>380442070</v>
      </c>
      <c r="J22" s="2" t="n">
        <v>11499.6</v>
      </c>
      <c r="K22" s="2" t="n">
        <v>250</v>
      </c>
      <c r="L22" s="2" t="n">
        <v>2983</v>
      </c>
      <c r="M22" s="2" t="n">
        <v>750</v>
      </c>
    </row>
    <row r="23" customFormat="false" ht="12.8" hidden="false" customHeight="false" outlineLevel="0" collapsed="false">
      <c r="A23" s="9" t="n">
        <v>140</v>
      </c>
      <c r="B23" s="9" t="s">
        <v>44</v>
      </c>
      <c r="C23" s="9" t="s">
        <v>45</v>
      </c>
      <c r="D23" s="9" t="s">
        <v>350</v>
      </c>
      <c r="E23" s="9" t="n">
        <v>100.184172285038</v>
      </c>
      <c r="F23" s="10" t="n">
        <f aca="false">(H23*K23/I23*J23/K23/L23)*6.022*10^23/(M23*650*10^9)</f>
        <v>116.199505534722</v>
      </c>
      <c r="G23" s="10" t="n">
        <f aca="false">F23/E23</f>
        <v>1.15985891667715</v>
      </c>
      <c r="H23" s="2" t="n">
        <v>1.5</v>
      </c>
      <c r="I23" s="2" t="n">
        <v>276530958</v>
      </c>
      <c r="J23" s="2" t="n">
        <v>19440</v>
      </c>
      <c r="K23" s="2" t="n">
        <v>250</v>
      </c>
      <c r="L23" s="2" t="n">
        <v>1121</v>
      </c>
      <c r="M23" s="2" t="n">
        <v>750</v>
      </c>
    </row>
    <row r="24" customFormat="false" ht="12.8" hidden="false" customHeight="false" outlineLevel="0" collapsed="false">
      <c r="A24" s="9" t="n">
        <v>142</v>
      </c>
      <c r="B24" s="9" t="s">
        <v>44</v>
      </c>
      <c r="C24" s="9" t="s">
        <v>45</v>
      </c>
      <c r="D24" s="9" t="s">
        <v>350</v>
      </c>
      <c r="E24" s="9" t="n">
        <v>7.97396295632315</v>
      </c>
      <c r="F24" s="10" t="n">
        <f aca="false">(H24*K24/I24*J24/K24/L24)*6.022*10^23/(M24*650*10^9)</f>
        <v>12.8740181411841</v>
      </c>
      <c r="G24" s="10" t="n">
        <f aca="false">F24/E24</f>
        <v>1.61450689095255</v>
      </c>
      <c r="H24" s="2" t="n">
        <v>5</v>
      </c>
      <c r="I24" s="2" t="n">
        <v>276880204</v>
      </c>
      <c r="J24" s="2" t="n">
        <v>8464.5</v>
      </c>
      <c r="K24" s="2" t="n">
        <v>250</v>
      </c>
      <c r="L24" s="2" t="n">
        <v>14666.6666666667</v>
      </c>
      <c r="M24" s="2" t="n">
        <v>750</v>
      </c>
    </row>
    <row r="25" customFormat="false" ht="12.8" hidden="false" customHeight="false" outlineLevel="0" collapsed="false">
      <c r="A25" s="9" t="n">
        <v>143</v>
      </c>
      <c r="B25" s="9" t="s">
        <v>126</v>
      </c>
      <c r="C25" s="9" t="s">
        <v>45</v>
      </c>
      <c r="D25" s="9" t="s">
        <v>350</v>
      </c>
      <c r="E25" s="9" t="n">
        <v>63.0798232564579</v>
      </c>
      <c r="F25" s="10" t="n">
        <f aca="false">(H25*K25/I25*J25/K25/L25)*6.022*10^23/(M25*650*10^9)</f>
        <v>41.145190690656</v>
      </c>
      <c r="G25" s="10" t="n">
        <f aca="false">F25/E25</f>
        <v>0.652271813181463</v>
      </c>
      <c r="H25" s="2" t="n">
        <v>5</v>
      </c>
      <c r="I25" s="2" t="n">
        <v>348615012</v>
      </c>
      <c r="J25" s="2" t="n">
        <v>25989.5</v>
      </c>
      <c r="K25" s="2" t="n">
        <v>250</v>
      </c>
      <c r="L25" s="2" t="n">
        <v>11191</v>
      </c>
      <c r="M25" s="2" t="n">
        <v>750</v>
      </c>
    </row>
    <row r="26" customFormat="false" ht="12.8" hidden="false" customHeight="false" outlineLevel="0" collapsed="false">
      <c r="A26" s="9" t="n">
        <v>45</v>
      </c>
      <c r="B26" s="9" t="s">
        <v>44</v>
      </c>
      <c r="C26" s="9" t="s">
        <v>45</v>
      </c>
      <c r="D26" s="9" t="s">
        <v>351</v>
      </c>
      <c r="E26" s="9" t="n">
        <v>14.4454279904084</v>
      </c>
      <c r="F26" s="10" t="n">
        <f aca="false">(H26*K26/I26*J26/K26/L26)*6.022*10^23/(M26*650*10^9)</f>
        <v>30.1531602177909</v>
      </c>
      <c r="G26" s="10" t="n">
        <f aca="false">F26/E26</f>
        <v>2.08738434318542</v>
      </c>
      <c r="H26" s="2" t="n">
        <v>40</v>
      </c>
      <c r="I26" s="2" t="n">
        <v>297632840</v>
      </c>
      <c r="J26" s="2" t="n">
        <v>4803.75</v>
      </c>
      <c r="K26" s="2" t="n">
        <v>250</v>
      </c>
      <c r="L26" s="2" t="n">
        <v>26448</v>
      </c>
      <c r="M26" s="2" t="n">
        <v>750</v>
      </c>
    </row>
    <row r="27" customFormat="false" ht="12.8" hidden="false" customHeight="false" outlineLevel="0" collapsed="false">
      <c r="A27" s="9" t="n">
        <v>46</v>
      </c>
      <c r="B27" s="9" t="s">
        <v>44</v>
      </c>
      <c r="C27" s="9" t="s">
        <v>45</v>
      </c>
      <c r="D27" s="9" t="s">
        <v>351</v>
      </c>
      <c r="E27" s="9" t="n">
        <v>36.2823309761646</v>
      </c>
      <c r="F27" s="10" t="n">
        <f aca="false">(H27*K27/I27*J27/K27/L27)*6.022*10^23/(M27*650*10^9)</f>
        <v>244.425380760251</v>
      </c>
      <c r="G27" s="10" t="n">
        <f aca="false">F27/E27</f>
        <v>6.73676068168896</v>
      </c>
      <c r="H27" s="2" t="n">
        <v>13</v>
      </c>
      <c r="I27" s="2" t="n">
        <v>329967944</v>
      </c>
      <c r="J27" s="2" t="n">
        <v>5343.8</v>
      </c>
      <c r="K27" s="2" t="n">
        <v>250</v>
      </c>
      <c r="L27" s="2" t="n">
        <v>1064</v>
      </c>
      <c r="M27" s="2" t="n">
        <v>750</v>
      </c>
    </row>
    <row r="28" customFormat="false" ht="12.8" hidden="false" customHeight="false" outlineLevel="0" collapsed="false">
      <c r="A28" s="9" t="n">
        <v>47</v>
      </c>
      <c r="B28" s="9" t="s">
        <v>44</v>
      </c>
      <c r="C28" s="9" t="s">
        <v>45</v>
      </c>
      <c r="D28" s="9" t="s">
        <v>351</v>
      </c>
      <c r="E28" s="9" t="n">
        <v>19.2160888217753</v>
      </c>
      <c r="F28" s="10" t="n">
        <f aca="false">(H28*K28/I28*J28/K28/L28)*6.022*10^23/(M28*650*10^9)</f>
        <v>7.60014828359988</v>
      </c>
      <c r="G28" s="10" t="n">
        <f aca="false">F28/E28</f>
        <v>0.395509635394042</v>
      </c>
      <c r="H28" s="2" t="n">
        <v>3</v>
      </c>
      <c r="I28" s="2" t="n">
        <v>352038676</v>
      </c>
      <c r="J28" s="2" t="n">
        <v>5295</v>
      </c>
      <c r="K28" s="2" t="n">
        <v>250</v>
      </c>
      <c r="L28" s="2" t="n">
        <v>7334</v>
      </c>
      <c r="M28" s="2" t="n">
        <v>750</v>
      </c>
    </row>
    <row r="29" customFormat="false" ht="12.8" hidden="false" customHeight="false" outlineLevel="0" collapsed="false">
      <c r="A29" s="9" t="n">
        <v>50</v>
      </c>
      <c r="B29" s="9" t="s">
        <v>44</v>
      </c>
      <c r="C29" s="9" t="s">
        <v>45</v>
      </c>
      <c r="D29" s="9" t="s">
        <v>351</v>
      </c>
      <c r="E29" s="9" t="n">
        <v>66.12864796791</v>
      </c>
      <c r="F29" s="10" t="n">
        <f aca="false">(H29*K29/I29*J29/K29/L29)*6.022*10^23/(M29*650*10^9)</f>
        <v>1033.09796379565</v>
      </c>
      <c r="G29" s="10" t="n">
        <f aca="false">F29/E29</f>
        <v>15.6225477995102</v>
      </c>
      <c r="H29" s="2" t="n">
        <v>331</v>
      </c>
      <c r="I29" s="2" t="n">
        <v>400139050</v>
      </c>
      <c r="J29" s="2" t="n">
        <v>6185.4</v>
      </c>
      <c r="K29" s="2" t="n">
        <v>100</v>
      </c>
      <c r="L29" s="2" t="n">
        <v>6118</v>
      </c>
      <c r="M29" s="2" t="n">
        <v>750</v>
      </c>
    </row>
    <row r="30" customFormat="false" ht="12.8" hidden="false" customHeight="false" outlineLevel="0" collapsed="false">
      <c r="A30" s="9" t="n">
        <v>53</v>
      </c>
      <c r="B30" s="9" t="s">
        <v>44</v>
      </c>
      <c r="C30" s="9" t="s">
        <v>45</v>
      </c>
      <c r="D30" s="9" t="s">
        <v>351</v>
      </c>
      <c r="E30" s="9" t="n">
        <v>1758.82764745314</v>
      </c>
      <c r="F30" s="10" t="n">
        <f aca="false">(H30*K30/I30*J30/K30/L30)*6.022*10^23/(M30*650*10^9)</f>
        <v>14987.6308349351</v>
      </c>
      <c r="G30" s="10" t="n">
        <f aca="false">F30/E30</f>
        <v>8.5213755063709</v>
      </c>
      <c r="H30" s="2" t="n">
        <v>2703</v>
      </c>
      <c r="I30" s="2" t="n">
        <v>318341902</v>
      </c>
      <c r="J30" s="2" t="n">
        <v>6719.6</v>
      </c>
      <c r="K30" s="2" t="n">
        <v>100</v>
      </c>
      <c r="L30" s="2" t="n">
        <v>4702.5</v>
      </c>
      <c r="M30" s="2" t="n">
        <v>750</v>
      </c>
    </row>
    <row r="31" customFormat="false" ht="12.8" hidden="false" customHeight="false" outlineLevel="0" collapsed="false">
      <c r="A31" s="9" t="n">
        <v>54</v>
      </c>
      <c r="B31" s="9" t="s">
        <v>44</v>
      </c>
      <c r="C31" s="9" t="s">
        <v>45</v>
      </c>
      <c r="D31" s="9" t="s">
        <v>351</v>
      </c>
      <c r="E31" s="9" t="n">
        <v>1232.09925609089</v>
      </c>
      <c r="F31" s="10" t="n">
        <f aca="false">(H31*K31/I31*J31/K31/L31)*6.022*10^23/(M31*650*10^9)</f>
        <v>4231.68509272626</v>
      </c>
      <c r="G31" s="10" t="n">
        <f aca="false">F31/E31</f>
        <v>3.43453262536025</v>
      </c>
      <c r="H31" s="2" t="n">
        <v>1277</v>
      </c>
      <c r="I31" s="2" t="n">
        <v>244417934</v>
      </c>
      <c r="J31" s="2" t="n">
        <v>682.69</v>
      </c>
      <c r="K31" s="2" t="n">
        <v>100</v>
      </c>
      <c r="L31" s="2" t="n">
        <v>1041.2</v>
      </c>
      <c r="M31" s="2" t="n">
        <v>750</v>
      </c>
    </row>
    <row r="32" customFormat="false" ht="12.8" hidden="false" customHeight="false" outlineLevel="0" collapsed="false">
      <c r="A32" s="9" t="n">
        <v>58</v>
      </c>
      <c r="B32" s="9" t="s">
        <v>126</v>
      </c>
      <c r="C32" s="9" t="s">
        <v>45</v>
      </c>
      <c r="D32" s="9" t="s">
        <v>351</v>
      </c>
      <c r="E32" s="9" t="n">
        <v>495.324207057955</v>
      </c>
      <c r="F32" s="10" t="n">
        <f aca="false">(H32*K32/I32*J32/K32/L32)*6.022*10^23/(M32*650*10^9)</f>
        <v>2294.381535464</v>
      </c>
      <c r="G32" s="10" t="n">
        <f aca="false">F32/E32</f>
        <v>4.63208036831429</v>
      </c>
      <c r="H32" s="2" t="n">
        <v>586</v>
      </c>
      <c r="I32" s="2" t="n">
        <v>307002040</v>
      </c>
      <c r="J32" s="2" t="n">
        <v>3947.25</v>
      </c>
      <c r="K32" s="2" t="n">
        <v>100</v>
      </c>
      <c r="L32" s="2" t="n">
        <v>4056.5</v>
      </c>
      <c r="M32" s="2" t="n">
        <v>750</v>
      </c>
    </row>
    <row r="33" customFormat="false" ht="12.8" hidden="false" customHeight="false" outlineLevel="0" collapsed="false">
      <c r="A33" s="9" t="n">
        <v>58</v>
      </c>
      <c r="B33" s="9" t="s">
        <v>44</v>
      </c>
      <c r="C33" s="9" t="s">
        <v>45</v>
      </c>
      <c r="D33" s="9" t="s">
        <v>351</v>
      </c>
      <c r="E33" s="9" t="n">
        <v>318.733474983338</v>
      </c>
      <c r="F33" s="10" t="n">
        <f aca="false">(H33*K33/I33*J33/K33/L33)*6.022*10^23/(M33*650*10^9)</f>
        <v>5306.69189957003</v>
      </c>
      <c r="G33" s="10" t="n">
        <f aca="false">F33/E33</f>
        <v>16.6493083283688</v>
      </c>
      <c r="H33" s="2" t="n">
        <v>791</v>
      </c>
      <c r="I33" s="2" t="n">
        <v>445447000</v>
      </c>
      <c r="J33" s="2" t="n">
        <v>4780.4</v>
      </c>
      <c r="K33" s="2" t="n">
        <v>250</v>
      </c>
      <c r="L33" s="2" t="n">
        <v>1976</v>
      </c>
      <c r="M33" s="2" t="n">
        <v>750</v>
      </c>
    </row>
    <row r="34" customFormat="false" ht="12.8" hidden="false" customHeight="false" outlineLevel="0" collapsed="false">
      <c r="A34" s="9" t="n">
        <v>62</v>
      </c>
      <c r="B34" s="9" t="s">
        <v>44</v>
      </c>
      <c r="C34" s="9" t="s">
        <v>45</v>
      </c>
      <c r="D34" s="9" t="s">
        <v>351</v>
      </c>
      <c r="E34" s="9" t="n">
        <v>708.95024887954</v>
      </c>
      <c r="F34" s="10" t="n">
        <f aca="false">(H34*K34/I34*J34/K34/L34)*6.022*10^23/(M34*650*10^9)</f>
        <v>11971.5569129853</v>
      </c>
      <c r="G34" s="10" t="n">
        <f aca="false">F34/E34</f>
        <v>16.8863145642529</v>
      </c>
      <c r="H34" s="2" t="n">
        <v>240</v>
      </c>
      <c r="I34" s="2" t="n">
        <v>298931638</v>
      </c>
      <c r="J34" s="2" t="n">
        <v>4128.3</v>
      </c>
      <c r="K34" s="2" t="n">
        <v>100</v>
      </c>
      <c r="L34" s="2" t="n">
        <v>342</v>
      </c>
      <c r="M34" s="2" t="n">
        <v>750</v>
      </c>
    </row>
    <row r="35" customFormat="false" ht="12.8" hidden="false" customHeight="false" outlineLevel="0" collapsed="false">
      <c r="A35" s="9" t="n">
        <v>129</v>
      </c>
      <c r="B35" s="9" t="s">
        <v>126</v>
      </c>
      <c r="C35" s="9" t="s">
        <v>45</v>
      </c>
      <c r="D35" s="9" t="s">
        <v>351</v>
      </c>
      <c r="E35" s="9" t="n">
        <v>30.584571666025</v>
      </c>
      <c r="F35" s="10" t="n">
        <f aca="false">(H35*K35/I35*J35/K35/L35)*6.022*10^23/(M35*650*10^9)</f>
        <v>8.3626248466693</v>
      </c>
      <c r="G35" s="10" t="n">
        <f aca="false">F35/E35</f>
        <v>0.27342625353681</v>
      </c>
      <c r="H35" s="12" t="n">
        <v>2</v>
      </c>
      <c r="I35" s="12" t="n">
        <v>318125786</v>
      </c>
      <c r="J35" s="2" t="n">
        <v>15631.2</v>
      </c>
      <c r="K35" s="12" t="n">
        <v>100</v>
      </c>
      <c r="L35" s="2" t="n">
        <v>14516</v>
      </c>
      <c r="M35" s="2" t="n">
        <v>750</v>
      </c>
    </row>
    <row r="36" customFormat="false" ht="12.8" hidden="false" customHeight="false" outlineLevel="0" collapsed="false">
      <c r="A36" s="9" t="n">
        <v>131</v>
      </c>
      <c r="B36" s="9" t="s">
        <v>126</v>
      </c>
      <c r="C36" s="9" t="s">
        <v>45</v>
      </c>
      <c r="D36" s="9" t="s">
        <v>351</v>
      </c>
      <c r="E36" s="9" t="n">
        <v>183.814293662627</v>
      </c>
      <c r="F36" s="10" t="n">
        <f aca="false">(H36*K36/I36*J36/K36/L36)*6.022*10^23/(M36*650*10^9)</f>
        <v>216.595131204827</v>
      </c>
      <c r="G36" s="10" t="n">
        <f aca="false">F36/E36</f>
        <v>1.17833671630763</v>
      </c>
      <c r="H36" s="2" t="n">
        <v>98</v>
      </c>
      <c r="I36" s="2" t="n">
        <v>465871648</v>
      </c>
      <c r="J36" s="2" t="n">
        <v>10579.2</v>
      </c>
      <c r="K36" s="2" t="n">
        <v>250</v>
      </c>
      <c r="L36" s="2" t="n">
        <v>12692</v>
      </c>
      <c r="M36" s="2" t="n">
        <v>750</v>
      </c>
    </row>
    <row r="37" customFormat="false" ht="12.8" hidden="false" customHeight="false" outlineLevel="0" collapsed="false">
      <c r="A37" s="9" t="n">
        <v>131</v>
      </c>
      <c r="B37" s="9" t="s">
        <v>44</v>
      </c>
      <c r="C37" s="9" t="s">
        <v>45</v>
      </c>
      <c r="D37" s="9" t="s">
        <v>351</v>
      </c>
      <c r="E37" s="9" t="n">
        <v>480.860818586309</v>
      </c>
      <c r="F37" s="10" t="n">
        <f aca="false">(H37*K37/I37*J37/K37/L37)*6.022*10^23/(M37*650*10^9)</f>
        <v>3039.561416988</v>
      </c>
      <c r="G37" s="10" t="n">
        <f aca="false">F37/E37</f>
        <v>6.32108356410501</v>
      </c>
      <c r="H37" s="2" t="n">
        <v>1051</v>
      </c>
      <c r="I37" s="2" t="n">
        <v>443627822</v>
      </c>
      <c r="J37" s="2" t="n">
        <v>5170.3</v>
      </c>
      <c r="K37" s="2" t="n">
        <v>250</v>
      </c>
      <c r="L37" s="2" t="n">
        <v>4978</v>
      </c>
      <c r="M37" s="2" t="n">
        <v>750</v>
      </c>
    </row>
    <row r="38" customFormat="false" ht="12.8" hidden="false" customHeight="false" outlineLevel="0" collapsed="false">
      <c r="A38" s="9" t="n">
        <v>136</v>
      </c>
      <c r="B38" s="9" t="s">
        <v>44</v>
      </c>
      <c r="C38" s="9" t="s">
        <v>45</v>
      </c>
      <c r="D38" s="9" t="s">
        <v>351</v>
      </c>
      <c r="E38" s="9" t="n">
        <v>37.1373395622001</v>
      </c>
      <c r="F38" s="10" t="n">
        <f aca="false">(H38*K38/I38*J38/K38/L38)*6.022*10^23/(M38*650*10^9)</f>
        <v>57.4058920614983</v>
      </c>
      <c r="G38" s="10" t="n">
        <f aca="false">F38/E38</f>
        <v>1.54577287275388</v>
      </c>
      <c r="H38" s="2" t="n">
        <v>4</v>
      </c>
      <c r="I38" s="2" t="n">
        <v>377888080</v>
      </c>
      <c r="J38" s="2" t="n">
        <v>20353.4</v>
      </c>
      <c r="K38" s="2" t="n">
        <v>250</v>
      </c>
      <c r="L38" s="2" t="n">
        <v>4636</v>
      </c>
      <c r="M38" s="2" t="n">
        <v>750</v>
      </c>
    </row>
    <row r="39" customFormat="false" ht="12.8" hidden="false" customHeight="false" outlineLevel="0" collapsed="false">
      <c r="A39" s="9" t="n">
        <v>140</v>
      </c>
      <c r="B39" s="9" t="s">
        <v>44</v>
      </c>
      <c r="C39" s="9" t="s">
        <v>45</v>
      </c>
      <c r="D39" s="9" t="s">
        <v>351</v>
      </c>
      <c r="E39" s="9" t="n">
        <v>127.982226936869</v>
      </c>
      <c r="F39" s="10" t="n">
        <f aca="false">(H39*K39/I39*J39/K39/L39)*6.022*10^23/(M39*650*10^9)</f>
        <v>619.730696185181</v>
      </c>
      <c r="G39" s="10" t="n">
        <f aca="false">F39/E39</f>
        <v>4.84231842981512</v>
      </c>
      <c r="H39" s="2" t="n">
        <v>8</v>
      </c>
      <c r="I39" s="2" t="n">
        <v>276530958</v>
      </c>
      <c r="J39" s="2" t="n">
        <v>19440</v>
      </c>
      <c r="K39" s="2" t="n">
        <v>250</v>
      </c>
      <c r="L39" s="2" t="n">
        <v>1121</v>
      </c>
      <c r="M39" s="2" t="n">
        <v>750</v>
      </c>
    </row>
    <row r="40" customFormat="false" ht="12.8" hidden="false" customHeight="false" outlineLevel="0" collapsed="false">
      <c r="A40" s="9" t="n">
        <v>143</v>
      </c>
      <c r="B40" s="9" t="s">
        <v>126</v>
      </c>
      <c r="C40" s="9" t="s">
        <v>45</v>
      </c>
      <c r="D40" s="9" t="s">
        <v>351</v>
      </c>
      <c r="E40" s="9" t="n">
        <v>50.9521289076903</v>
      </c>
      <c r="F40" s="10" t="n">
        <f aca="false">(H40*K40/I40*J40/K40/L40)*6.022*10^23/(M40*650*10^9)</f>
        <v>24.6871144143936</v>
      </c>
      <c r="G40" s="10" t="n">
        <f aca="false">F40/E40</f>
        <v>0.484515857210189</v>
      </c>
      <c r="H40" s="2" t="n">
        <v>3</v>
      </c>
      <c r="I40" s="2" t="n">
        <v>348615012</v>
      </c>
      <c r="J40" s="2" t="n">
        <v>25989.5</v>
      </c>
      <c r="K40" s="2" t="n">
        <v>250</v>
      </c>
      <c r="L40" s="2" t="n">
        <v>11191</v>
      </c>
      <c r="M40" s="2" t="n">
        <v>750</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9</TotalTime>
  <Application>LibreOffice/6.4.3.2$Linux_X86_64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2021-05-15T10:50:08Z</dcterms:created>
  <dc:creator>Juan Jose Pierella Karlusich </dc:creator>
  <dc:description/>
  <dc:language>en-GB</dc:language>
  <cp:lastModifiedBy>Juan Jose Pierella Karlusich </cp:lastModifiedBy>
  <dcterms:modified xsi:type="dcterms:W3CDTF">2021-06-01T16:33:46Z</dcterms:modified>
  <cp:revision>6</cp:revision>
  <dc:subject/>
  <dc:title/>
</cp:coreProperties>
</file>