
<file path=[Content_Types].xml><?xml version="1.0" encoding="utf-8"?>
<Types xmlns="http://schemas.openxmlformats.org/package/2006/content-types"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613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Damian/Documents/Papers &amp; Reviews/Nature 2020/Manuscript/Nature Communications/Accepted manuscript/Source Data/"/>
    </mc:Choice>
  </mc:AlternateContent>
  <xr:revisionPtr revIDLastSave="0" documentId="13_ncr:1_{E63B68FC-1063-CC44-96BD-187B1D8CD956}" xr6:coauthVersionLast="47" xr6:coauthVersionMax="47" xr10:uidLastSave="{00000000-0000-0000-0000-000000000000}"/>
  <bookViews>
    <workbookView xWindow="0" yWindow="4640" windowWidth="38400" windowHeight="19360" firstSheet="1" activeTab="5" xr2:uid="{52B5FA12-8F1D-914F-A257-670E8A2FF1B0}"/>
  </bookViews>
  <sheets>
    <sheet name="Figure 1e" sheetId="1" r:id="rId1"/>
    <sheet name="Figure 1d" sheetId="21" r:id="rId2"/>
    <sheet name="Figure 1h" sheetId="2" r:id="rId3"/>
    <sheet name="Figure 2b" sheetId="5" r:id="rId4"/>
    <sheet name="Figure 2d" sheetId="4" r:id="rId5"/>
    <sheet name="Figure 2e" sheetId="27" r:id="rId6"/>
    <sheet name="Figure 3c" sheetId="22" r:id="rId7"/>
    <sheet name="Figure 3f" sheetId="19" r:id="rId8"/>
    <sheet name="Figure 3g" sheetId="23" r:id="rId9"/>
    <sheet name="Figure 3h" sheetId="20" r:id="rId10"/>
    <sheet name="Figure 3i" sheetId="18" r:id="rId11"/>
    <sheet name="Figure 4b" sheetId="17" r:id="rId12"/>
    <sheet name="Fig. 4d and Suppl Fig. 6d" sheetId="7" r:id="rId13"/>
    <sheet name="Figure 5c" sheetId="15" r:id="rId14"/>
    <sheet name="Figure 5d" sheetId="16" r:id="rId15"/>
    <sheet name="Figure 6b" sheetId="12" r:id="rId16"/>
    <sheet name="Figure 6c" sheetId="13" r:id="rId17"/>
    <sheet name="Figure 6e" sheetId="14" r:id="rId18"/>
    <sheet name="Supplementary Fig. 2b" sheetId="11" r:id="rId19"/>
    <sheet name="Supplementary Fig. 3b" sheetId="9" r:id="rId20"/>
    <sheet name="Supplementary Fig. 3c" sheetId="24" r:id="rId21"/>
    <sheet name="Supplementary Fig. 3d" sheetId="10" r:id="rId22"/>
    <sheet name="Supplementary Fig. 4a" sheetId="25" r:id="rId23"/>
    <sheet name="Supplementary Fig. 4b" sheetId="26" r:id="rId24"/>
    <sheet name="Supplementary Fig. 4d" sheetId="8" r:id="rId25"/>
    <sheet name="Supplementary Fig. 8b" sheetId="6" r:id="rId26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K7" i="27" l="1"/>
  <c r="J9" i="27"/>
  <c r="I9" i="27"/>
  <c r="J8" i="27"/>
  <c r="K8" i="27" s="1"/>
  <c r="I8" i="27"/>
  <c r="J7" i="27"/>
  <c r="I7" i="27"/>
  <c r="K9" i="27" l="1"/>
  <c r="O56" i="1" l="1"/>
  <c r="N56" i="1"/>
  <c r="M56" i="1"/>
  <c r="H17" i="17" l="1"/>
  <c r="H16" i="17"/>
  <c r="O7" i="6"/>
  <c r="O6" i="12"/>
  <c r="R7" i="7"/>
  <c r="M18" i="4"/>
  <c r="M17" i="4"/>
  <c r="M16" i="4"/>
  <c r="N15" i="9"/>
  <c r="N13" i="9"/>
  <c r="O17" i="5"/>
  <c r="O18" i="5"/>
  <c r="O19" i="5"/>
  <c r="O16" i="5"/>
  <c r="S11" i="5"/>
  <c r="U11" i="5"/>
  <c r="T11" i="5"/>
  <c r="Q11" i="5"/>
  <c r="P11" i="5"/>
  <c r="U8" i="5"/>
  <c r="T8" i="5"/>
  <c r="S8" i="5"/>
  <c r="R8" i="5"/>
  <c r="Q8" i="5"/>
  <c r="P8" i="5"/>
  <c r="R9" i="9"/>
  <c r="Q9" i="9"/>
  <c r="P9" i="9"/>
  <c r="O9" i="9"/>
  <c r="O8" i="9"/>
  <c r="P8" i="9"/>
  <c r="J55" i="9"/>
  <c r="I55" i="9"/>
  <c r="J39" i="9"/>
  <c r="I39" i="9"/>
  <c r="J25" i="9"/>
  <c r="I25" i="9"/>
  <c r="J10" i="9"/>
  <c r="I10" i="9"/>
  <c r="N9" i="4"/>
  <c r="K26" i="5"/>
  <c r="J26" i="5"/>
  <c r="K73" i="5"/>
  <c r="J73" i="5"/>
  <c r="K84" i="5"/>
  <c r="K85" i="5"/>
  <c r="J85" i="5"/>
  <c r="J84" i="5"/>
  <c r="K71" i="5"/>
  <c r="K72" i="5"/>
  <c r="J72" i="5"/>
  <c r="J71" i="5"/>
  <c r="K55" i="5"/>
  <c r="K56" i="5"/>
  <c r="K57" i="5"/>
  <c r="J57" i="5"/>
  <c r="J56" i="5"/>
  <c r="J55" i="5"/>
  <c r="K41" i="5"/>
  <c r="K42" i="5"/>
  <c r="K43" i="5"/>
  <c r="J43" i="5"/>
  <c r="J42" i="5"/>
  <c r="J41" i="5"/>
  <c r="K25" i="5"/>
  <c r="K27" i="5"/>
  <c r="K28" i="5"/>
  <c r="J28" i="5"/>
  <c r="J27" i="5"/>
  <c r="J25" i="5"/>
  <c r="K9" i="5"/>
  <c r="K10" i="5"/>
  <c r="K11" i="5"/>
  <c r="K12" i="5"/>
  <c r="J12" i="5"/>
  <c r="J11" i="5"/>
  <c r="J10" i="5"/>
  <c r="J9" i="5"/>
  <c r="K39" i="9" l="1"/>
  <c r="K25" i="9"/>
  <c r="K10" i="9"/>
  <c r="K55" i="9"/>
  <c r="L73" i="5"/>
  <c r="L26" i="5"/>
  <c r="L85" i="5"/>
  <c r="L84" i="5"/>
  <c r="L25" i="5"/>
  <c r="L72" i="5"/>
  <c r="L71" i="5"/>
  <c r="D14" i="10" l="1"/>
  <c r="D17" i="10"/>
  <c r="D23" i="10"/>
  <c r="D22" i="10"/>
  <c r="D20" i="10"/>
  <c r="D19" i="10"/>
  <c r="D16" i="10"/>
  <c r="D13" i="10"/>
  <c r="D11" i="10"/>
  <c r="D10" i="10"/>
  <c r="D8" i="10"/>
  <c r="D7" i="10"/>
  <c r="L12" i="5" l="1"/>
  <c r="E56" i="20"/>
  <c r="E55" i="20"/>
  <c r="E53" i="20"/>
  <c r="E52" i="20"/>
  <c r="E50" i="20"/>
  <c r="E49" i="20"/>
  <c r="E47" i="20"/>
  <c r="E46" i="20"/>
  <c r="E44" i="20"/>
  <c r="E43" i="20"/>
  <c r="E41" i="20"/>
  <c r="E40" i="20"/>
  <c r="E38" i="20"/>
  <c r="E37" i="20"/>
  <c r="E35" i="20"/>
  <c r="E34" i="20"/>
  <c r="E32" i="20"/>
  <c r="E31" i="20"/>
  <c r="E29" i="20"/>
  <c r="E28" i="20"/>
  <c r="E26" i="20"/>
  <c r="E25" i="20"/>
  <c r="E23" i="20"/>
  <c r="E22" i="20"/>
  <c r="E20" i="20"/>
  <c r="E19" i="20"/>
  <c r="E17" i="20"/>
  <c r="E16" i="20"/>
  <c r="E14" i="20"/>
  <c r="E13" i="20"/>
  <c r="E11" i="20"/>
  <c r="E10" i="20"/>
  <c r="E8" i="20"/>
  <c r="E7" i="20"/>
  <c r="O9" i="19" l="1"/>
  <c r="O8" i="19"/>
  <c r="K26" i="19"/>
  <c r="K25" i="19"/>
  <c r="K35" i="19"/>
  <c r="K36" i="19"/>
  <c r="K51" i="19"/>
  <c r="K52" i="19"/>
  <c r="K66" i="19"/>
  <c r="K65" i="19"/>
  <c r="K82" i="19"/>
  <c r="K81" i="19"/>
  <c r="J66" i="19"/>
  <c r="J65" i="19"/>
  <c r="J82" i="19"/>
  <c r="J81" i="19"/>
  <c r="K96" i="19"/>
  <c r="K97" i="19"/>
  <c r="K126" i="19"/>
  <c r="K127" i="19"/>
  <c r="K110" i="19"/>
  <c r="K111" i="19"/>
  <c r="J111" i="19"/>
  <c r="J110" i="19"/>
  <c r="J127" i="19"/>
  <c r="J126" i="19"/>
  <c r="J96" i="19"/>
  <c r="J97" i="19"/>
  <c r="J52" i="19"/>
  <c r="J51" i="19"/>
  <c r="J36" i="19"/>
  <c r="J35" i="19"/>
  <c r="K8" i="19"/>
  <c r="K9" i="19"/>
  <c r="J26" i="19"/>
  <c r="J25" i="19"/>
  <c r="J9" i="19"/>
  <c r="J8" i="19"/>
  <c r="L110" i="19" l="1"/>
  <c r="L35" i="19"/>
  <c r="L81" i="19"/>
  <c r="L126" i="19"/>
  <c r="L65" i="19"/>
  <c r="L8" i="19"/>
  <c r="L51" i="19"/>
  <c r="L97" i="19"/>
  <c r="L26" i="19"/>
  <c r="L66" i="19"/>
  <c r="L111" i="19"/>
  <c r="L9" i="19"/>
  <c r="L96" i="19"/>
  <c r="L52" i="19"/>
  <c r="L25" i="19"/>
  <c r="L36" i="19"/>
  <c r="L82" i="19"/>
  <c r="L127" i="19"/>
  <c r="K19" i="18" l="1"/>
  <c r="K18" i="18"/>
  <c r="M11" i="18"/>
  <c r="N11" i="18"/>
  <c r="M12" i="18"/>
  <c r="N12" i="18"/>
  <c r="M13" i="18"/>
  <c r="N13" i="18"/>
  <c r="M14" i="18"/>
  <c r="N14" i="18"/>
  <c r="M6" i="18"/>
  <c r="N6" i="18"/>
  <c r="M7" i="18"/>
  <c r="N7" i="18"/>
  <c r="M8" i="18"/>
  <c r="N8" i="18"/>
  <c r="M9" i="18"/>
  <c r="N9" i="18"/>
  <c r="L14" i="18"/>
  <c r="L13" i="18"/>
  <c r="L12" i="18"/>
  <c r="L11" i="18"/>
  <c r="L9" i="18"/>
  <c r="L8" i="18"/>
  <c r="P8" i="18" s="1"/>
  <c r="L7" i="18"/>
  <c r="L6" i="18"/>
  <c r="O12" i="18" l="1"/>
  <c r="O6" i="18"/>
  <c r="P6" i="18"/>
  <c r="O13" i="18"/>
  <c r="P12" i="18"/>
  <c r="P13" i="18"/>
  <c r="O9" i="18"/>
  <c r="O14" i="18"/>
  <c r="P9" i="18"/>
  <c r="O7" i="18"/>
  <c r="O8" i="18"/>
  <c r="O11" i="18"/>
  <c r="P7" i="18"/>
  <c r="P11" i="18"/>
  <c r="P14" i="18"/>
  <c r="J11" i="17" l="1"/>
  <c r="K11" i="17" s="1"/>
  <c r="J10" i="17"/>
  <c r="K10" i="17" s="1"/>
  <c r="J9" i="17"/>
  <c r="K9" i="17" s="1"/>
  <c r="J5" i="17"/>
  <c r="K5" i="17" s="1"/>
  <c r="J6" i="17"/>
  <c r="K6" i="17" s="1"/>
  <c r="J7" i="17"/>
  <c r="K7" i="17" s="1"/>
  <c r="I11" i="17"/>
  <c r="I10" i="17"/>
  <c r="I9" i="17"/>
  <c r="I7" i="17"/>
  <c r="I6" i="17"/>
  <c r="I5" i="17"/>
  <c r="E13" i="13" l="1"/>
  <c r="E6" i="13"/>
  <c r="E25" i="13"/>
  <c r="E24" i="13"/>
  <c r="E22" i="13"/>
  <c r="E21" i="13"/>
  <c r="E20" i="13"/>
  <c r="E19" i="13"/>
  <c r="E17" i="13"/>
  <c r="E16" i="13"/>
  <c r="E15" i="13"/>
  <c r="E14" i="13"/>
  <c r="E12" i="13"/>
  <c r="E10" i="13"/>
  <c r="E9" i="13"/>
  <c r="E8" i="13"/>
  <c r="E7" i="13"/>
  <c r="E5" i="13"/>
  <c r="T6" i="12"/>
  <c r="S6" i="12"/>
  <c r="R6" i="12"/>
  <c r="Q6" i="12"/>
  <c r="P6" i="12"/>
  <c r="J15" i="12" l="1"/>
  <c r="J19" i="12"/>
  <c r="J23" i="12"/>
  <c r="J28" i="12"/>
  <c r="I28" i="12"/>
  <c r="I23" i="12"/>
  <c r="I19" i="12"/>
  <c r="I15" i="12"/>
  <c r="I11" i="12"/>
  <c r="J7" i="12"/>
  <c r="I7" i="12"/>
  <c r="J58" i="12"/>
  <c r="I58" i="12"/>
  <c r="J54" i="12"/>
  <c r="I54" i="12"/>
  <c r="I49" i="12"/>
  <c r="J49" i="12"/>
  <c r="J45" i="12"/>
  <c r="I45" i="12"/>
  <c r="I41" i="12"/>
  <c r="J41" i="12"/>
  <c r="J38" i="12"/>
  <c r="I38" i="12"/>
  <c r="J67" i="12"/>
  <c r="I67" i="12"/>
  <c r="J71" i="12"/>
  <c r="I71" i="12"/>
  <c r="J76" i="12"/>
  <c r="I76" i="12"/>
  <c r="J80" i="12"/>
  <c r="I80" i="12"/>
  <c r="J84" i="12"/>
  <c r="I84" i="12"/>
  <c r="J89" i="12"/>
  <c r="I89" i="12"/>
  <c r="J103" i="12"/>
  <c r="I103" i="12"/>
  <c r="J99" i="12"/>
  <c r="I99" i="12"/>
  <c r="K54" i="12" l="1"/>
  <c r="K99" i="12"/>
  <c r="K89" i="12"/>
  <c r="K84" i="12"/>
  <c r="K58" i="12"/>
  <c r="K23" i="12"/>
  <c r="K28" i="12"/>
  <c r="K103" i="12"/>
  <c r="J11" i="12" l="1"/>
  <c r="K76" i="12" l="1"/>
  <c r="K67" i="12"/>
  <c r="K71" i="12"/>
  <c r="K80" i="12"/>
  <c r="K49" i="12"/>
  <c r="K11" i="12"/>
  <c r="K41" i="12"/>
  <c r="K7" i="12"/>
  <c r="K38" i="12"/>
  <c r="K19" i="12"/>
  <c r="K15" i="12"/>
  <c r="K45" i="12"/>
  <c r="I9" i="9" l="1"/>
  <c r="I8" i="9"/>
  <c r="J54" i="9"/>
  <c r="I54" i="9"/>
  <c r="J53" i="9"/>
  <c r="I53" i="9"/>
  <c r="J38" i="9"/>
  <c r="I38" i="9"/>
  <c r="J37" i="9"/>
  <c r="I37" i="9"/>
  <c r="J24" i="9"/>
  <c r="I24" i="9"/>
  <c r="J23" i="9"/>
  <c r="I23" i="9"/>
  <c r="J9" i="9"/>
  <c r="J8" i="9"/>
  <c r="N14" i="9" l="1"/>
  <c r="K54" i="9"/>
  <c r="K24" i="9"/>
  <c r="K38" i="9"/>
  <c r="K23" i="9"/>
  <c r="K8" i="9"/>
  <c r="K37" i="9"/>
  <c r="K9" i="9"/>
  <c r="K53" i="9"/>
  <c r="N7" i="9" l="1"/>
  <c r="R7" i="9" s="1"/>
  <c r="R8" i="9"/>
  <c r="R8" i="8"/>
  <c r="Q8" i="8"/>
  <c r="H23" i="8"/>
  <c r="H11" i="8"/>
  <c r="N11" i="8" s="1"/>
  <c r="H39" i="8"/>
  <c r="I39" i="8"/>
  <c r="J39" i="8"/>
  <c r="K39" i="8"/>
  <c r="H50" i="8"/>
  <c r="L50" i="8" s="1"/>
  <c r="N23" i="8"/>
  <c r="M23" i="8"/>
  <c r="L23" i="8"/>
  <c r="I11" i="8"/>
  <c r="J11" i="8"/>
  <c r="K11" i="8"/>
  <c r="K23" i="8"/>
  <c r="I23" i="8"/>
  <c r="J23" i="8"/>
  <c r="I50" i="8"/>
  <c r="J50" i="8"/>
  <c r="K50" i="8"/>
  <c r="K68" i="8"/>
  <c r="I68" i="8"/>
  <c r="J68" i="8"/>
  <c r="H68" i="8"/>
  <c r="N80" i="8"/>
  <c r="J80" i="8"/>
  <c r="M80" i="8" s="1"/>
  <c r="I80" i="8"/>
  <c r="L80" i="8" s="1"/>
  <c r="K80" i="8"/>
  <c r="H80" i="8"/>
  <c r="J94" i="8"/>
  <c r="H94" i="8"/>
  <c r="I94" i="8"/>
  <c r="L94" i="8" s="1"/>
  <c r="J105" i="8"/>
  <c r="I105" i="8"/>
  <c r="H105" i="8"/>
  <c r="L105" i="8" s="1"/>
  <c r="L123" i="8"/>
  <c r="M123" i="8"/>
  <c r="L133" i="8"/>
  <c r="M157" i="8"/>
  <c r="H157" i="8"/>
  <c r="H148" i="8"/>
  <c r="H133" i="8"/>
  <c r="H123" i="8"/>
  <c r="K157" i="8"/>
  <c r="J157" i="8"/>
  <c r="I157" i="8"/>
  <c r="L157" i="8" s="1"/>
  <c r="K148" i="8"/>
  <c r="J148" i="8"/>
  <c r="M148" i="8" s="1"/>
  <c r="I148" i="8"/>
  <c r="L148" i="8" s="1"/>
  <c r="K133" i="8"/>
  <c r="J133" i="8"/>
  <c r="M133" i="8" s="1"/>
  <c r="I133" i="8"/>
  <c r="K123" i="8"/>
  <c r="J123" i="8"/>
  <c r="I123" i="8"/>
  <c r="K105" i="8"/>
  <c r="N105" i="8" s="1"/>
  <c r="K94" i="8"/>
  <c r="N94" i="8" s="1"/>
  <c r="Q8" i="9" l="1"/>
  <c r="P7" i="9"/>
  <c r="O7" i="9"/>
  <c r="Q7" i="9"/>
  <c r="L11" i="8"/>
  <c r="M11" i="8"/>
  <c r="L39" i="8"/>
  <c r="N39" i="8"/>
  <c r="M39" i="8"/>
  <c r="M105" i="8"/>
  <c r="M68" i="8"/>
  <c r="L68" i="8"/>
  <c r="N68" i="8"/>
  <c r="M94" i="8"/>
  <c r="N50" i="8"/>
  <c r="M50" i="8"/>
  <c r="N133" i="8"/>
  <c r="N157" i="8"/>
  <c r="N148" i="8"/>
  <c r="N123" i="8"/>
  <c r="S8" i="7" l="1"/>
  <c r="S7" i="7"/>
  <c r="R8" i="7"/>
  <c r="N141" i="7"/>
  <c r="N142" i="7"/>
  <c r="M142" i="7"/>
  <c r="M141" i="7"/>
  <c r="N126" i="7"/>
  <c r="K8" i="7"/>
  <c r="L8" i="7"/>
  <c r="K9" i="7"/>
  <c r="L9" i="7"/>
  <c r="J9" i="7"/>
  <c r="J8" i="7"/>
  <c r="L142" i="7"/>
  <c r="K142" i="7"/>
  <c r="J142" i="7"/>
  <c r="L141" i="7"/>
  <c r="K141" i="7"/>
  <c r="J141" i="7"/>
  <c r="L126" i="7"/>
  <c r="K126" i="7"/>
  <c r="M126" i="7" s="1"/>
  <c r="J126" i="7"/>
  <c r="L125" i="7"/>
  <c r="N125" i="7" s="1"/>
  <c r="K125" i="7"/>
  <c r="M125" i="7" s="1"/>
  <c r="J125" i="7"/>
  <c r="L108" i="7"/>
  <c r="K108" i="7"/>
  <c r="M108" i="7" s="1"/>
  <c r="J108" i="7"/>
  <c r="L107" i="7"/>
  <c r="K107" i="7"/>
  <c r="J107" i="7"/>
  <c r="L91" i="7"/>
  <c r="K91" i="7"/>
  <c r="J91" i="7"/>
  <c r="L90" i="7"/>
  <c r="K90" i="7"/>
  <c r="J90" i="7"/>
  <c r="L71" i="7"/>
  <c r="K71" i="7"/>
  <c r="J71" i="7"/>
  <c r="L70" i="7"/>
  <c r="K70" i="7"/>
  <c r="J70" i="7"/>
  <c r="L50" i="7"/>
  <c r="K50" i="7"/>
  <c r="J50" i="7"/>
  <c r="L49" i="7"/>
  <c r="K49" i="7"/>
  <c r="J49" i="7"/>
  <c r="L29" i="7"/>
  <c r="K29" i="7"/>
  <c r="J29" i="7"/>
  <c r="L28" i="7"/>
  <c r="K28" i="7"/>
  <c r="J28" i="7"/>
  <c r="M107" i="7" l="1"/>
  <c r="N90" i="7"/>
  <c r="M91" i="7"/>
  <c r="N91" i="7"/>
  <c r="M49" i="7"/>
  <c r="M90" i="7"/>
  <c r="M70" i="7"/>
  <c r="N70" i="7"/>
  <c r="M71" i="7"/>
  <c r="N49" i="7"/>
  <c r="N71" i="7"/>
  <c r="M50" i="7"/>
  <c r="N9" i="7"/>
  <c r="N8" i="7"/>
  <c r="N50" i="7"/>
  <c r="M8" i="7"/>
  <c r="N29" i="7"/>
  <c r="M9" i="7"/>
  <c r="M28" i="7"/>
  <c r="N28" i="7"/>
  <c r="M29" i="7"/>
  <c r="O13" i="6" l="1"/>
  <c r="O12" i="6"/>
  <c r="O11" i="6"/>
  <c r="O10" i="6"/>
  <c r="O9" i="6"/>
  <c r="O8" i="6"/>
  <c r="J34" i="6"/>
  <c r="I34" i="6"/>
  <c r="I70" i="6"/>
  <c r="J70" i="6"/>
  <c r="J99" i="6"/>
  <c r="I99" i="6"/>
  <c r="J29" i="6"/>
  <c r="I29" i="6"/>
  <c r="J24" i="6"/>
  <c r="I24" i="6"/>
  <c r="J20" i="6"/>
  <c r="I20" i="6"/>
  <c r="J16" i="6"/>
  <c r="I16" i="6"/>
  <c r="J11" i="6"/>
  <c r="I11" i="6"/>
  <c r="J7" i="6"/>
  <c r="I7" i="6"/>
  <c r="J102" i="6"/>
  <c r="I102" i="6"/>
  <c r="J110" i="6"/>
  <c r="I110" i="6"/>
  <c r="J114" i="6"/>
  <c r="I114" i="6"/>
  <c r="J118" i="6"/>
  <c r="I118" i="6"/>
  <c r="J122" i="6"/>
  <c r="I122" i="6"/>
  <c r="J95" i="6"/>
  <c r="I95" i="6"/>
  <c r="J91" i="6"/>
  <c r="I91" i="6"/>
  <c r="J57" i="6"/>
  <c r="I57" i="6"/>
  <c r="J65" i="6"/>
  <c r="I65" i="6"/>
  <c r="J61" i="6"/>
  <c r="I61" i="6"/>
  <c r="J86" i="6"/>
  <c r="I86" i="6"/>
  <c r="J81" i="6"/>
  <c r="I81" i="6"/>
  <c r="J77" i="6"/>
  <c r="I77" i="6"/>
  <c r="J52" i="6"/>
  <c r="I52" i="6"/>
  <c r="J47" i="6"/>
  <c r="I47" i="6"/>
  <c r="J43" i="6"/>
  <c r="I43" i="6"/>
  <c r="K99" i="6" l="1"/>
  <c r="K122" i="6"/>
  <c r="K29" i="6"/>
  <c r="K65" i="6"/>
  <c r="K24" i="6"/>
  <c r="K20" i="6"/>
  <c r="K114" i="6"/>
  <c r="K61" i="6"/>
  <c r="K118" i="6"/>
  <c r="K7" i="6"/>
  <c r="K57" i="6"/>
  <c r="K77" i="6"/>
  <c r="K11" i="6"/>
  <c r="K16" i="6"/>
  <c r="K34" i="6"/>
  <c r="K91" i="6"/>
  <c r="K102" i="6"/>
  <c r="K81" i="6"/>
  <c r="K70" i="6"/>
  <c r="K110" i="6"/>
  <c r="K95" i="6"/>
  <c r="K47" i="6"/>
  <c r="K86" i="6"/>
  <c r="K43" i="6"/>
  <c r="K52" i="6"/>
  <c r="J39" i="4" l="1"/>
  <c r="J38" i="4"/>
  <c r="J37" i="4"/>
  <c r="J26" i="4"/>
  <c r="J25" i="4"/>
  <c r="J24" i="4"/>
  <c r="L9" i="5" l="1"/>
  <c r="L27" i="5"/>
  <c r="L10" i="5"/>
  <c r="L55" i="5"/>
  <c r="L56" i="5"/>
  <c r="L11" i="5"/>
  <c r="L57" i="5"/>
  <c r="L41" i="5"/>
  <c r="L42" i="5"/>
  <c r="L28" i="5"/>
  <c r="L43" i="5"/>
  <c r="O8" i="5" l="1"/>
  <c r="R10" i="5" s="1"/>
  <c r="I39" i="4"/>
  <c r="H39" i="4"/>
  <c r="I38" i="4"/>
  <c r="H38" i="4"/>
  <c r="I37" i="4"/>
  <c r="H37" i="4"/>
  <c r="I26" i="4"/>
  <c r="H26" i="4"/>
  <c r="I25" i="4"/>
  <c r="H25" i="4"/>
  <c r="I24" i="4"/>
  <c r="H24" i="4"/>
  <c r="I12" i="4"/>
  <c r="H12" i="4"/>
  <c r="I11" i="4"/>
  <c r="H11" i="4"/>
  <c r="I10" i="4"/>
  <c r="H10" i="4"/>
  <c r="P9" i="5" l="1"/>
  <c r="S9" i="5"/>
  <c r="T9" i="5"/>
  <c r="Q10" i="5"/>
  <c r="P10" i="5"/>
  <c r="R9" i="5"/>
  <c r="Q9" i="5"/>
  <c r="J12" i="4"/>
  <c r="J11" i="4"/>
  <c r="J10" i="4"/>
  <c r="M9" i="4" l="1"/>
  <c r="O11" i="4" s="1"/>
  <c r="J13" i="2"/>
  <c r="I13" i="2"/>
  <c r="H13" i="2"/>
  <c r="J12" i="2"/>
  <c r="I12" i="2"/>
  <c r="H12" i="2"/>
  <c r="J11" i="2"/>
  <c r="I11" i="2"/>
  <c r="H11" i="2"/>
  <c r="J10" i="2"/>
  <c r="I10" i="2"/>
  <c r="H10" i="2"/>
  <c r="J9" i="2"/>
  <c r="I9" i="2"/>
  <c r="H9" i="2"/>
  <c r="J8" i="2"/>
  <c r="I8" i="2"/>
  <c r="H8" i="2"/>
  <c r="J7" i="2"/>
  <c r="I7" i="2"/>
  <c r="H7" i="2"/>
  <c r="K35" i="1"/>
  <c r="K27" i="1"/>
  <c r="K23" i="1"/>
  <c r="K53" i="1"/>
  <c r="P11" i="4" l="1"/>
  <c r="O9" i="4"/>
  <c r="O10" i="4"/>
  <c r="N11" i="4"/>
  <c r="N10" i="4"/>
  <c r="P10" i="4"/>
  <c r="P9" i="4"/>
  <c r="K51" i="1"/>
  <c r="M52" i="1" s="1"/>
  <c r="K49" i="1"/>
  <c r="K47" i="1"/>
  <c r="K45" i="1"/>
  <c r="K43" i="1"/>
  <c r="M44" i="1" s="1"/>
  <c r="K41" i="1"/>
  <c r="K39" i="1"/>
  <c r="M40" i="1" s="1"/>
  <c r="K37" i="1"/>
  <c r="M36" i="1" s="1"/>
  <c r="K33" i="1"/>
  <c r="K31" i="1"/>
  <c r="M32" i="1" s="1"/>
  <c r="K29" i="1"/>
  <c r="M28" i="1" s="1"/>
  <c r="K25" i="1"/>
  <c r="M24" i="1" s="1"/>
  <c r="K21" i="1"/>
  <c r="K19" i="1"/>
  <c r="K16" i="1"/>
  <c r="K14" i="1"/>
  <c r="M15" i="1" s="1"/>
  <c r="M20" i="1" l="1"/>
  <c r="M48" i="1"/>
</calcChain>
</file>

<file path=xl/sharedStrings.xml><?xml version="1.0" encoding="utf-8"?>
<sst xmlns="http://schemas.openxmlformats.org/spreadsheetml/2006/main" count="1464" uniqueCount="322">
  <si>
    <t>Blot 1</t>
  </si>
  <si>
    <t>Blot 2</t>
  </si>
  <si>
    <t>Blot 3</t>
  </si>
  <si>
    <t>Blot 4</t>
  </si>
  <si>
    <t>Blot 5</t>
  </si>
  <si>
    <t>Blot 6</t>
  </si>
  <si>
    <t>Blot 7</t>
  </si>
  <si>
    <t>Blot 8</t>
  </si>
  <si>
    <t>Blot 9</t>
  </si>
  <si>
    <t>Blot 10</t>
  </si>
  <si>
    <t>Blot 12</t>
  </si>
  <si>
    <t>Blot 13</t>
  </si>
  <si>
    <t>Ratio SETP7/DnaK</t>
  </si>
  <si>
    <t>Average</t>
  </si>
  <si>
    <t>Type of strain</t>
  </si>
  <si>
    <t>Type of Buffer</t>
  </si>
  <si>
    <t>Growth</t>
  </si>
  <si>
    <t>No growth</t>
  </si>
  <si>
    <r>
      <rPr>
        <i/>
        <sz val="12"/>
        <color theme="1"/>
        <rFont val="Calibri"/>
        <family val="2"/>
        <scheme val="minor"/>
      </rPr>
      <t>S. flexneri</t>
    </r>
    <r>
      <rPr>
        <sz val="12"/>
        <color theme="1"/>
        <rFont val="Calibri"/>
        <family val="2"/>
        <scheme val="minor"/>
      </rPr>
      <t xml:space="preserve"> 5a M90T</t>
    </r>
  </si>
  <si>
    <t>data</t>
  </si>
  <si>
    <t>point1</t>
  </si>
  <si>
    <t>point2</t>
  </si>
  <si>
    <t>point3</t>
  </si>
  <si>
    <t>point4</t>
  </si>
  <si>
    <t>point5</t>
  </si>
  <si>
    <t>point6</t>
  </si>
  <si>
    <t>point7</t>
  </si>
  <si>
    <t>pixel</t>
  </si>
  <si>
    <t>real distance</t>
  </si>
  <si>
    <t>37ºC</t>
  </si>
  <si>
    <t>Species/strain</t>
  </si>
  <si>
    <t>Image</t>
  </si>
  <si>
    <t>No. Bac</t>
  </si>
  <si>
    <t>No. Bac recruiting septins</t>
  </si>
  <si>
    <t>% bacteria recruiing septins</t>
  </si>
  <si>
    <r>
      <rPr>
        <i/>
        <sz val="12"/>
        <color theme="1"/>
        <rFont val="Calibri"/>
        <family val="2"/>
        <scheme val="minor"/>
      </rPr>
      <t>S. flexneri</t>
    </r>
    <r>
      <rPr>
        <sz val="12"/>
        <color theme="1"/>
        <rFont val="Calibri"/>
        <family val="2"/>
        <scheme val="minor"/>
      </rPr>
      <t xml:space="preserve"> M90T</t>
    </r>
  </si>
  <si>
    <r>
      <rPr>
        <i/>
        <sz val="12"/>
        <color theme="1"/>
        <rFont val="Calibri"/>
        <family val="2"/>
        <scheme val="minor"/>
      </rPr>
      <t>E. Coli</t>
    </r>
    <r>
      <rPr>
        <sz val="12"/>
        <color theme="1"/>
        <rFont val="Calibri"/>
        <family val="2"/>
        <scheme val="minor"/>
      </rPr>
      <t xml:space="preserve"> BL21</t>
    </r>
  </si>
  <si>
    <r>
      <rPr>
        <i/>
        <sz val="12"/>
        <color theme="1"/>
        <rFont val="Calibri"/>
        <family val="2"/>
        <scheme val="minor"/>
      </rPr>
      <t>E. Coli</t>
    </r>
    <r>
      <rPr>
        <sz val="12"/>
        <color theme="1"/>
        <rFont val="Calibri"/>
        <family val="2"/>
        <scheme val="minor"/>
      </rPr>
      <t xml:space="preserve"> BL21 picsA</t>
    </r>
  </si>
  <si>
    <t>Normalized to S. flexneri M90T average</t>
  </si>
  <si>
    <t>Exp.1</t>
  </si>
  <si>
    <t>Exp.2</t>
  </si>
  <si>
    <t>Exp.3</t>
  </si>
  <si>
    <r>
      <rPr>
        <i/>
        <sz val="12"/>
        <color theme="1"/>
        <rFont val="Calibri"/>
        <family val="2"/>
        <scheme val="minor"/>
      </rPr>
      <t>S. flexneri</t>
    </r>
    <r>
      <rPr>
        <sz val="12"/>
        <color theme="1"/>
        <rFont val="Calibri"/>
        <family val="2"/>
        <scheme val="minor"/>
      </rPr>
      <t xml:space="preserve"> M90T average</t>
    </r>
  </si>
  <si>
    <t>S. flexneri M90T</t>
  </si>
  <si>
    <t>Exp. 1</t>
  </si>
  <si>
    <t>Exp. 2</t>
  </si>
  <si>
    <t>Exp. 3</t>
  </si>
  <si>
    <t>Exp. 4</t>
  </si>
  <si>
    <t>Exp. 5</t>
  </si>
  <si>
    <t>Exp. 6</t>
  </si>
  <si>
    <t>Exp. 7</t>
  </si>
  <si>
    <t>File</t>
  </si>
  <si>
    <t>No. Septin +ve Bac.</t>
  </si>
  <si>
    <t>Total Bac</t>
  </si>
  <si>
    <t>Total Septin +ve</t>
  </si>
  <si>
    <t>% Septin +ve</t>
  </si>
  <si>
    <t>WT</t>
  </si>
  <si>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scheme val="minor"/>
      </rPr>
      <t>rfaC</t>
    </r>
  </si>
  <si>
    <t>drfaC_WT_1-Airyscan Processing</t>
  </si>
  <si>
    <t>drfaC_WT_2-Airyscan Processing</t>
  </si>
  <si>
    <t>drfaC_WT_4-Airyscan Processing</t>
  </si>
  <si>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charset val="2"/>
        <scheme val="minor"/>
      </rPr>
      <t>rfaL</t>
    </r>
  </si>
  <si>
    <t>drfaL_WT_1-Airyscan Processing</t>
  </si>
  <si>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scheme val="minor"/>
      </rPr>
      <t>rfaL</t>
    </r>
  </si>
  <si>
    <t>drfaL_WT_2-Airyscan Processing</t>
  </si>
  <si>
    <t>drfaL_WT_3-Airyscan Processing</t>
  </si>
  <si>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scheme val="minor"/>
      </rPr>
      <t>galU</t>
    </r>
  </si>
  <si>
    <r>
      <t>D</t>
    </r>
    <r>
      <rPr>
        <sz val="12"/>
        <color theme="1"/>
        <rFont val="Calibri"/>
        <family val="2"/>
      </rPr>
      <t>galU</t>
    </r>
  </si>
  <si>
    <t>dgalU_WT_2-Airyscan Processing</t>
  </si>
  <si>
    <t>drfaC_WT_3-Airyscan Processing</t>
  </si>
  <si>
    <t>dgalU_WT_1-Airyscan Processing</t>
  </si>
  <si>
    <t>dgalU_WT_3-Airyscan Processing</t>
  </si>
  <si>
    <t>dgalU_WT_4-Airyscan Processing</t>
  </si>
  <si>
    <t>drfaL_WT_4-Airyscan Processing</t>
  </si>
  <si>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scheme val="minor"/>
      </rPr>
      <t>rfaC+pFUS-rfaC</t>
    </r>
  </si>
  <si>
    <t>drfaC_pFUS-rfaC_0.1%Ara_1-Airyscan Processing</t>
  </si>
  <si>
    <t>drfaC_pFUS-rfaC_0.1%Ara_2-Airyscan Processing</t>
  </si>
  <si>
    <t>drfaC_pFUS-rfaC_0.1%Ara_3-Airyscan Processing</t>
  </si>
  <si>
    <t>drfaC_pFUS-rfaC_0.1%Ara_4-Airyscan Processing</t>
  </si>
  <si>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charset val="2"/>
        <scheme val="minor"/>
      </rPr>
      <t>rfaL+pFUS-rfaL</t>
    </r>
  </si>
  <si>
    <t>drfaL_pFUS-rfaL_0.1%Ara_1-Airyscan Processing</t>
  </si>
  <si>
    <t>drfaL_pFUS-rfaL_0.1%Ara_2-Airyscan Processing</t>
  </si>
  <si>
    <t>drfaL_pFUS-rfaL_0.1%Ara_3-Airyscan Processing</t>
  </si>
  <si>
    <t>drfaL_pFUS-rfaL_0.1%Ara_4-Airyscan Processing</t>
  </si>
  <si>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scheme val="minor"/>
      </rPr>
      <t>galU+pFUS-galU</t>
    </r>
  </si>
  <si>
    <t>dgalU_pFUS-galU_col1_1-Airyscan Processing</t>
  </si>
  <si>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charset val="2"/>
        <scheme val="minor"/>
      </rPr>
      <t>galU</t>
    </r>
  </si>
  <si>
    <t>dgalU_pFUS-galU_col1_2-Airyscan Processing</t>
  </si>
  <si>
    <t>dgalU_pFUS-galU_col1_3-Airyscan Processing</t>
  </si>
  <si>
    <t>dgalU_pFUS-galU_0.1%Ara_4-Airyscan Processing</t>
  </si>
  <si>
    <t>M90T</t>
  </si>
  <si>
    <t>M90T_WT_2-Airyscan Processing</t>
  </si>
  <si>
    <t>M90T_WT_3-Airyscan Processing</t>
  </si>
  <si>
    <t>M90T_WT_4-Airyscan Processing</t>
  </si>
  <si>
    <t>M90T_WT_1-Airyscan Processing</t>
  </si>
  <si>
    <t>dgalU_pFUS-galU_0.1%Ara_1-Airyscan Processing</t>
  </si>
  <si>
    <t>dgalU_pFUS-galU_0.1%Ara_2-Airyscan Processing</t>
  </si>
  <si>
    <t>M90T_1-Airyscan Processing</t>
  </si>
  <si>
    <t>M90T_2-Airyscan Processing</t>
  </si>
  <si>
    <t>Exp.4</t>
  </si>
  <si>
    <t>Strain</t>
  </si>
  <si>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scheme val="minor"/>
      </rPr>
      <t>rfaC</t>
    </r>
    <r>
      <rPr>
        <sz val="12"/>
        <color theme="1"/>
        <rFont val="Calibri"/>
        <family val="2"/>
        <charset val="2"/>
        <scheme val="minor"/>
      </rPr>
      <t xml:space="preserve"> + pFUS-rfaC</t>
    </r>
  </si>
  <si>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scheme val="minor"/>
      </rPr>
      <t>rfaL</t>
    </r>
    <r>
      <rPr>
        <sz val="12"/>
        <color theme="1"/>
        <rFont val="Calibri"/>
        <family val="2"/>
        <charset val="2"/>
        <scheme val="minor"/>
      </rPr>
      <t xml:space="preserve"> + pFUS-rfaL</t>
    </r>
  </si>
  <si>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charset val="2"/>
        <scheme val="minor"/>
      </rPr>
      <t>galU + pFUS-galU</t>
    </r>
  </si>
  <si>
    <t>Total No. Bac</t>
  </si>
  <si>
    <t>Total No. SEPT7 cages</t>
  </si>
  <si>
    <t>Total No. Actin tails</t>
  </si>
  <si>
    <t>% SEPT7 cages</t>
  </si>
  <si>
    <t>% Actin tails</t>
  </si>
  <si>
    <t>No. SEPT7 cages</t>
  </si>
  <si>
    <t>No. Actin tails</t>
  </si>
  <si>
    <t>afaI</t>
  </si>
  <si>
    <t>ΔrfaC</t>
  </si>
  <si>
    <t>Pos 1-Airyscan Processing</t>
  </si>
  <si>
    <t>Pos 2-Airyscan Processing</t>
  </si>
  <si>
    <t>Pos 3-Airyscan Processing</t>
  </si>
  <si>
    <t>Pos 4-Airyscan Processing</t>
  </si>
  <si>
    <t>Pos 5-Airyscan Processing</t>
  </si>
  <si>
    <t>Pos 6-Airyscan Processing</t>
  </si>
  <si>
    <r>
      <t>Δ</t>
    </r>
    <r>
      <rPr>
        <i/>
        <sz val="14"/>
        <color theme="1"/>
        <rFont val="Arial"/>
        <family val="2"/>
      </rPr>
      <t>rfaC</t>
    </r>
  </si>
  <si>
    <t>Pos 7-Airyscan Processing</t>
  </si>
  <si>
    <t>Exp. 8</t>
  </si>
  <si>
    <t>Total GBP1</t>
  </si>
  <si>
    <t>Total SEPT6 cages</t>
  </si>
  <si>
    <t>Total GBP1-SEPT6</t>
  </si>
  <si>
    <t>% GBP1</t>
  </si>
  <si>
    <t>% SEPT6 cages</t>
  </si>
  <si>
    <t>%GBP1-SEPT6</t>
  </si>
  <si>
    <t>No. GBP1 cages</t>
  </si>
  <si>
    <t>No. SEPT6 cages</t>
  </si>
  <si>
    <t>No. Co-localizing SEPT6 - GBP1 cages</t>
  </si>
  <si>
    <r>
      <t>No IFN</t>
    </r>
    <r>
      <rPr>
        <b/>
        <sz val="12"/>
        <color rgb="FF000000"/>
        <rFont val="Symbol"/>
        <charset val="2"/>
      </rPr>
      <t>g</t>
    </r>
  </si>
  <si>
    <r>
      <t>100 ng/ml IFN</t>
    </r>
    <r>
      <rPr>
        <b/>
        <sz val="12"/>
        <color rgb="FF000000"/>
        <rFont val="Symbol"/>
        <charset val="2"/>
      </rPr>
      <t>g</t>
    </r>
    <r>
      <rPr>
        <b/>
        <sz val="12"/>
        <color rgb="FF000000"/>
        <rFont val="Calibri"/>
        <family val="2"/>
        <scheme val="minor"/>
      </rPr>
      <t xml:space="preserve"> 24h</t>
    </r>
  </si>
  <si>
    <t>Total Co-loc</t>
  </si>
  <si>
    <t>No. GBP1+</t>
  </si>
  <si>
    <t>No. GFP-S6 cages</t>
  </si>
  <si>
    <t>GBP1 - S6 co-loc</t>
  </si>
  <si>
    <t>M90T_13Pos#1</t>
  </si>
  <si>
    <t>M90T_13Pos#2</t>
  </si>
  <si>
    <t>M90T_13Pos#3</t>
  </si>
  <si>
    <t>M90T_13Pos#4</t>
  </si>
  <si>
    <t>M90T_13Pos#7</t>
  </si>
  <si>
    <t>M90T_13Pos#8</t>
  </si>
  <si>
    <t>M90T_1</t>
  </si>
  <si>
    <t>M90T_2</t>
  </si>
  <si>
    <t>M90T_4</t>
  </si>
  <si>
    <t>M90T_5</t>
  </si>
  <si>
    <t>M90T_6</t>
  </si>
  <si>
    <t>M90T_8</t>
  </si>
  <si>
    <t>M90T_9</t>
  </si>
  <si>
    <t>M90T_10</t>
  </si>
  <si>
    <t>M90T_12</t>
  </si>
  <si>
    <t>M90T_15</t>
  </si>
  <si>
    <t>M90T_8Pos#1</t>
  </si>
  <si>
    <t>M90T_8Pos#2</t>
  </si>
  <si>
    <t>M90T_8Pos#3</t>
  </si>
  <si>
    <t>M90T_8Pos#4</t>
  </si>
  <si>
    <t>M90T_18Pos#3</t>
  </si>
  <si>
    <t>M90T_18Pos#5</t>
  </si>
  <si>
    <t>M90T_18Pos#6</t>
  </si>
  <si>
    <t>M90T_18Pos#7</t>
  </si>
  <si>
    <t>M90T_18Pos#8</t>
  </si>
  <si>
    <t>M90T_18Pos#9</t>
  </si>
  <si>
    <t>M90T_18Pos#10</t>
  </si>
  <si>
    <r>
      <t>100 ng/ml IFN</t>
    </r>
    <r>
      <rPr>
        <b/>
        <sz val="12"/>
        <color theme="1"/>
        <rFont val="Symbol"/>
        <charset val="2"/>
      </rPr>
      <t>g</t>
    </r>
    <r>
      <rPr>
        <b/>
        <sz val="12"/>
        <color theme="1"/>
        <rFont val="Arial"/>
        <family val="2"/>
      </rPr>
      <t xml:space="preserve"> 24 h</t>
    </r>
  </si>
  <si>
    <r>
      <t>100 ng/ml IFN</t>
    </r>
    <r>
      <rPr>
        <sz val="12"/>
        <color theme="1"/>
        <rFont val="Symbol"/>
        <charset val="2"/>
      </rPr>
      <t>g</t>
    </r>
    <r>
      <rPr>
        <sz val="12"/>
        <color theme="1"/>
        <rFont val="Calibri"/>
        <family val="2"/>
        <scheme val="minor"/>
      </rPr>
      <t xml:space="preserve"> 24h</t>
    </r>
  </si>
  <si>
    <r>
      <t>No IFN</t>
    </r>
    <r>
      <rPr>
        <sz val="12"/>
        <color theme="1"/>
        <rFont val="Symbol"/>
        <charset val="2"/>
      </rPr>
      <t>g</t>
    </r>
  </si>
  <si>
    <t>No. Total Bac</t>
  </si>
  <si>
    <t>-</t>
  </si>
  <si>
    <t>% Bac. recruiting septins</t>
  </si>
  <si>
    <r>
      <t xml:space="preserve">Normalized to </t>
    </r>
    <r>
      <rPr>
        <i/>
        <sz val="12"/>
        <color theme="1"/>
        <rFont val="Calibri"/>
        <family val="2"/>
        <scheme val="minor"/>
      </rPr>
      <t>S. flexneri</t>
    </r>
    <r>
      <rPr>
        <sz val="12"/>
        <color theme="1"/>
        <rFont val="Calibri"/>
        <family val="2"/>
        <scheme val="minor"/>
      </rPr>
      <t xml:space="preserve"> M90T average</t>
    </r>
  </si>
  <si>
    <r>
      <rPr>
        <i/>
        <sz val="12"/>
        <color theme="1"/>
        <rFont val="Calibri"/>
        <family val="2"/>
        <scheme val="minor"/>
      </rPr>
      <t>S. flexneri</t>
    </r>
    <r>
      <rPr>
        <sz val="12"/>
        <color theme="1"/>
        <rFont val="Calibri"/>
        <family val="2"/>
        <scheme val="minor"/>
      </rPr>
      <t xml:space="preserve"> </t>
    </r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scheme val="minor"/>
      </rPr>
      <t>CL</t>
    </r>
  </si>
  <si>
    <r>
      <t xml:space="preserve">Distance between septin filaments </t>
    </r>
    <r>
      <rPr>
        <i/>
        <sz val="12"/>
        <color theme="1"/>
        <rFont val="Calibri"/>
        <family val="2"/>
        <scheme val="minor"/>
      </rPr>
      <t>M. smegmatis</t>
    </r>
  </si>
  <si>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charset val="2"/>
        <scheme val="minor"/>
      </rPr>
      <t xml:space="preserve">rfaL </t>
    </r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charset val="2"/>
        <scheme val="minor"/>
      </rPr>
      <t>icsA</t>
    </r>
  </si>
  <si>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scheme val="minor"/>
      </rPr>
      <t>rfaL</t>
    </r>
    <r>
      <rPr>
        <sz val="12"/>
        <color theme="1"/>
        <rFont val="Calibri"/>
        <family val="2"/>
        <charset val="2"/>
        <scheme val="minor"/>
      </rPr>
      <t xml:space="preserve"> </t>
    </r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charset val="2"/>
        <scheme val="minor"/>
      </rPr>
      <t>icsA</t>
    </r>
  </si>
  <si>
    <t>In this experiment bacteria looked very weird, looks like if they had been treated with A22?</t>
  </si>
  <si>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charset val="2"/>
        <scheme val="minor"/>
      </rPr>
      <t xml:space="preserve">galU </t>
    </r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charset val="2"/>
        <scheme val="minor"/>
      </rPr>
      <t>icsA</t>
    </r>
  </si>
  <si>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scheme val="minor"/>
      </rPr>
      <t>galU</t>
    </r>
    <r>
      <rPr>
        <sz val="12"/>
        <color theme="1"/>
        <rFont val="Calibri"/>
        <family val="2"/>
        <charset val="2"/>
        <scheme val="minor"/>
      </rPr>
      <t xml:space="preserve"> </t>
    </r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charset val="2"/>
        <scheme val="minor"/>
      </rPr>
      <t>icsA</t>
    </r>
  </si>
  <si>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scheme val="minor"/>
      </rPr>
      <t>rfaL</t>
    </r>
  </si>
  <si>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charset val="2"/>
        <scheme val="minor"/>
      </rPr>
      <t xml:space="preserve">rfaC </t>
    </r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charset val="2"/>
        <scheme val="minor"/>
      </rPr>
      <t>icsA</t>
    </r>
  </si>
  <si>
    <t>20210217 Exp.4</t>
  </si>
  <si>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scheme val="minor"/>
      </rPr>
      <t>rfaC</t>
    </r>
    <r>
      <rPr>
        <sz val="12"/>
        <color theme="1"/>
        <rFont val="Calibri"/>
        <family val="2"/>
        <charset val="2"/>
        <scheme val="minor"/>
      </rPr>
      <t xml:space="preserve"> </t>
    </r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charset val="2"/>
        <scheme val="minor"/>
      </rPr>
      <t>icsA</t>
    </r>
  </si>
  <si>
    <t>Ratio S7/DnaK</t>
  </si>
  <si>
    <t>BLOT 1</t>
  </si>
  <si>
    <t>BLOT 2</t>
  </si>
  <si>
    <t>BLOT 3</t>
  </si>
  <si>
    <t>BLOT 4</t>
  </si>
  <si>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scheme val="minor"/>
      </rPr>
      <t xml:space="preserve">rfaC </t>
    </r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scheme val="minor"/>
      </rPr>
      <t>icsA</t>
    </r>
  </si>
  <si>
    <t>Tomogram 1</t>
  </si>
  <si>
    <t>Tomogram 2</t>
  </si>
  <si>
    <t>Tomogram 3</t>
  </si>
  <si>
    <t>Filament</t>
  </si>
  <si>
    <r>
      <rPr>
        <i/>
        <sz val="12"/>
        <color theme="1"/>
        <rFont val="Calibri"/>
        <family val="2"/>
        <scheme val="minor"/>
      </rPr>
      <t>S. flexneri</t>
    </r>
    <r>
      <rPr>
        <sz val="12"/>
        <color theme="1"/>
        <rFont val="Calibri"/>
        <family val="2"/>
        <scheme val="minor"/>
      </rPr>
      <t xml:space="preserve"> </t>
    </r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scheme val="minor"/>
      </rPr>
      <t>rfaC</t>
    </r>
  </si>
  <si>
    <t>Distance septin - OM (nm)</t>
  </si>
  <si>
    <t>SEPT6WT</t>
  </si>
  <si>
    <t>time frame</t>
  </si>
  <si>
    <t>Cell #1</t>
  </si>
  <si>
    <t>Cell #2</t>
  </si>
  <si>
    <t>Cell #3</t>
  </si>
  <si>
    <t>Cell #4</t>
  </si>
  <si>
    <t>Cell #5</t>
  </si>
  <si>
    <t>Cell #6</t>
  </si>
  <si>
    <t>Cell #7</t>
  </si>
  <si>
    <t>Cell #8</t>
  </si>
  <si>
    <t>Cell #9</t>
  </si>
  <si>
    <t>Cell #10</t>
  </si>
  <si>
    <t>Cell #11</t>
  </si>
  <si>
    <t>Cell #12</t>
  </si>
  <si>
    <t>Cell #13</t>
  </si>
  <si>
    <t>Cell #14</t>
  </si>
  <si>
    <t>Cell #15</t>
  </si>
  <si>
    <t>Cell #16</t>
  </si>
  <si>
    <t>Cell #17</t>
  </si>
  <si>
    <t>Cell #18</t>
  </si>
  <si>
    <t>Cell #19</t>
  </si>
  <si>
    <t>Cell #20</t>
  </si>
  <si>
    <t>Cell #21</t>
  </si>
  <si>
    <t>Cell #22</t>
  </si>
  <si>
    <t>Cell #23</t>
  </si>
  <si>
    <t>Binding rates (1/sec)</t>
  </si>
  <si>
    <t>M. smegmatis</t>
  </si>
  <si>
    <t>CellID</t>
  </si>
  <si>
    <r>
      <t>SEPT6</t>
    </r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scheme val="minor"/>
      </rPr>
      <t>AH</t>
    </r>
  </si>
  <si>
    <t>S. Flexneri</t>
  </si>
  <si>
    <t>Cell #24</t>
  </si>
  <si>
    <t>Cell #25</t>
  </si>
  <si>
    <t>Cell #26</t>
  </si>
  <si>
    <t>Cell #27</t>
  </si>
  <si>
    <t>Cell #28</t>
  </si>
  <si>
    <t>Cell #29</t>
  </si>
  <si>
    <t>Cell #30</t>
  </si>
  <si>
    <t>Cell #31</t>
  </si>
  <si>
    <t>Cell #32</t>
  </si>
  <si>
    <t>Cell #33</t>
  </si>
  <si>
    <t>Cell #34</t>
  </si>
  <si>
    <t>Cell #35</t>
  </si>
  <si>
    <t>Cell #36</t>
  </si>
  <si>
    <t>Cell #37</t>
  </si>
  <si>
    <t>Cell #38</t>
  </si>
  <si>
    <t>Cell #39</t>
  </si>
  <si>
    <t>Cell #40</t>
  </si>
  <si>
    <t>Cell #41</t>
  </si>
  <si>
    <t>Cell #42</t>
  </si>
  <si>
    <t>Cell #43</t>
  </si>
  <si>
    <t>Cell #44</t>
  </si>
  <si>
    <t>Cell #45</t>
  </si>
  <si>
    <t>Cell #46</t>
  </si>
  <si>
    <t>Cell #47</t>
  </si>
  <si>
    <t>Ratio S7/DnaK Normalized to rfaC</t>
  </si>
  <si>
    <t>% Bac recruiting septins</t>
  </si>
  <si>
    <t>No. msGFPSEPT6 cages</t>
  </si>
  <si>
    <t>%msGFP-SEPT6 cages</t>
  </si>
  <si>
    <t>3Pos-1</t>
  </si>
  <si>
    <t>3Pos-2</t>
  </si>
  <si>
    <t>3Pos-3</t>
  </si>
  <si>
    <t>11Pos-1</t>
  </si>
  <si>
    <t>11Pos-2</t>
  </si>
  <si>
    <t>11Pos-3</t>
  </si>
  <si>
    <t>5Pos-1</t>
  </si>
  <si>
    <t>5Pos-2</t>
  </si>
  <si>
    <t>5Pos-3</t>
  </si>
  <si>
    <t>7Pos-1</t>
  </si>
  <si>
    <t>No. Total Bac.</t>
  </si>
  <si>
    <t>No. msGFP-SEPT6 cages</t>
  </si>
  <si>
    <t>7Pos-2</t>
  </si>
  <si>
    <t>7Pos-3</t>
  </si>
  <si>
    <t>msGFP-SEPT6WT</t>
  </si>
  <si>
    <r>
      <t>msGFP-SEPT6</t>
    </r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scheme val="minor"/>
      </rPr>
      <t>AH</t>
    </r>
  </si>
  <si>
    <t>Protein-producing cell line</t>
  </si>
  <si>
    <t>ΔAH</t>
  </si>
  <si>
    <t>Exp. 9</t>
  </si>
  <si>
    <r>
      <t>msGFP-SEPT6</t>
    </r>
    <r>
      <rPr>
        <sz val="12"/>
        <rFont val="Symbol"/>
        <charset val="2"/>
      </rPr>
      <t>D</t>
    </r>
    <r>
      <rPr>
        <sz val="12"/>
        <rFont val="Calibri"/>
        <family val="2"/>
        <scheme val="minor"/>
      </rPr>
      <t>AH</t>
    </r>
  </si>
  <si>
    <t>No. Septin +ve Bac</t>
  </si>
  <si>
    <t>msGFP-SEPT6</t>
  </si>
  <si>
    <t>Type of protein</t>
  </si>
  <si>
    <t>S2/msGFP-S6/S7</t>
  </si>
  <si>
    <t>mSGFP-SEPT6WT</t>
  </si>
  <si>
    <t>S2/msGFP-SEPT6𝞓AH/S7</t>
  </si>
  <si>
    <t>Blot</t>
  </si>
  <si>
    <r>
      <t>mSGFP-SEPT6</t>
    </r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scheme val="minor"/>
      </rPr>
      <t>AH</t>
    </r>
  </si>
  <si>
    <t>Ratio SETP7/DnaK Normalized to msGFP-SEPT6WT</t>
  </si>
  <si>
    <t>Ratio SETP7/DnaK Normalized to M90T WT</t>
  </si>
  <si>
    <r>
      <rPr>
        <i/>
        <sz val="12"/>
        <rFont val="Calibri"/>
        <family val="2"/>
        <scheme val="minor"/>
      </rPr>
      <t>S. flexneri</t>
    </r>
    <r>
      <rPr>
        <sz val="12"/>
        <rFont val="Calibri"/>
        <family val="2"/>
        <scheme val="minor"/>
      </rPr>
      <t xml:space="preserve"> 5a M90T</t>
    </r>
  </si>
  <si>
    <r>
      <rPr>
        <i/>
        <sz val="12"/>
        <rFont val="Calibri"/>
        <family val="2"/>
        <scheme val="minor"/>
      </rPr>
      <t>S. flexneri</t>
    </r>
    <r>
      <rPr>
        <sz val="12"/>
        <rFont val="Calibri"/>
        <family val="2"/>
        <scheme val="minor"/>
      </rPr>
      <t xml:space="preserve"> </t>
    </r>
    <r>
      <rPr>
        <sz val="12"/>
        <rFont val="Symbol"/>
        <charset val="2"/>
      </rPr>
      <t>D</t>
    </r>
    <r>
      <rPr>
        <sz val="12"/>
        <rFont val="Calibri"/>
        <family val="2"/>
        <scheme val="minor"/>
      </rPr>
      <t>CL</t>
    </r>
  </si>
  <si>
    <r>
      <rPr>
        <i/>
        <sz val="12"/>
        <color theme="1"/>
        <rFont val="Calibri"/>
        <family val="2"/>
        <scheme val="minor"/>
      </rPr>
      <t>S. flexneri</t>
    </r>
    <r>
      <rPr>
        <sz val="12"/>
        <color theme="1"/>
        <rFont val="Calibri"/>
        <family val="2"/>
        <scheme val="minor"/>
      </rPr>
      <t xml:space="preserve"> M90T</t>
    </r>
  </si>
  <si>
    <r>
      <rPr>
        <i/>
        <sz val="12"/>
        <color theme="1"/>
        <rFont val="Calibri"/>
        <family val="2"/>
        <scheme val="minor"/>
      </rPr>
      <t>S. flexneri</t>
    </r>
    <r>
      <rPr>
        <sz val="12"/>
        <color theme="1"/>
        <rFont val="Calibri"/>
        <family val="2"/>
        <scheme val="minor"/>
      </rPr>
      <t xml:space="preserve"> </t>
    </r>
    <r>
      <rPr>
        <sz val="12"/>
        <color theme="1"/>
        <rFont val="Symbol"/>
        <charset val="2"/>
      </rPr>
      <t>D</t>
    </r>
    <r>
      <rPr>
        <i/>
        <sz val="12"/>
        <color theme="1"/>
        <rFont val="Calibri"/>
        <family val="2"/>
        <scheme val="minor"/>
      </rPr>
      <t>icsA</t>
    </r>
  </si>
  <si>
    <r>
      <rPr>
        <i/>
        <sz val="12"/>
        <color theme="1"/>
        <rFont val="Calibri"/>
        <family val="2"/>
        <scheme val="minor"/>
      </rPr>
      <t>S. flexneri</t>
    </r>
    <r>
      <rPr>
        <sz val="12"/>
        <color theme="1"/>
        <rFont val="Calibri"/>
        <family val="2"/>
        <scheme val="minor"/>
      </rPr>
      <t xml:space="preserve"> </t>
    </r>
    <r>
      <rPr>
        <sz val="12"/>
        <color theme="1"/>
        <rFont val="Symbol"/>
        <charset val="2"/>
      </rPr>
      <t>D</t>
    </r>
    <r>
      <rPr>
        <i/>
        <sz val="12"/>
        <color theme="1"/>
        <rFont val="Calibri"/>
        <family val="2"/>
        <scheme val="minor"/>
      </rPr>
      <t>mxiD</t>
    </r>
  </si>
  <si>
    <r>
      <rPr>
        <i/>
        <sz val="12"/>
        <color theme="1"/>
        <rFont val="Calibri"/>
        <family val="2"/>
        <scheme val="minor"/>
      </rPr>
      <t>S. flexneri</t>
    </r>
    <r>
      <rPr>
        <sz val="12"/>
        <color theme="1"/>
        <rFont val="Calibri"/>
        <family val="2"/>
        <scheme val="minor"/>
      </rPr>
      <t xml:space="preserve"> </t>
    </r>
    <r>
      <rPr>
        <sz val="12"/>
        <color theme="1"/>
        <rFont val="Symbol"/>
        <charset val="2"/>
      </rPr>
      <t>D</t>
    </r>
    <r>
      <rPr>
        <i/>
        <sz val="12"/>
        <color theme="1"/>
        <rFont val="Calibri"/>
        <family val="2"/>
        <scheme val="minor"/>
      </rPr>
      <t xml:space="preserve">icsA </t>
    </r>
    <r>
      <rPr>
        <sz val="12"/>
        <color theme="1"/>
        <rFont val="Calibri"/>
        <family val="2"/>
        <scheme val="minor"/>
      </rPr>
      <t>+ pBR-</t>
    </r>
    <r>
      <rPr>
        <i/>
        <sz val="12"/>
        <color theme="1"/>
        <rFont val="Calibri"/>
        <family val="2"/>
        <scheme val="minor"/>
      </rPr>
      <t>icsA</t>
    </r>
  </si>
  <si>
    <r>
      <rPr>
        <i/>
        <sz val="12"/>
        <color theme="1"/>
        <rFont val="Calibri"/>
        <family val="2"/>
        <scheme val="minor"/>
      </rPr>
      <t>S. flexneri</t>
    </r>
    <r>
      <rPr>
        <sz val="12"/>
        <color theme="1"/>
        <rFont val="Calibri"/>
        <family val="2"/>
        <scheme val="minor"/>
      </rPr>
      <t xml:space="preserve"> </t>
    </r>
    <r>
      <rPr>
        <sz val="12"/>
        <color theme="1"/>
        <rFont val="Symbol"/>
        <charset val="2"/>
      </rPr>
      <t>D</t>
    </r>
    <r>
      <rPr>
        <i/>
        <sz val="12"/>
        <color theme="1"/>
        <rFont val="Calibri"/>
        <family val="2"/>
        <scheme val="minor"/>
      </rPr>
      <t>icsB</t>
    </r>
  </si>
  <si>
    <r>
      <rPr>
        <sz val="12"/>
        <color theme="1"/>
        <rFont val="Symbol"/>
        <charset val="2"/>
      </rPr>
      <t>D</t>
    </r>
    <r>
      <rPr>
        <i/>
        <sz val="12"/>
        <color theme="1"/>
        <rFont val="Calibri"/>
        <family val="2"/>
        <scheme val="minor"/>
      </rPr>
      <t>icsB</t>
    </r>
    <r>
      <rPr>
        <sz val="12"/>
        <color theme="1"/>
        <rFont val="Calibri"/>
        <family val="2"/>
        <scheme val="minor"/>
      </rPr>
      <t xml:space="preserve"> mutant correspond to Fig. 2b</t>
    </r>
  </si>
  <si>
    <t>No. Bac for Actin counts</t>
  </si>
  <si>
    <t>No. Bac for Cage counts</t>
  </si>
  <si>
    <r>
      <rPr>
        <i/>
        <sz val="12"/>
        <color theme="1"/>
        <rFont val="Calibri"/>
        <family val="2"/>
      </rPr>
      <t>S. flexneri</t>
    </r>
    <r>
      <rPr>
        <sz val="12"/>
        <color theme="1"/>
        <rFont val="Symbol"/>
        <charset val="2"/>
      </rPr>
      <t xml:space="preserve"> D</t>
    </r>
    <r>
      <rPr>
        <i/>
        <sz val="12"/>
        <color theme="1"/>
        <rFont val="Calibri"/>
        <family val="2"/>
        <scheme val="minor"/>
      </rPr>
      <t>rfaC</t>
    </r>
  </si>
  <si>
    <r>
      <rPr>
        <i/>
        <sz val="12"/>
        <color theme="1"/>
        <rFont val="Calibri"/>
        <family val="2"/>
        <scheme val="minor"/>
      </rPr>
      <t xml:space="preserve">S. flexneri </t>
    </r>
    <r>
      <rPr>
        <sz val="12"/>
        <color theme="1"/>
        <rFont val="Calibri"/>
        <family val="2"/>
        <scheme val="minor"/>
      </rPr>
      <t>M90T</t>
    </r>
  </si>
  <si>
    <r>
      <rPr>
        <i/>
        <sz val="12"/>
        <color theme="1"/>
        <rFont val="Calibri"/>
        <family val="2"/>
        <scheme val="minor"/>
      </rPr>
      <t>S. flexneri</t>
    </r>
    <r>
      <rPr>
        <sz val="12"/>
        <color theme="1"/>
        <rFont val="Calibri"/>
        <family val="2"/>
        <charset val="2"/>
        <scheme val="minor"/>
      </rPr>
      <t xml:space="preserve"> </t>
    </r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charset val="2"/>
        <scheme val="minor"/>
      </rPr>
      <t>rfaC</t>
    </r>
  </si>
  <si>
    <r>
      <rPr>
        <i/>
        <sz val="12"/>
        <color theme="1"/>
        <rFont val="Calibri"/>
        <family val="2"/>
        <scheme val="minor"/>
      </rPr>
      <t>S. flexneri</t>
    </r>
    <r>
      <rPr>
        <sz val="12"/>
        <color theme="1"/>
        <rFont val="Calibri"/>
        <family val="2"/>
        <charset val="2"/>
        <scheme val="minor"/>
      </rPr>
      <t xml:space="preserve"> </t>
    </r>
    <r>
      <rPr>
        <sz val="12"/>
        <color theme="1"/>
        <rFont val="Symbol"/>
        <charset val="2"/>
      </rPr>
      <t>D</t>
    </r>
    <r>
      <rPr>
        <i/>
        <sz val="12"/>
        <color theme="1"/>
        <rFont val="Calibri"/>
        <family val="2"/>
        <scheme val="minor"/>
      </rPr>
      <t>rfaC</t>
    </r>
  </si>
  <si>
    <r>
      <rPr>
        <i/>
        <sz val="12"/>
        <color theme="1"/>
        <rFont val="Calibri"/>
        <family val="2"/>
        <scheme val="minor"/>
      </rPr>
      <t xml:space="preserve">S. flexneri </t>
    </r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scheme val="minor"/>
      </rPr>
      <t>rfaC</t>
    </r>
  </si>
  <si>
    <t>Ratio no growth/Growth</t>
  </si>
  <si>
    <t>Mean</t>
  </si>
  <si>
    <t>StDev</t>
  </si>
  <si>
    <t>SEM</t>
  </si>
  <si>
    <t>Cell #48</t>
  </si>
  <si>
    <t>Cell #49</t>
  </si>
  <si>
    <t>Cell #50</t>
  </si>
  <si>
    <t>Cell #51</t>
  </si>
  <si>
    <t>Cell #52</t>
  </si>
  <si>
    <t>Cell #53</t>
  </si>
  <si>
    <t>Cell #54</t>
  </si>
  <si>
    <t>Cell #55</t>
  </si>
  <si>
    <t>Cell #56</t>
  </si>
  <si>
    <t>Cell #57</t>
  </si>
  <si>
    <t>Cell #58</t>
  </si>
  <si>
    <t>Cell #59</t>
  </si>
  <si>
    <t>Cell #60</t>
  </si>
  <si>
    <r>
      <t xml:space="preserve">SEPT6WT complexes - </t>
    </r>
    <r>
      <rPr>
        <b/>
        <i/>
        <sz val="12"/>
        <rFont val="Calibri"/>
        <family val="2"/>
        <scheme val="minor"/>
      </rPr>
      <t>S. flenxeri</t>
    </r>
  </si>
  <si>
    <r>
      <t>SEPT6</t>
    </r>
    <r>
      <rPr>
        <b/>
        <sz val="12"/>
        <rFont val="Symbol"/>
        <charset val="2"/>
      </rPr>
      <t>D</t>
    </r>
    <r>
      <rPr>
        <b/>
        <sz val="12"/>
        <rFont val="Calibri"/>
        <family val="2"/>
        <scheme val="minor"/>
      </rPr>
      <t xml:space="preserve">AH complexes - </t>
    </r>
    <r>
      <rPr>
        <b/>
        <i/>
        <sz val="12"/>
        <rFont val="Calibri"/>
        <family val="2"/>
        <scheme val="minor"/>
      </rPr>
      <t>S. flenxeri</t>
    </r>
  </si>
  <si>
    <r>
      <t xml:space="preserve">SEPT6WT complexes - </t>
    </r>
    <r>
      <rPr>
        <b/>
        <i/>
        <sz val="12"/>
        <rFont val="Calibri"/>
        <family val="2"/>
        <scheme val="minor"/>
      </rPr>
      <t>M. Smegmatis</t>
    </r>
  </si>
  <si>
    <r>
      <rPr>
        <i/>
        <sz val="12"/>
        <color theme="1"/>
        <rFont val="Calibri"/>
        <family val="2"/>
        <scheme val="minor"/>
      </rPr>
      <t>S. flexneri</t>
    </r>
    <r>
      <rPr>
        <sz val="12"/>
        <color theme="1"/>
        <rFont val="Calibri"/>
        <family val="2"/>
        <scheme val="minor"/>
      </rPr>
      <t xml:space="preserve"> </t>
    </r>
    <r>
      <rPr>
        <sz val="12"/>
        <color theme="1"/>
        <rFont val="Symbol"/>
        <charset val="2"/>
      </rPr>
      <t>D</t>
    </r>
    <r>
      <rPr>
        <i/>
        <sz val="12"/>
        <color theme="1"/>
        <rFont val="Calibri"/>
        <family val="2"/>
        <scheme val="minor"/>
      </rPr>
      <t>icsB</t>
    </r>
    <r>
      <rPr>
        <sz val="12"/>
        <color theme="1"/>
        <rFont val="Calibri"/>
        <family val="2"/>
        <scheme val="minor"/>
      </rPr>
      <t xml:space="preserve"> mutant was tested together with </t>
    </r>
    <r>
      <rPr>
        <sz val="12"/>
        <color theme="1"/>
        <rFont val="Symbol"/>
        <charset val="2"/>
      </rPr>
      <t>D</t>
    </r>
    <r>
      <rPr>
        <sz val="12"/>
        <color theme="1"/>
        <rFont val="Calibri"/>
        <family val="2"/>
        <scheme val="minor"/>
      </rPr>
      <t>CL (Supplementary Fig 3)</t>
    </r>
  </si>
  <si>
    <t>%icsA-septin colocalizing in Septin + population</t>
  </si>
  <si>
    <t>Septin +ve Bac.</t>
  </si>
  <si>
    <t>No. Bac with IcsA-septins co-localizing</t>
  </si>
  <si>
    <r>
      <rPr>
        <i/>
        <sz val="12"/>
        <color theme="1"/>
        <rFont val="Calibri"/>
        <family val="2"/>
        <scheme val="minor"/>
      </rPr>
      <t>S. flexneri</t>
    </r>
    <r>
      <rPr>
        <sz val="12"/>
        <color theme="1"/>
        <rFont val="Calibri"/>
        <family val="2"/>
        <scheme val="minor"/>
      </rPr>
      <t xml:space="preserve"> M90T </t>
    </r>
    <r>
      <rPr>
        <i/>
        <sz val="12"/>
        <color theme="1"/>
        <rFont val="Calibri"/>
        <family val="2"/>
        <scheme val="minor"/>
      </rPr>
      <t>icsA-mCherry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</si>
</sst>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.0"/>
    <numFmt numFmtId="165" formatCode="#,##0.000"/>
  </numFmts>
  <fonts count="30" x14ac:knownFonts="1">
    <font>
      <sz val="12"/>
      <color theme="1"/>
      <name val="Calibri"/>
      <family val="2"/>
      <scheme val="minor"/>
    </font>
    <font>
      <sz val="12"/>
      <color rgb="FFFF0000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2"/>
      <name val="Calibri"/>
      <family val="2"/>
      <scheme val="minor"/>
    </font>
    <font>
      <sz val="12"/>
      <color theme="1"/>
      <name val="Arial"/>
      <family val="2"/>
    </font>
    <font>
      <sz val="12"/>
      <color rgb="FF00B050"/>
      <name val="Calibri"/>
      <family val="2"/>
      <scheme val="minor"/>
    </font>
    <font>
      <sz val="12"/>
      <color theme="1"/>
      <name val="Calibri Light"/>
      <family val="2"/>
      <scheme val="major"/>
    </font>
    <font>
      <b/>
      <sz val="11"/>
      <color theme="1"/>
      <name val="Arial"/>
      <family val="2"/>
    </font>
    <font>
      <i/>
      <sz val="12"/>
      <color theme="1"/>
      <name val="Calibri"/>
      <family val="2"/>
      <scheme val="minor"/>
    </font>
    <font>
      <sz val="12"/>
      <color rgb="FF000000"/>
      <name val="Calibri"/>
      <family val="2"/>
      <scheme val="minor"/>
    </font>
    <font>
      <sz val="12"/>
      <color theme="0"/>
      <name val="Calibri"/>
      <family val="2"/>
      <scheme val="minor"/>
    </font>
    <font>
      <sz val="12"/>
      <color theme="1"/>
      <name val="Calibri"/>
      <family val="2"/>
      <charset val="2"/>
      <scheme val="minor"/>
    </font>
    <font>
      <sz val="12"/>
      <color theme="1"/>
      <name val="Symbol"/>
      <charset val="2"/>
    </font>
    <font>
      <sz val="12"/>
      <color theme="1"/>
      <name val="Calibri"/>
      <family val="2"/>
    </font>
    <font>
      <sz val="16"/>
      <color theme="1"/>
      <name val="Arial"/>
      <family val="2"/>
    </font>
    <font>
      <sz val="14"/>
      <color theme="1"/>
      <name val="Arial"/>
      <family val="2"/>
    </font>
    <font>
      <i/>
      <sz val="16"/>
      <color theme="1"/>
      <name val="Arial"/>
      <family val="2"/>
    </font>
    <font>
      <i/>
      <sz val="14"/>
      <color theme="1"/>
      <name val="Arial"/>
      <family val="2"/>
    </font>
    <font>
      <b/>
      <sz val="12"/>
      <color rgb="FF000000"/>
      <name val="Calibri"/>
      <family val="2"/>
      <scheme val="minor"/>
    </font>
    <font>
      <b/>
      <sz val="12"/>
      <color rgb="FF000000"/>
      <name val="Symbol"/>
      <charset val="2"/>
    </font>
    <font>
      <b/>
      <sz val="12"/>
      <color theme="1"/>
      <name val="Arial"/>
      <family val="2"/>
    </font>
    <font>
      <b/>
      <sz val="12"/>
      <color theme="1"/>
      <name val="Symbol"/>
      <charset val="2"/>
    </font>
    <font>
      <sz val="8"/>
      <name val="Calibri"/>
      <family val="2"/>
      <scheme val="minor"/>
    </font>
    <font>
      <sz val="10"/>
      <name val="Arial"/>
      <family val="2"/>
    </font>
    <font>
      <sz val="12"/>
      <name val="Symbol"/>
      <charset val="2"/>
    </font>
    <font>
      <i/>
      <sz val="12"/>
      <name val="Calibri"/>
      <family val="2"/>
      <scheme val="minor"/>
    </font>
    <font>
      <i/>
      <sz val="12"/>
      <color theme="1"/>
      <name val="Calibri"/>
      <family val="2"/>
    </font>
    <font>
      <b/>
      <sz val="12"/>
      <name val="Calibri"/>
      <family val="2"/>
      <scheme val="minor"/>
    </font>
    <font>
      <b/>
      <i/>
      <sz val="12"/>
      <name val="Calibri"/>
      <family val="2"/>
      <scheme val="minor"/>
    </font>
    <font>
      <b/>
      <sz val="12"/>
      <name val="Symbol"/>
      <charset val="2"/>
    </font>
  </fonts>
  <fills count="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rgb="FFFFFF00"/>
        <bgColor rgb="FF000000"/>
      </patternFill>
    </fill>
  </fills>
  <borders count="5">
    <border>
      <left/>
      <right/>
      <top/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39">
    <xf numFmtId="0" fontId="0" fillId="0" borderId="0" xfId="0"/>
    <xf numFmtId="0" fontId="0" fillId="0" borderId="0" xfId="0" applyAlignment="1">
      <alignment horizontal="center" vertical="center"/>
    </xf>
    <xf numFmtId="0" fontId="0" fillId="2" borderId="0" xfId="0" applyFill="1"/>
    <xf numFmtId="164" fontId="0" fillId="0" borderId="0" xfId="0" applyNumberFormat="1"/>
    <xf numFmtId="0" fontId="0" fillId="0" borderId="0" xfId="0" applyAlignment="1">
      <alignment horizontal="center" vertical="center"/>
    </xf>
    <xf numFmtId="0" fontId="0" fillId="0" borderId="0" xfId="0" applyAlignment="1">
      <alignment vertical="center" textRotation="90"/>
    </xf>
    <xf numFmtId="3" fontId="0" fillId="0" borderId="0" xfId="0" applyNumberFormat="1"/>
    <xf numFmtId="0" fontId="0" fillId="0" borderId="0" xfId="0" applyAlignment="1">
      <alignment vertical="center"/>
    </xf>
    <xf numFmtId="2" fontId="0" fillId="0" borderId="0" xfId="0" applyNumberFormat="1"/>
    <xf numFmtId="0" fontId="0" fillId="0" borderId="0" xfId="0" applyAlignment="1">
      <alignment horizontal="center"/>
    </xf>
    <xf numFmtId="3" fontId="4" fillId="0" borderId="0" xfId="0" applyNumberFormat="1" applyFont="1"/>
    <xf numFmtId="0" fontId="4" fillId="0" borderId="0" xfId="0" applyFont="1"/>
    <xf numFmtId="0" fontId="0" fillId="0" borderId="0" xfId="0" applyFill="1"/>
    <xf numFmtId="3" fontId="0" fillId="0" borderId="0" xfId="0" applyNumberFormat="1" applyFill="1"/>
    <xf numFmtId="17" fontId="0" fillId="0" borderId="0" xfId="0" applyNumberFormat="1" applyFill="1"/>
    <xf numFmtId="3" fontId="4" fillId="0" borderId="0" xfId="0" applyNumberFormat="1" applyFont="1" applyFill="1"/>
    <xf numFmtId="0" fontId="0" fillId="0" borderId="0" xfId="0" applyFill="1" applyAlignment="1">
      <alignment vertical="center" textRotation="90"/>
    </xf>
    <xf numFmtId="0" fontId="0" fillId="0" borderId="0" xfId="0" applyFill="1" applyAlignment="1">
      <alignment vertical="center"/>
    </xf>
    <xf numFmtId="0" fontId="5" fillId="0" borderId="0" xfId="0" applyFont="1" applyFill="1"/>
    <xf numFmtId="0" fontId="4" fillId="0" borderId="0" xfId="0" applyFont="1" applyFill="1"/>
    <xf numFmtId="3" fontId="6" fillId="0" borderId="0" xfId="0" applyNumberFormat="1" applyFont="1" applyFill="1" applyAlignment="1">
      <alignment vertical="center" textRotation="90"/>
    </xf>
    <xf numFmtId="0" fontId="7" fillId="0" borderId="0" xfId="0" applyFont="1" applyFill="1" applyAlignment="1">
      <alignment vertical="center"/>
    </xf>
    <xf numFmtId="0" fontId="2" fillId="0" borderId="0" xfId="0" applyFont="1" applyFill="1" applyAlignment="1">
      <alignment vertical="center"/>
    </xf>
    <xf numFmtId="0" fontId="0" fillId="0" borderId="0" xfId="0" applyAlignment="1">
      <alignment vertical="center" wrapText="1"/>
    </xf>
    <xf numFmtId="0" fontId="2" fillId="0" borderId="0" xfId="0" applyFont="1" applyFill="1" applyAlignment="1"/>
    <xf numFmtId="2" fontId="0" fillId="0" borderId="0" xfId="0" applyNumberFormat="1" applyFill="1"/>
    <xf numFmtId="0" fontId="0" fillId="0" borderId="0" xfId="0" applyFill="1" applyAlignment="1">
      <alignment vertical="center" textRotation="90" wrapText="1"/>
    </xf>
    <xf numFmtId="0" fontId="0" fillId="0" borderId="0" xfId="0" applyFill="1" applyAlignment="1">
      <alignment vertical="center" wrapText="1"/>
    </xf>
    <xf numFmtId="0" fontId="1" fillId="0" borderId="0" xfId="0" applyFont="1" applyFill="1"/>
    <xf numFmtId="0" fontId="0" fillId="0" borderId="0" xfId="0" applyFill="1" applyAlignment="1"/>
    <xf numFmtId="164" fontId="0" fillId="0" borderId="0" xfId="0" applyNumberFormat="1" applyFill="1"/>
    <xf numFmtId="164" fontId="1" fillId="0" borderId="0" xfId="0" applyNumberFormat="1" applyFont="1" applyFill="1"/>
    <xf numFmtId="0" fontId="3" fillId="0" borderId="0" xfId="0" applyFont="1" applyFill="1"/>
    <xf numFmtId="0" fontId="0" fillId="0" borderId="0" xfId="0" applyFont="1" applyFill="1"/>
    <xf numFmtId="0" fontId="0" fillId="0" borderId="0" xfId="0" applyFont="1" applyFill="1" applyAlignment="1">
      <alignment vertical="center"/>
    </xf>
    <xf numFmtId="0" fontId="0" fillId="3" borderId="0" xfId="0" applyFill="1"/>
    <xf numFmtId="0" fontId="9" fillId="3" borderId="0" xfId="0" applyFont="1" applyFill="1"/>
    <xf numFmtId="0" fontId="0" fillId="0" borderId="0" xfId="0" applyAlignment="1">
      <alignment horizontal="center" vertical="center" textRotation="90"/>
    </xf>
    <xf numFmtId="0" fontId="0" fillId="0" borderId="0" xfId="0" applyAlignment="1">
      <alignment horizontal="center" vertical="center" textRotation="90" wrapText="1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/>
    </xf>
    <xf numFmtId="0" fontId="0" fillId="0" borderId="0" xfId="0" applyAlignment="1"/>
    <xf numFmtId="0" fontId="0" fillId="2" borderId="0" xfId="0" applyFill="1" applyAlignment="1">
      <alignment horizontal="center" vertical="center"/>
    </xf>
    <xf numFmtId="0" fontId="2" fillId="0" borderId="0" xfId="0" applyFont="1" applyFill="1"/>
    <xf numFmtId="0" fontId="0" fillId="2" borderId="0" xfId="0" applyFill="1" applyAlignment="1">
      <alignment horizontal="center"/>
    </xf>
    <xf numFmtId="0" fontId="3" fillId="0" borderId="0" xfId="0" applyFont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11" fillId="0" borderId="0" xfId="0" applyFont="1" applyAlignment="1">
      <alignment horizontal="center" vertical="center"/>
    </xf>
    <xf numFmtId="164" fontId="0" fillId="0" borderId="0" xfId="0" applyNumberFormat="1" applyAlignment="1">
      <alignment horizontal="center" vertical="center"/>
    </xf>
    <xf numFmtId="0" fontId="12" fillId="0" borderId="0" xfId="0" applyFont="1" applyAlignment="1">
      <alignment horizontal="center" vertical="center"/>
    </xf>
    <xf numFmtId="0" fontId="0" fillId="0" borderId="0" xfId="0" applyAlignment="1">
      <alignment vertical="center" textRotation="90" wrapText="1"/>
    </xf>
    <xf numFmtId="0" fontId="11" fillId="0" borderId="0" xfId="0" applyFont="1" applyAlignment="1">
      <alignment vertical="center" textRotation="90" wrapText="1"/>
    </xf>
    <xf numFmtId="0" fontId="11" fillId="0" borderId="0" xfId="0" applyFont="1" applyAlignment="1">
      <alignment horizontal="center" vertical="center" textRotation="90" wrapText="1"/>
    </xf>
    <xf numFmtId="0" fontId="4" fillId="2" borderId="0" xfId="0" applyFont="1" applyFill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4" fillId="0" borderId="0" xfId="0" applyFont="1" applyAlignment="1">
      <alignment horizontal="center" vertical="center" wrapText="1"/>
    </xf>
    <xf numFmtId="0" fontId="14" fillId="0" borderId="0" xfId="0" applyFont="1" applyAlignment="1">
      <alignment vertical="center"/>
    </xf>
    <xf numFmtId="0" fontId="3" fillId="0" borderId="0" xfId="0" applyFont="1"/>
    <xf numFmtId="0" fontId="10" fillId="0" borderId="0" xfId="0" applyFont="1"/>
    <xf numFmtId="2" fontId="3" fillId="0" borderId="0" xfId="0" applyNumberFormat="1" applyFont="1"/>
    <xf numFmtId="0" fontId="16" fillId="0" borderId="0" xfId="0" applyFont="1" applyAlignment="1">
      <alignment horizontal="center" vertical="center"/>
    </xf>
    <xf numFmtId="0" fontId="15" fillId="0" borderId="0" xfId="0" applyFont="1" applyAlignment="1">
      <alignment vertical="center"/>
    </xf>
    <xf numFmtId="0" fontId="2" fillId="0" borderId="0" xfId="0" applyFont="1" applyAlignment="1">
      <alignment horizontal="center"/>
    </xf>
    <xf numFmtId="0" fontId="0" fillId="0" borderId="0" xfId="0" applyFont="1" applyAlignment="1">
      <alignment horizontal="center" vertical="center"/>
    </xf>
    <xf numFmtId="0" fontId="0" fillId="0" borderId="0" xfId="0" applyFont="1" applyAlignment="1">
      <alignment horizontal="center"/>
    </xf>
    <xf numFmtId="0" fontId="0" fillId="0" borderId="0" xfId="0" applyFont="1"/>
    <xf numFmtId="0" fontId="0" fillId="0" borderId="0" xfId="0" applyFill="1" applyAlignment="1">
      <alignment horizontal="center" vertical="center"/>
    </xf>
    <xf numFmtId="0" fontId="9" fillId="0" borderId="0" xfId="0" applyFont="1"/>
    <xf numFmtId="0" fontId="9" fillId="0" borderId="0" xfId="0" applyFont="1" applyAlignment="1">
      <alignment horizontal="center" vertical="center"/>
    </xf>
    <xf numFmtId="0" fontId="9" fillId="4" borderId="0" xfId="0" applyFont="1" applyFill="1" applyAlignment="1">
      <alignment horizontal="center" vertical="center"/>
    </xf>
    <xf numFmtId="164" fontId="9" fillId="0" borderId="0" xfId="0" applyNumberFormat="1" applyFont="1"/>
    <xf numFmtId="0" fontId="4" fillId="0" borderId="0" xfId="0" applyFont="1" applyAlignment="1">
      <alignment vertical="center"/>
    </xf>
    <xf numFmtId="164" fontId="4" fillId="0" borderId="0" xfId="0" applyNumberFormat="1" applyFont="1"/>
    <xf numFmtId="0" fontId="4" fillId="0" borderId="0" xfId="0" applyFont="1" applyFill="1" applyAlignment="1">
      <alignment vertical="center"/>
    </xf>
    <xf numFmtId="0" fontId="18" fillId="0" borderId="0" xfId="0" applyFont="1" applyFill="1" applyAlignment="1">
      <alignment vertical="center"/>
    </xf>
    <xf numFmtId="0" fontId="9" fillId="2" borderId="0" xfId="0" applyFont="1" applyFill="1"/>
    <xf numFmtId="0" fontId="0" fillId="2" borderId="0" xfId="0" applyFont="1" applyFill="1"/>
    <xf numFmtId="0" fontId="0" fillId="2" borderId="0" xfId="0" applyFont="1" applyFill="1" applyAlignment="1">
      <alignment horizontal="center" vertical="center"/>
    </xf>
    <xf numFmtId="0" fontId="23" fillId="0" borderId="0" xfId="0" applyFont="1"/>
    <xf numFmtId="0" fontId="0" fillId="0" borderId="0" xfId="0" applyFont="1" applyAlignment="1">
      <alignment horizontal="center" vertical="center" textRotation="90" wrapText="1"/>
    </xf>
    <xf numFmtId="0" fontId="0" fillId="0" borderId="0" xfId="0" applyFont="1" applyAlignment="1">
      <alignment vertical="center" textRotation="90"/>
    </xf>
    <xf numFmtId="0" fontId="0" fillId="0" borderId="0" xfId="0" applyFont="1" applyAlignment="1">
      <alignment vertical="center" textRotation="90" wrapText="1"/>
    </xf>
    <xf numFmtId="2" fontId="0" fillId="0" borderId="0" xfId="0" applyNumberFormat="1" applyAlignment="1">
      <alignment horizontal="center" vertical="center"/>
    </xf>
    <xf numFmtId="0" fontId="11" fillId="0" borderId="0" xfId="0" applyFont="1" applyAlignment="1">
      <alignment horizontal="center" vertical="center" wrapText="1"/>
    </xf>
    <xf numFmtId="0" fontId="8" fillId="0" borderId="1" xfId="0" applyFont="1" applyBorder="1" applyAlignment="1">
      <alignment horizontal="center" vertical="center"/>
    </xf>
    <xf numFmtId="0" fontId="0" fillId="0" borderId="1" xfId="0" applyFont="1" applyBorder="1" applyAlignment="1">
      <alignment horizontal="center"/>
    </xf>
    <xf numFmtId="0" fontId="2" fillId="0" borderId="1" xfId="0" applyFont="1" applyBorder="1" applyAlignment="1">
      <alignment horizontal="center"/>
    </xf>
    <xf numFmtId="0" fontId="0" fillId="0" borderId="1" xfId="0" applyBorder="1" applyAlignment="1">
      <alignment horizontal="center"/>
    </xf>
    <xf numFmtId="11" fontId="0" fillId="0" borderId="1" xfId="0" applyNumberFormat="1" applyBorder="1" applyAlignment="1">
      <alignment horizontal="center"/>
    </xf>
    <xf numFmtId="0" fontId="1" fillId="0" borderId="1" xfId="0" applyFont="1" applyBorder="1" applyAlignment="1">
      <alignment horizontal="center"/>
    </xf>
    <xf numFmtId="0" fontId="1" fillId="0" borderId="0" xfId="0" applyFont="1" applyAlignment="1">
      <alignment horizontal="center"/>
    </xf>
    <xf numFmtId="2" fontId="0" fillId="0" borderId="0" xfId="0" applyNumberFormat="1" applyAlignment="1">
      <alignment horizontal="center" vertical="center" wrapText="1"/>
    </xf>
    <xf numFmtId="14" fontId="0" fillId="2" borderId="0" xfId="0" applyNumberFormat="1" applyFont="1" applyFill="1" applyAlignment="1">
      <alignment horizontal="center" vertical="center" wrapText="1"/>
    </xf>
    <xf numFmtId="0" fontId="0" fillId="2" borderId="0" xfId="0" applyFill="1" applyAlignment="1">
      <alignment horizontal="center" vertical="center" wrapText="1"/>
    </xf>
    <xf numFmtId="0" fontId="0" fillId="0" borderId="0" xfId="0" applyAlignment="1">
      <alignment wrapText="1"/>
    </xf>
    <xf numFmtId="0" fontId="0" fillId="0" borderId="0" xfId="0" applyAlignment="1">
      <alignment horizontal="right" vertical="center"/>
    </xf>
    <xf numFmtId="0" fontId="0" fillId="0" borderId="0" xfId="0" applyAlignment="1">
      <alignment horizontal="right"/>
    </xf>
    <xf numFmtId="0" fontId="0" fillId="0" borderId="0" xfId="0" applyFill="1" applyAlignment="1">
      <alignment horizontal="center"/>
    </xf>
    <xf numFmtId="164" fontId="3" fillId="0" borderId="0" xfId="0" applyNumberFormat="1" applyFont="1"/>
    <xf numFmtId="49" fontId="3" fillId="0" borderId="0" xfId="0" applyNumberFormat="1" applyFont="1"/>
    <xf numFmtId="0" fontId="3" fillId="0" borderId="0" xfId="0" applyFont="1" applyFill="1" applyAlignment="1">
      <alignment horizontal="center"/>
    </xf>
    <xf numFmtId="0" fontId="2" fillId="0" borderId="0" xfId="0" applyFont="1" applyAlignment="1"/>
    <xf numFmtId="0" fontId="0" fillId="2" borderId="0" xfId="0" applyFont="1" applyFill="1" applyAlignment="1"/>
    <xf numFmtId="0" fontId="0" fillId="2" borderId="0" xfId="0" applyFont="1" applyFill="1" applyAlignment="1">
      <alignment vertical="center"/>
    </xf>
    <xf numFmtId="2" fontId="3" fillId="0" borderId="0" xfId="0" applyNumberFormat="1" applyFont="1" applyAlignment="1">
      <alignment horizontal="center" vertical="center"/>
    </xf>
    <xf numFmtId="165" fontId="0" fillId="0" borderId="0" xfId="0" applyNumberFormat="1" applyFill="1"/>
    <xf numFmtId="0" fontId="11" fillId="0" borderId="0" xfId="0" applyFont="1"/>
    <xf numFmtId="2" fontId="0" fillId="0" borderId="0" xfId="0" applyNumberFormat="1" applyAlignment="1">
      <alignment vertical="center"/>
    </xf>
    <xf numFmtId="2" fontId="4" fillId="0" borderId="0" xfId="0" applyNumberFormat="1" applyFont="1" applyAlignment="1">
      <alignment vertical="center"/>
    </xf>
    <xf numFmtId="2" fontId="1" fillId="0" borderId="0" xfId="0" applyNumberFormat="1" applyFont="1" applyAlignment="1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27" fillId="0" borderId="0" xfId="0" applyFont="1"/>
    <xf numFmtId="0" fontId="3" fillId="0" borderId="0" xfId="0" applyFont="1" applyFill="1" applyBorder="1" applyAlignment="1"/>
    <xf numFmtId="0" fontId="0" fillId="0" borderId="0" xfId="0" applyAlignment="1">
      <alignment horizontal="center" vertical="center" textRotation="90"/>
    </xf>
    <xf numFmtId="0" fontId="0" fillId="0" borderId="0" xfId="0" applyFill="1" applyAlignment="1">
      <alignment horizontal="center" vertical="center" textRotation="90"/>
    </xf>
    <xf numFmtId="0" fontId="0" fillId="0" borderId="0" xfId="0" applyFill="1" applyAlignment="1">
      <alignment horizontal="center" vertical="center" textRotation="90" wrapText="1"/>
    </xf>
    <xf numFmtId="0" fontId="0" fillId="2" borderId="0" xfId="0" applyFill="1" applyAlignment="1">
      <alignment horizontal="center"/>
    </xf>
    <xf numFmtId="0" fontId="3" fillId="0" borderId="0" xfId="0" applyFont="1" applyAlignment="1">
      <alignment horizontal="center" vertical="center"/>
    </xf>
    <xf numFmtId="0" fontId="3" fillId="2" borderId="0" xfId="0" applyFont="1" applyFill="1" applyAlignment="1">
      <alignment horizont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textRotation="90" wrapText="1"/>
    </xf>
    <xf numFmtId="0" fontId="0" fillId="0" borderId="0" xfId="0" applyAlignment="1">
      <alignment horizontal="center"/>
    </xf>
    <xf numFmtId="0" fontId="11" fillId="0" borderId="0" xfId="0" applyFont="1" applyAlignment="1">
      <alignment horizontal="center" vertical="center" textRotation="90" wrapText="1"/>
    </xf>
    <xf numFmtId="0" fontId="16" fillId="0" borderId="0" xfId="0" applyFont="1" applyAlignment="1">
      <alignment horizontal="center" vertical="center"/>
    </xf>
    <xf numFmtId="0" fontId="15" fillId="0" borderId="0" xfId="0" applyFont="1" applyAlignment="1">
      <alignment horizontal="center" vertical="center"/>
    </xf>
    <xf numFmtId="0" fontId="14" fillId="0" borderId="0" xfId="0" applyFont="1" applyAlignment="1">
      <alignment horizontal="center" vertical="center"/>
    </xf>
    <xf numFmtId="0" fontId="27" fillId="2" borderId="0" xfId="0" applyFont="1" applyFill="1" applyAlignment="1">
      <alignment horizontal="center"/>
    </xf>
    <xf numFmtId="0" fontId="3" fillId="2" borderId="2" xfId="0" applyFont="1" applyFill="1" applyBorder="1" applyAlignment="1">
      <alignment horizontal="center"/>
    </xf>
    <xf numFmtId="0" fontId="3" fillId="2" borderId="3" xfId="0" applyFont="1" applyFill="1" applyBorder="1" applyAlignment="1">
      <alignment horizontal="center"/>
    </xf>
    <xf numFmtId="0" fontId="3" fillId="2" borderId="4" xfId="0" applyFont="1" applyFill="1" applyBorder="1" applyAlignment="1">
      <alignment horizontal="center"/>
    </xf>
    <xf numFmtId="0" fontId="2" fillId="2" borderId="0" xfId="0" applyFont="1" applyFill="1" applyAlignment="1">
      <alignment horizontal="center"/>
    </xf>
    <xf numFmtId="0" fontId="8" fillId="0" borderId="0" xfId="0" applyFont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0" fillId="2" borderId="0" xfId="0" applyFont="1" applyFill="1" applyAlignment="1">
      <alignment horizontal="center" vertical="center"/>
    </xf>
    <xf numFmtId="0" fontId="0" fillId="0" borderId="0" xfId="0" applyFont="1" applyAlignment="1">
      <alignment horizontal="center" vertical="center" textRotation="90" wrapText="1"/>
    </xf>
    <xf numFmtId="0" fontId="0" fillId="0" borderId="0" xfId="0" applyAlignment="1">
      <alignment horizontal="center" vertical="center" wrapText="1"/>
    </xf>
    <xf numFmtId="0" fontId="18" fillId="0" borderId="0" xfId="0" applyFont="1" applyFill="1" applyAlignment="1">
      <alignment horizontal="center" vertical="center"/>
    </xf>
    <xf numFmtId="0" fontId="20" fillId="0" borderId="0" xfId="0" applyFont="1" applyFill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theme" Target="theme/theme1.xml"/><Relationship Id="rId30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5</xdr:row>
      <xdr:rowOff>0</xdr:rowOff>
    </xdr:from>
    <xdr:to>
      <xdr:col>12</xdr:col>
      <xdr:colOff>254000</xdr:colOff>
      <xdr:row>25</xdr:row>
      <xdr:rowOff>114300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637FE000-E997-5447-835D-E30C68FB8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51000" y="1016000"/>
          <a:ext cx="8509000" cy="41783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254000</xdr:colOff>
      <xdr:row>8</xdr:row>
      <xdr:rowOff>114300</xdr:rowOff>
    </xdr:from>
    <xdr:to>
      <xdr:col>13</xdr:col>
      <xdr:colOff>139700</xdr:colOff>
      <xdr:row>19</xdr:row>
      <xdr:rowOff>165100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4D9BD475-723D-AF40-9262-38B7EA6C8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56000" y="1739900"/>
          <a:ext cx="7315200" cy="22860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7</xdr:row>
      <xdr:rowOff>0</xdr:rowOff>
    </xdr:from>
    <xdr:to>
      <xdr:col>14</xdr:col>
      <xdr:colOff>228600</xdr:colOff>
      <xdr:row>28</xdr:row>
      <xdr:rowOff>114300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ABA78AD-EE2E-6D49-A656-C8BD005CD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02000" y="1422400"/>
          <a:ext cx="8483600" cy="43815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8</xdr:row>
      <xdr:rowOff>0</xdr:rowOff>
    </xdr:from>
    <xdr:to>
      <xdr:col>13</xdr:col>
      <xdr:colOff>0</xdr:colOff>
      <xdr:row>27</xdr:row>
      <xdr:rowOff>101600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BCBF3A3F-DA1A-0544-8A4D-D54F1569F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76500" y="1625600"/>
          <a:ext cx="8255000" cy="39624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8</xdr:row>
      <xdr:rowOff>0</xdr:rowOff>
    </xdr:from>
    <xdr:to>
      <xdr:col>14</xdr:col>
      <xdr:colOff>292100</xdr:colOff>
      <xdr:row>21</xdr:row>
      <xdr:rowOff>50800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BD5CB79-DA99-9D4D-AA72-BBEE18304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76500" y="1625600"/>
          <a:ext cx="9372600" cy="26924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6</xdr:row>
      <xdr:rowOff>0</xdr:rowOff>
    </xdr:from>
    <xdr:to>
      <xdr:col>15</xdr:col>
      <xdr:colOff>114300</xdr:colOff>
      <xdr:row>35</xdr:row>
      <xdr:rowOff>127000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6297E349-03C9-9E44-85C9-B7895D925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51000" y="1219200"/>
          <a:ext cx="10845800" cy="60198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7BDF05-24E1-704D-84D1-AED344317D1F}">
  <dimension ref="C1:AS174"/>
  <sheetViews>
    <sheetView workbookViewId="0">
      <selection activeCell="H5" sqref="H5"/>
    </sheetView>
  </sheetViews>
  <sheetFormatPr baseColWidth="10" defaultRowHeight="16" x14ac:dyDescent="0.2"/>
  <cols>
    <col min="3" max="3" width="12.6640625" bestFit="1" customWidth="1"/>
    <col min="4" max="4" width="17.33203125" bestFit="1" customWidth="1"/>
    <col min="5" max="5" width="13.83203125" customWidth="1"/>
    <col min="6" max="6" width="16" style="12" bestFit="1" customWidth="1"/>
    <col min="7" max="7" width="20.33203125" bestFit="1" customWidth="1"/>
    <col min="8" max="8" width="21.6640625" bestFit="1" customWidth="1"/>
    <col min="9" max="9" width="17.33203125" bestFit="1" customWidth="1"/>
    <col min="10" max="10" width="12.1640625" bestFit="1" customWidth="1"/>
    <col min="13" max="13" width="21.6640625" bestFit="1" customWidth="1"/>
    <col min="14" max="14" width="19.83203125" customWidth="1"/>
    <col min="15" max="15" width="17.33203125" bestFit="1" customWidth="1"/>
    <col min="16" max="16" width="14.83203125" bestFit="1" customWidth="1"/>
    <col min="17" max="17" width="22.83203125" bestFit="1" customWidth="1"/>
    <col min="19" max="19" width="17.6640625" customWidth="1"/>
    <col min="21" max="22" width="12.1640625" bestFit="1" customWidth="1"/>
    <col min="23" max="23" width="22.83203125" bestFit="1" customWidth="1"/>
  </cols>
  <sheetData>
    <row r="1" spans="3:45" x14ac:dyDescent="0.2">
      <c r="R1" s="29"/>
      <c r="S1" s="29"/>
      <c r="T1" s="12"/>
      <c r="U1" s="12"/>
      <c r="V1" s="12"/>
      <c r="W1" s="12"/>
      <c r="X1" s="12"/>
      <c r="Y1" s="12"/>
      <c r="Z1" s="12"/>
      <c r="AA1" s="12"/>
      <c r="AB1" s="12"/>
      <c r="AC1" s="12"/>
      <c r="AD1" s="12"/>
      <c r="AE1" s="12"/>
      <c r="AF1" s="12"/>
      <c r="AG1" s="12"/>
      <c r="AH1" s="12"/>
      <c r="AI1" s="12"/>
      <c r="AJ1" s="12"/>
      <c r="AK1" s="12"/>
      <c r="AL1" s="12"/>
      <c r="AM1" s="12"/>
      <c r="AN1" s="12"/>
      <c r="AO1" s="12"/>
      <c r="AP1" s="12"/>
      <c r="AQ1" s="12"/>
      <c r="AR1" s="12"/>
      <c r="AS1" s="12"/>
    </row>
    <row r="2" spans="3:45" x14ac:dyDescent="0.2">
      <c r="R2" s="12"/>
      <c r="S2" s="12"/>
      <c r="T2" s="12"/>
      <c r="U2" s="28"/>
      <c r="V2" s="28"/>
      <c r="W2" s="12"/>
      <c r="X2" s="12"/>
      <c r="Y2" s="12"/>
      <c r="Z2" s="12"/>
      <c r="AA2" s="28"/>
      <c r="AB2" s="12"/>
      <c r="AC2" s="12"/>
      <c r="AD2" s="12"/>
      <c r="AE2" s="12"/>
      <c r="AF2" s="12"/>
      <c r="AG2" s="12"/>
      <c r="AH2" s="12"/>
      <c r="AI2" s="12"/>
      <c r="AJ2" s="12"/>
      <c r="AK2" s="12"/>
      <c r="AL2" s="12"/>
      <c r="AM2" s="12"/>
      <c r="AN2" s="12"/>
      <c r="AO2" s="12"/>
      <c r="AP2" s="12"/>
      <c r="AQ2" s="12"/>
      <c r="AR2" s="12"/>
      <c r="AS2" s="12"/>
    </row>
    <row r="3" spans="3:45" x14ac:dyDescent="0.2">
      <c r="R3" s="29"/>
      <c r="S3" s="29"/>
      <c r="T3" s="30"/>
      <c r="U3" s="31"/>
      <c r="V3" s="31"/>
      <c r="W3" s="30"/>
      <c r="X3" s="30"/>
      <c r="Y3" s="30"/>
      <c r="Z3" s="30"/>
      <c r="AA3" s="31"/>
      <c r="AB3" s="30"/>
      <c r="AC3" s="30"/>
      <c r="AD3" s="30"/>
      <c r="AE3" s="30"/>
      <c r="AF3" s="30"/>
      <c r="AG3" s="30"/>
      <c r="AH3" s="30"/>
      <c r="AI3" s="30"/>
      <c r="AJ3" s="30"/>
      <c r="AK3" s="30"/>
      <c r="AL3" s="30"/>
      <c r="AM3" s="30"/>
      <c r="AN3" s="30"/>
      <c r="AO3" s="30"/>
      <c r="AP3" s="30"/>
      <c r="AQ3" s="30"/>
      <c r="AR3" s="30"/>
      <c r="AS3" s="12"/>
    </row>
    <row r="4" spans="3:45" x14ac:dyDescent="0.2">
      <c r="R4" s="12"/>
      <c r="S4" s="12"/>
      <c r="T4" s="12"/>
      <c r="U4" s="12"/>
      <c r="V4" s="12"/>
      <c r="W4" s="12"/>
      <c r="X4" s="12"/>
      <c r="Y4" s="12"/>
      <c r="Z4" s="12"/>
      <c r="AA4" s="12"/>
      <c r="AB4" s="12"/>
      <c r="AC4" s="12"/>
      <c r="AD4" s="12"/>
      <c r="AE4" s="12"/>
      <c r="AF4" s="12"/>
      <c r="AG4" s="12"/>
      <c r="AH4" s="12"/>
      <c r="AI4" s="12"/>
      <c r="AJ4" s="12"/>
      <c r="AK4" s="12"/>
      <c r="AL4" s="12"/>
      <c r="AM4" s="12"/>
      <c r="AN4" s="12"/>
      <c r="AO4" s="12"/>
      <c r="AP4" s="12"/>
      <c r="AQ4" s="12"/>
      <c r="AR4" s="12"/>
      <c r="AS4" s="12"/>
    </row>
    <row r="5" spans="3:45" x14ac:dyDescent="0.2">
      <c r="R5" s="29"/>
      <c r="S5" s="29"/>
      <c r="T5" s="12"/>
      <c r="U5" s="28"/>
      <c r="V5" s="12"/>
      <c r="W5" s="12"/>
      <c r="X5" s="12"/>
      <c r="Y5" s="12"/>
      <c r="Z5" s="32"/>
      <c r="AA5" s="12"/>
      <c r="AB5" s="32"/>
      <c r="AC5" s="12"/>
      <c r="AD5" s="12"/>
      <c r="AE5" s="12"/>
      <c r="AF5" s="12"/>
      <c r="AG5" s="12"/>
      <c r="AH5" s="12"/>
      <c r="AI5" s="12"/>
      <c r="AJ5" s="32"/>
      <c r="AK5" s="12"/>
      <c r="AL5" s="12"/>
      <c r="AM5" s="12"/>
      <c r="AN5" s="32"/>
      <c r="AO5" s="12"/>
      <c r="AP5" s="30"/>
      <c r="AQ5" s="30"/>
      <c r="AR5" s="30"/>
      <c r="AS5" s="12"/>
    </row>
    <row r="6" spans="3:45" x14ac:dyDescent="0.2">
      <c r="R6" s="12"/>
      <c r="S6" s="12"/>
      <c r="T6" s="12"/>
      <c r="U6" s="28"/>
      <c r="V6" s="12"/>
      <c r="W6" s="12"/>
      <c r="X6" s="12"/>
      <c r="Y6" s="12"/>
      <c r="Z6" s="12"/>
      <c r="AA6" s="12"/>
      <c r="AB6" s="12"/>
      <c r="AC6" s="12"/>
      <c r="AD6" s="12"/>
      <c r="AE6" s="12"/>
      <c r="AF6" s="12"/>
      <c r="AG6" s="12"/>
      <c r="AH6" s="12"/>
      <c r="AI6" s="12"/>
      <c r="AJ6" s="12"/>
      <c r="AK6" s="12"/>
      <c r="AL6" s="12"/>
      <c r="AM6" s="12"/>
      <c r="AN6" s="12"/>
      <c r="AO6" s="12"/>
      <c r="AP6" s="12"/>
      <c r="AQ6" s="12"/>
      <c r="AR6" s="12"/>
      <c r="AS6" s="12"/>
    </row>
    <row r="7" spans="3:45" x14ac:dyDescent="0.2">
      <c r="R7" s="12"/>
      <c r="S7" s="12"/>
      <c r="T7" s="12"/>
      <c r="U7" s="12"/>
      <c r="V7" s="12"/>
      <c r="W7" s="12"/>
      <c r="X7" s="12"/>
      <c r="Y7" s="12"/>
      <c r="Z7" s="12"/>
      <c r="AA7" s="12"/>
      <c r="AB7" s="12"/>
      <c r="AC7" s="12"/>
      <c r="AD7" s="12"/>
      <c r="AE7" s="12"/>
      <c r="AF7" s="12"/>
      <c r="AG7" s="12"/>
      <c r="AH7" s="12"/>
      <c r="AI7" s="12"/>
      <c r="AJ7" s="12"/>
      <c r="AK7" s="12"/>
      <c r="AL7" s="12"/>
      <c r="AM7" s="12"/>
      <c r="AN7" s="12"/>
      <c r="AO7" s="12"/>
      <c r="AP7" s="12"/>
      <c r="AQ7" s="12"/>
      <c r="AR7" s="12"/>
      <c r="AS7" s="12"/>
    </row>
    <row r="10" spans="3:45" x14ac:dyDescent="0.2">
      <c r="F10" s="22"/>
    </row>
    <row r="12" spans="3:45" ht="16" customHeight="1" x14ac:dyDescent="0.2">
      <c r="H12" s="33"/>
      <c r="I12" s="34"/>
      <c r="J12" s="34"/>
      <c r="K12" s="103" t="s">
        <v>13</v>
      </c>
      <c r="M12" s="2" t="s">
        <v>297</v>
      </c>
      <c r="N12" s="24"/>
      <c r="O12" s="24"/>
      <c r="P12" s="24"/>
      <c r="Q12" s="24"/>
      <c r="R12" s="24"/>
      <c r="S12" s="12"/>
      <c r="T12" s="12"/>
      <c r="U12" s="12"/>
      <c r="V12" s="12"/>
      <c r="W12" s="12"/>
      <c r="X12" s="12"/>
      <c r="Y12" s="12"/>
      <c r="Z12" s="12"/>
      <c r="AA12" s="12"/>
      <c r="AB12" s="12"/>
      <c r="AC12" s="12"/>
      <c r="AD12" s="12"/>
    </row>
    <row r="13" spans="3:45" x14ac:dyDescent="0.2">
      <c r="D13" t="s">
        <v>14</v>
      </c>
      <c r="E13" t="s">
        <v>15</v>
      </c>
      <c r="F13" s="103" t="s">
        <v>12</v>
      </c>
      <c r="H13" s="5"/>
      <c r="N13" s="12"/>
      <c r="O13" s="12"/>
      <c r="P13" s="12"/>
      <c r="Q13" s="12"/>
      <c r="R13" s="12"/>
      <c r="S13" s="12"/>
      <c r="T13" s="12"/>
      <c r="U13" s="12"/>
      <c r="V13" s="12"/>
      <c r="W13" s="12"/>
      <c r="X13" s="12"/>
      <c r="Y13" s="12"/>
      <c r="Z13" s="12"/>
      <c r="AA13" s="12"/>
      <c r="AB13" s="12"/>
      <c r="AC13" s="12"/>
      <c r="AD13" s="12"/>
    </row>
    <row r="14" spans="3:45" ht="16" customHeight="1" x14ac:dyDescent="0.2">
      <c r="C14" s="114" t="s">
        <v>0</v>
      </c>
      <c r="D14" t="s">
        <v>18</v>
      </c>
      <c r="E14" s="12" t="s">
        <v>16</v>
      </c>
      <c r="F14" s="12">
        <v>0.82035353042069314</v>
      </c>
      <c r="G14" s="105"/>
      <c r="H14" s="115" t="s">
        <v>0</v>
      </c>
      <c r="I14" s="12" t="s">
        <v>18</v>
      </c>
      <c r="J14" s="12" t="s">
        <v>16</v>
      </c>
      <c r="K14" s="12">
        <f>AVERAGE(F14,F15)</f>
        <v>0.70011331742929117</v>
      </c>
      <c r="M14" s="7"/>
      <c r="N14" s="16"/>
      <c r="O14" s="12"/>
      <c r="P14" s="12"/>
      <c r="Q14" s="12"/>
      <c r="R14" s="12"/>
      <c r="S14" s="12"/>
      <c r="T14" s="12"/>
      <c r="U14" s="12"/>
      <c r="V14" s="12"/>
      <c r="W14" s="12"/>
      <c r="X14" s="25"/>
      <c r="Y14" s="12"/>
      <c r="Z14" s="12"/>
      <c r="AA14" s="12"/>
      <c r="AB14" s="12"/>
      <c r="AC14" s="12"/>
      <c r="AD14" s="12"/>
    </row>
    <row r="15" spans="3:45" x14ac:dyDescent="0.2">
      <c r="C15" s="114"/>
      <c r="E15" s="12"/>
      <c r="F15" s="12">
        <v>0.5798731044378892</v>
      </c>
      <c r="G15" s="105"/>
      <c r="H15" s="115"/>
      <c r="I15" s="12"/>
      <c r="J15" s="12"/>
      <c r="K15" s="12"/>
      <c r="M15" s="107">
        <f>K14/K16</f>
        <v>35.459984805060195</v>
      </c>
      <c r="N15" s="16"/>
      <c r="O15" s="12"/>
      <c r="P15" s="12"/>
      <c r="Q15" s="14"/>
      <c r="R15" s="12"/>
      <c r="S15" s="12"/>
      <c r="T15" s="12"/>
      <c r="U15" s="12"/>
      <c r="V15" s="12"/>
      <c r="W15" s="14"/>
      <c r="X15" s="25"/>
      <c r="Y15" s="12"/>
      <c r="Z15" s="12"/>
      <c r="AA15" s="12"/>
      <c r="AB15" s="12"/>
      <c r="AC15" s="12"/>
      <c r="AD15" s="12"/>
    </row>
    <row r="16" spans="3:45" x14ac:dyDescent="0.2">
      <c r="C16" s="114"/>
      <c r="D16" t="s">
        <v>18</v>
      </c>
      <c r="E16" s="12" t="s">
        <v>17</v>
      </c>
      <c r="F16" s="12">
        <v>1.9743756836843988E-2</v>
      </c>
      <c r="G16" s="105"/>
      <c r="H16" s="115"/>
      <c r="I16" s="12" t="s">
        <v>18</v>
      </c>
      <c r="J16" s="12" t="s">
        <v>17</v>
      </c>
      <c r="K16" s="12">
        <f>F16</f>
        <v>1.9743756836843988E-2</v>
      </c>
      <c r="M16" s="107"/>
      <c r="N16" s="16"/>
      <c r="O16" s="12"/>
      <c r="P16" s="12"/>
      <c r="Q16" s="12"/>
      <c r="R16" s="12"/>
      <c r="S16" s="12"/>
      <c r="T16" s="12"/>
      <c r="U16" s="12"/>
      <c r="V16" s="12"/>
      <c r="W16" s="12"/>
      <c r="X16" s="12"/>
      <c r="Y16" s="12"/>
      <c r="Z16" s="12"/>
      <c r="AA16" s="12"/>
      <c r="AB16" s="12"/>
      <c r="AC16" s="12"/>
      <c r="AD16" s="12"/>
    </row>
    <row r="17" spans="3:30" x14ac:dyDescent="0.2">
      <c r="C17" s="5"/>
      <c r="D17" s="12"/>
      <c r="E17" s="12"/>
      <c r="G17" s="105"/>
      <c r="H17" s="16"/>
      <c r="I17" s="17"/>
      <c r="J17" s="12"/>
      <c r="K17" s="12"/>
      <c r="M17" s="8"/>
      <c r="N17" s="16"/>
      <c r="O17" s="17"/>
      <c r="P17" s="12"/>
      <c r="Q17" s="18"/>
      <c r="R17" s="12"/>
      <c r="S17" s="12"/>
      <c r="T17" s="12"/>
      <c r="U17" s="12"/>
      <c r="V17" s="12"/>
      <c r="W17" s="12"/>
      <c r="X17" s="12"/>
      <c r="Y17" s="12"/>
      <c r="Z17" s="12"/>
      <c r="AA17" s="12"/>
      <c r="AB17" s="12"/>
      <c r="AC17" s="12"/>
      <c r="AD17" s="12"/>
    </row>
    <row r="18" spans="3:30" x14ac:dyDescent="0.2">
      <c r="C18" s="5"/>
      <c r="D18" s="12"/>
      <c r="E18" s="12"/>
      <c r="G18" s="12"/>
      <c r="H18" s="16"/>
      <c r="I18" s="17"/>
      <c r="J18" s="12"/>
      <c r="K18" s="12"/>
      <c r="M18" s="108"/>
      <c r="N18" s="16"/>
      <c r="O18" s="17"/>
      <c r="P18" s="12"/>
      <c r="Q18" s="18"/>
      <c r="R18" s="12"/>
      <c r="S18" s="12"/>
      <c r="T18" s="12"/>
      <c r="U18" s="12"/>
      <c r="V18" s="12"/>
      <c r="W18" s="12"/>
      <c r="X18" s="12"/>
      <c r="Y18" s="12"/>
      <c r="Z18" s="12"/>
      <c r="AA18" s="12"/>
      <c r="AB18" s="12"/>
      <c r="AC18" s="12"/>
      <c r="AD18" s="12"/>
    </row>
    <row r="19" spans="3:30" ht="16" customHeight="1" x14ac:dyDescent="0.2">
      <c r="C19" s="114" t="s">
        <v>1</v>
      </c>
      <c r="D19" t="s">
        <v>18</v>
      </c>
      <c r="E19" s="12" t="s">
        <v>16</v>
      </c>
      <c r="F19" s="12">
        <v>1.4236051251164019</v>
      </c>
      <c r="G19" s="12"/>
      <c r="H19" s="115" t="s">
        <v>3</v>
      </c>
      <c r="I19" s="12" t="s">
        <v>18</v>
      </c>
      <c r="J19" s="12" t="s">
        <v>16</v>
      </c>
      <c r="K19" s="12">
        <f>AVERAGE(F19,F20)</f>
        <v>1.2094364646749491</v>
      </c>
      <c r="M19" s="8"/>
      <c r="N19" s="16"/>
      <c r="O19" s="12"/>
      <c r="P19" s="12"/>
      <c r="Q19" s="12"/>
      <c r="R19" s="12"/>
      <c r="S19" s="12"/>
      <c r="T19" s="12"/>
      <c r="U19" s="12"/>
      <c r="V19" s="12"/>
      <c r="W19" s="12"/>
      <c r="X19" s="12"/>
      <c r="Y19" s="12"/>
      <c r="Z19" s="12"/>
      <c r="AA19" s="12"/>
      <c r="AB19" s="12"/>
      <c r="AC19" s="12"/>
      <c r="AD19" s="12"/>
    </row>
    <row r="20" spans="3:30" x14ac:dyDescent="0.2">
      <c r="C20" s="114"/>
      <c r="E20" s="12"/>
      <c r="F20" s="12">
        <v>0.99526780423349637</v>
      </c>
      <c r="G20" s="12"/>
      <c r="H20" s="115"/>
      <c r="I20" s="12"/>
      <c r="J20" s="12"/>
      <c r="K20" s="12"/>
      <c r="M20" s="107">
        <f>K19/K21</f>
        <v>83.815105036703329</v>
      </c>
      <c r="N20" s="16"/>
      <c r="O20" s="12"/>
      <c r="P20" s="12"/>
      <c r="Q20" s="14"/>
      <c r="R20" s="12"/>
      <c r="S20" s="12"/>
      <c r="T20" s="12"/>
      <c r="U20" s="12"/>
      <c r="V20" s="12"/>
      <c r="W20" s="12"/>
      <c r="X20" s="12"/>
      <c r="Y20" s="12"/>
      <c r="Z20" s="12"/>
      <c r="AA20" s="12"/>
      <c r="AB20" s="12"/>
      <c r="AC20" s="12"/>
      <c r="AD20" s="12"/>
    </row>
    <row r="21" spans="3:30" x14ac:dyDescent="0.2">
      <c r="C21" s="114"/>
      <c r="D21" t="s">
        <v>18</v>
      </c>
      <c r="E21" s="12" t="s">
        <v>17</v>
      </c>
      <c r="F21" s="12">
        <v>1.4429815057146642E-2</v>
      </c>
      <c r="G21" s="12"/>
      <c r="H21" s="115"/>
      <c r="I21" s="12" t="s">
        <v>18</v>
      </c>
      <c r="J21" s="12" t="s">
        <v>17</v>
      </c>
      <c r="K21" s="12">
        <f>F21</f>
        <v>1.4429815057146642E-2</v>
      </c>
      <c r="M21" s="8"/>
      <c r="N21" s="16"/>
      <c r="O21" s="12"/>
      <c r="P21" s="12"/>
      <c r="Q21" s="12"/>
      <c r="R21" s="12"/>
      <c r="S21" s="12"/>
      <c r="T21" s="12"/>
      <c r="U21" s="12"/>
      <c r="V21" s="12"/>
      <c r="W21" s="12"/>
      <c r="X21" s="12"/>
      <c r="Y21" s="12"/>
      <c r="Z21" s="12"/>
      <c r="AA21" s="12"/>
      <c r="AB21" s="12"/>
      <c r="AC21" s="12"/>
      <c r="AD21" s="12"/>
    </row>
    <row r="22" spans="3:30" x14ac:dyDescent="0.2">
      <c r="D22" s="12"/>
      <c r="E22" s="12"/>
      <c r="G22" s="12"/>
      <c r="H22" s="16"/>
      <c r="I22" s="17"/>
      <c r="J22" s="12"/>
      <c r="K22" s="12"/>
      <c r="M22" s="8"/>
      <c r="N22" s="12"/>
      <c r="O22" s="12"/>
      <c r="P22" s="12"/>
      <c r="Q22" s="12"/>
      <c r="R22" s="12"/>
      <c r="S22" s="12"/>
      <c r="T22" s="12"/>
      <c r="U22" s="12"/>
      <c r="V22" s="12"/>
      <c r="W22" s="12"/>
      <c r="X22" s="12"/>
      <c r="Y22" s="12"/>
      <c r="Z22" s="12"/>
      <c r="AA22" s="12"/>
      <c r="AB22" s="12"/>
      <c r="AC22" s="12"/>
      <c r="AD22" s="12"/>
    </row>
    <row r="23" spans="3:30" ht="16" customHeight="1" x14ac:dyDescent="0.2">
      <c r="C23" s="114" t="s">
        <v>2</v>
      </c>
      <c r="D23" t="s">
        <v>18</v>
      </c>
      <c r="E23" s="12" t="s">
        <v>16</v>
      </c>
      <c r="F23" s="12">
        <v>0.86292557590388397</v>
      </c>
      <c r="G23" s="12"/>
      <c r="H23" s="115" t="s">
        <v>4</v>
      </c>
      <c r="I23" s="12" t="s">
        <v>18</v>
      </c>
      <c r="J23" s="12" t="s">
        <v>16</v>
      </c>
      <c r="K23" s="12">
        <f>AVERAGE(F23,F24)</f>
        <v>0.71377712148274564</v>
      </c>
      <c r="M23" s="8"/>
      <c r="N23" s="12"/>
      <c r="O23" s="12"/>
      <c r="P23" s="12"/>
      <c r="Q23" s="12"/>
      <c r="R23" s="12"/>
      <c r="S23" s="12"/>
      <c r="T23" s="12"/>
      <c r="U23" s="12"/>
      <c r="V23" s="12"/>
      <c r="W23" s="12"/>
      <c r="X23" s="12"/>
      <c r="Y23" s="12"/>
      <c r="Z23" s="12"/>
      <c r="AA23" s="12"/>
      <c r="AB23" s="12"/>
      <c r="AC23" s="12"/>
      <c r="AD23" s="12"/>
    </row>
    <row r="24" spans="3:30" x14ac:dyDescent="0.2">
      <c r="C24" s="114"/>
      <c r="E24" s="12"/>
      <c r="F24" s="12">
        <v>0.5646286670616073</v>
      </c>
      <c r="G24" s="12"/>
      <c r="H24" s="115"/>
      <c r="I24" s="12"/>
      <c r="J24" s="12"/>
      <c r="K24" s="12"/>
      <c r="M24" s="107">
        <f>K23/K25</f>
        <v>21.402442317421066</v>
      </c>
      <c r="N24" s="12"/>
      <c r="O24" s="12"/>
      <c r="P24" s="12"/>
      <c r="Q24" s="12"/>
      <c r="R24" s="12"/>
      <c r="S24" s="12"/>
      <c r="T24" s="12"/>
      <c r="U24" s="12"/>
      <c r="V24" s="12"/>
      <c r="W24" s="12"/>
      <c r="X24" s="12"/>
      <c r="Y24" s="12"/>
      <c r="Z24" s="12"/>
      <c r="AA24" s="12"/>
      <c r="AB24" s="12"/>
      <c r="AC24" s="12"/>
      <c r="AD24" s="12"/>
    </row>
    <row r="25" spans="3:30" x14ac:dyDescent="0.2">
      <c r="C25" s="114"/>
      <c r="D25" t="s">
        <v>18</v>
      </c>
      <c r="E25" s="12" t="s">
        <v>17</v>
      </c>
      <c r="F25" s="12">
        <v>3.335026493222918E-2</v>
      </c>
      <c r="G25" s="12"/>
      <c r="H25" s="115"/>
      <c r="I25" s="12" t="s">
        <v>18</v>
      </c>
      <c r="J25" s="12" t="s">
        <v>17</v>
      </c>
      <c r="K25" s="12">
        <f>F25</f>
        <v>3.335026493222918E-2</v>
      </c>
      <c r="M25" s="8"/>
      <c r="N25" s="12"/>
      <c r="O25" s="12"/>
      <c r="P25" s="12"/>
      <c r="Q25" s="12"/>
      <c r="R25" s="12"/>
      <c r="S25" s="12"/>
      <c r="T25" s="12"/>
      <c r="U25" s="12"/>
      <c r="V25" s="12"/>
      <c r="W25" s="12"/>
      <c r="X25" s="12"/>
      <c r="Y25" s="12"/>
      <c r="Z25" s="12"/>
      <c r="AA25" s="12"/>
      <c r="AB25" s="12"/>
      <c r="AC25" s="12"/>
      <c r="AD25" s="12"/>
    </row>
    <row r="26" spans="3:30" x14ac:dyDescent="0.2">
      <c r="E26" s="12"/>
      <c r="G26" s="105"/>
      <c r="H26" s="16"/>
      <c r="I26" s="17"/>
      <c r="J26" s="12"/>
      <c r="K26" s="12"/>
      <c r="M26" s="8"/>
      <c r="N26" s="12"/>
      <c r="O26" s="12"/>
      <c r="P26" s="12"/>
      <c r="Q26" s="12"/>
      <c r="R26" s="12"/>
      <c r="S26" s="12"/>
      <c r="T26" s="12"/>
      <c r="U26" s="12"/>
      <c r="V26" s="12"/>
      <c r="W26" s="12"/>
      <c r="X26" s="12"/>
      <c r="Y26" s="12"/>
      <c r="Z26" s="12"/>
      <c r="AA26" s="12"/>
      <c r="AB26" s="12"/>
      <c r="AC26" s="12"/>
      <c r="AD26" s="12"/>
    </row>
    <row r="27" spans="3:30" ht="16" customHeight="1" x14ac:dyDescent="0.2">
      <c r="C27" s="114" t="s">
        <v>3</v>
      </c>
      <c r="D27" t="s">
        <v>18</v>
      </c>
      <c r="E27" s="12" t="s">
        <v>16</v>
      </c>
      <c r="F27" s="12">
        <v>0.6038509574906672</v>
      </c>
      <c r="G27" s="105"/>
      <c r="H27" s="115" t="s">
        <v>5</v>
      </c>
      <c r="I27" s="12" t="s">
        <v>18</v>
      </c>
      <c r="J27" s="12" t="s">
        <v>16</v>
      </c>
      <c r="K27" s="12">
        <f>F27</f>
        <v>0.6038509574906672</v>
      </c>
      <c r="M27" s="8"/>
      <c r="N27" s="24"/>
      <c r="O27" s="24"/>
      <c r="P27" s="24"/>
      <c r="Q27" s="24"/>
      <c r="R27" s="24"/>
      <c r="S27" s="12"/>
      <c r="T27" s="12"/>
      <c r="U27" s="12"/>
      <c r="V27" s="12"/>
      <c r="W27" s="12"/>
      <c r="X27" s="12"/>
      <c r="Y27" s="12"/>
      <c r="Z27" s="12"/>
      <c r="AA27" s="12"/>
      <c r="AB27" s="12"/>
      <c r="AC27" s="12"/>
      <c r="AD27" s="12"/>
    </row>
    <row r="28" spans="3:30" x14ac:dyDescent="0.2">
      <c r="C28" s="114"/>
      <c r="D28" t="s">
        <v>18</v>
      </c>
      <c r="E28" s="12" t="s">
        <v>17</v>
      </c>
      <c r="F28" s="12">
        <v>3.0196023262161604E-2</v>
      </c>
      <c r="G28" s="105"/>
      <c r="H28" s="115"/>
      <c r="I28" s="12"/>
      <c r="J28" s="12"/>
      <c r="K28" s="12"/>
      <c r="M28" s="107">
        <f>K27/K29</f>
        <v>39.995396231353951</v>
      </c>
      <c r="N28" s="12"/>
      <c r="O28" s="12"/>
      <c r="P28" s="12"/>
      <c r="Q28" s="12"/>
      <c r="R28" s="12"/>
      <c r="S28" s="12"/>
      <c r="T28" s="12"/>
      <c r="U28" s="12"/>
      <c r="V28" s="12"/>
      <c r="W28" s="12"/>
      <c r="X28" s="12"/>
      <c r="Y28" s="12"/>
      <c r="Z28" s="12"/>
      <c r="AA28" s="12"/>
      <c r="AB28" s="12"/>
      <c r="AC28" s="12"/>
      <c r="AD28" s="12"/>
    </row>
    <row r="29" spans="3:30" ht="16" customHeight="1" x14ac:dyDescent="0.2">
      <c r="C29" s="114"/>
      <c r="D29" s="12"/>
      <c r="E29" s="12"/>
      <c r="F29" s="12">
        <v>0</v>
      </c>
      <c r="G29" s="105"/>
      <c r="H29" s="115"/>
      <c r="I29" s="12" t="s">
        <v>18</v>
      </c>
      <c r="J29" s="12" t="s">
        <v>17</v>
      </c>
      <c r="K29" s="12">
        <f>AVERAGE(F28,F29)</f>
        <v>1.5098011631080802E-2</v>
      </c>
      <c r="M29" s="8"/>
      <c r="N29" s="16"/>
      <c r="O29" s="12"/>
      <c r="P29" s="12"/>
      <c r="Q29" s="12"/>
      <c r="R29" s="12"/>
      <c r="S29" s="12"/>
      <c r="T29" s="12"/>
      <c r="U29" s="12"/>
      <c r="V29" s="12"/>
      <c r="W29" s="12"/>
      <c r="X29" s="12"/>
      <c r="Y29" s="12"/>
      <c r="Z29" s="12"/>
      <c r="AA29" s="12"/>
      <c r="AB29" s="12"/>
      <c r="AC29" s="12"/>
      <c r="AD29" s="12"/>
    </row>
    <row r="30" spans="3:30" ht="16" customHeight="1" x14ac:dyDescent="0.2">
      <c r="E30" s="12"/>
      <c r="G30" s="12"/>
      <c r="H30" s="16"/>
      <c r="I30" s="17"/>
      <c r="J30" s="12"/>
      <c r="K30" s="12"/>
      <c r="M30" s="8"/>
      <c r="N30" s="16"/>
      <c r="O30" s="12"/>
      <c r="P30" s="12"/>
      <c r="Q30" s="12"/>
      <c r="R30" s="12"/>
      <c r="S30" s="12"/>
      <c r="T30" s="12"/>
      <c r="U30" s="12"/>
      <c r="V30" s="12"/>
      <c r="W30" s="12"/>
      <c r="X30" s="12"/>
      <c r="Y30" s="12"/>
      <c r="Z30" s="12"/>
      <c r="AA30" s="12"/>
      <c r="AB30" s="12"/>
      <c r="AC30" s="12"/>
      <c r="AD30" s="12"/>
    </row>
    <row r="31" spans="3:30" ht="16" customHeight="1" x14ac:dyDescent="0.2">
      <c r="C31" s="114" t="s">
        <v>4</v>
      </c>
      <c r="D31" t="s">
        <v>18</v>
      </c>
      <c r="E31" s="12" t="s">
        <v>16</v>
      </c>
      <c r="F31" s="12">
        <v>0.65985009943590855</v>
      </c>
      <c r="G31" s="12"/>
      <c r="H31" s="115" t="s">
        <v>6</v>
      </c>
      <c r="I31" s="12" t="s">
        <v>18</v>
      </c>
      <c r="J31" s="12" t="s">
        <v>16</v>
      </c>
      <c r="K31" s="12">
        <f>AVERAGE(F31,F32)</f>
        <v>0.58978571946793179</v>
      </c>
      <c r="M31" s="8"/>
      <c r="N31" s="16"/>
      <c r="O31" s="12"/>
      <c r="P31" s="12"/>
      <c r="Q31" s="12"/>
      <c r="R31" s="12"/>
      <c r="S31" s="12"/>
      <c r="T31" s="12"/>
      <c r="U31" s="12"/>
      <c r="V31" s="12"/>
      <c r="W31" s="12"/>
      <c r="X31" s="12"/>
      <c r="Y31" s="12"/>
      <c r="Z31" s="12"/>
      <c r="AA31" s="12"/>
      <c r="AB31" s="12"/>
      <c r="AC31" s="12"/>
      <c r="AD31" s="12"/>
    </row>
    <row r="32" spans="3:30" x14ac:dyDescent="0.2">
      <c r="C32" s="114"/>
      <c r="E32" s="12"/>
      <c r="F32" s="12">
        <v>0.51972133949995503</v>
      </c>
      <c r="G32" s="12"/>
      <c r="H32" s="115"/>
      <c r="I32" s="12"/>
      <c r="J32" s="12"/>
      <c r="K32" s="12"/>
      <c r="M32" s="107">
        <f>K31/K33</f>
        <v>21.359025234885468</v>
      </c>
      <c r="N32" s="16"/>
      <c r="O32" s="17"/>
      <c r="P32" s="12"/>
      <c r="Q32" s="18"/>
      <c r="R32" s="12"/>
      <c r="S32" s="12"/>
      <c r="T32" s="12"/>
      <c r="U32" s="12"/>
      <c r="V32" s="12"/>
      <c r="W32" s="12"/>
      <c r="X32" s="12"/>
      <c r="Y32" s="12"/>
      <c r="Z32" s="12"/>
      <c r="AA32" s="12"/>
      <c r="AB32" s="12"/>
      <c r="AC32" s="12"/>
      <c r="AD32" s="12"/>
    </row>
    <row r="33" spans="3:30" ht="16" customHeight="1" x14ac:dyDescent="0.2">
      <c r="C33" s="114"/>
      <c r="D33" t="s">
        <v>18</v>
      </c>
      <c r="E33" s="12" t="s">
        <v>17</v>
      </c>
      <c r="F33" s="12">
        <v>2.7612951105307985E-2</v>
      </c>
      <c r="G33" s="12"/>
      <c r="H33" s="115"/>
      <c r="I33" s="12" t="s">
        <v>18</v>
      </c>
      <c r="J33" s="12" t="s">
        <v>17</v>
      </c>
      <c r="K33" s="12">
        <f>F33</f>
        <v>2.7612951105307985E-2</v>
      </c>
      <c r="M33" s="8"/>
      <c r="N33" s="16"/>
      <c r="O33" s="12"/>
      <c r="P33" s="12"/>
      <c r="Q33" s="12"/>
      <c r="R33" s="12"/>
      <c r="S33" s="12"/>
      <c r="T33" s="12"/>
      <c r="U33" s="12"/>
      <c r="V33" s="12"/>
      <c r="W33" s="12"/>
      <c r="X33" s="12"/>
      <c r="Y33" s="12"/>
      <c r="Z33" s="12"/>
      <c r="AA33" s="12"/>
      <c r="AB33" s="12"/>
      <c r="AC33" s="12"/>
      <c r="AD33" s="12"/>
    </row>
    <row r="34" spans="3:30" x14ac:dyDescent="0.2">
      <c r="C34" s="5"/>
      <c r="D34" s="12"/>
      <c r="E34" s="12"/>
      <c r="G34" s="12"/>
      <c r="H34" s="16"/>
      <c r="I34" s="12"/>
      <c r="J34" s="12"/>
      <c r="K34" s="12"/>
      <c r="M34" s="8"/>
      <c r="N34" s="16"/>
      <c r="O34" s="12"/>
      <c r="P34" s="12"/>
      <c r="Q34" s="14"/>
      <c r="R34" s="12"/>
      <c r="S34" s="12"/>
      <c r="T34" s="12"/>
      <c r="U34" s="12"/>
      <c r="V34" s="12"/>
      <c r="W34" s="12"/>
      <c r="X34" s="12"/>
      <c r="Y34" s="12"/>
      <c r="Z34" s="12"/>
      <c r="AA34" s="12"/>
      <c r="AB34" s="12"/>
      <c r="AC34" s="12"/>
      <c r="AD34" s="12"/>
    </row>
    <row r="35" spans="3:30" x14ac:dyDescent="0.2">
      <c r="C35" s="114" t="s">
        <v>5</v>
      </c>
      <c r="D35" t="s">
        <v>18</v>
      </c>
      <c r="E35" s="12" t="s">
        <v>16</v>
      </c>
      <c r="F35" s="12">
        <v>0.39556279329222466</v>
      </c>
      <c r="G35" s="12"/>
      <c r="H35" s="115" t="s">
        <v>7</v>
      </c>
      <c r="I35" s="12" t="s">
        <v>18</v>
      </c>
      <c r="J35" s="12" t="s">
        <v>16</v>
      </c>
      <c r="K35" s="12">
        <f>AVERAGE(F35,F36)</f>
        <v>0.52849756176042928</v>
      </c>
      <c r="M35" s="8"/>
      <c r="N35" s="16"/>
      <c r="O35" s="12"/>
      <c r="P35" s="12"/>
      <c r="Q35" s="12"/>
      <c r="R35" s="12"/>
      <c r="S35" s="12"/>
      <c r="T35" s="12"/>
      <c r="U35" s="12"/>
      <c r="V35" s="12"/>
      <c r="W35" s="12"/>
      <c r="X35" s="12"/>
      <c r="Y35" s="12"/>
      <c r="Z35" s="12"/>
      <c r="AA35" s="12"/>
      <c r="AB35" s="12"/>
      <c r="AC35" s="12"/>
      <c r="AD35" s="12"/>
    </row>
    <row r="36" spans="3:30" x14ac:dyDescent="0.2">
      <c r="C36" s="114"/>
      <c r="E36" s="12"/>
      <c r="F36" s="12">
        <v>0.66143233022863401</v>
      </c>
      <c r="G36" s="12"/>
      <c r="H36" s="115"/>
      <c r="I36" s="12"/>
      <c r="J36" s="12"/>
      <c r="K36" s="12"/>
      <c r="M36" s="109" t="e">
        <f>K35/K37</f>
        <v>#DIV/0!</v>
      </c>
      <c r="N36" s="16"/>
      <c r="O36" s="12"/>
      <c r="P36" s="12"/>
      <c r="Q36" s="12"/>
      <c r="R36" s="12"/>
      <c r="S36" s="12"/>
      <c r="T36" s="12"/>
      <c r="U36" s="12"/>
      <c r="V36" s="12"/>
      <c r="W36" s="12"/>
      <c r="X36" s="12"/>
      <c r="Y36" s="12"/>
      <c r="Z36" s="12"/>
      <c r="AA36" s="12"/>
      <c r="AB36" s="12"/>
      <c r="AC36" s="12"/>
      <c r="AD36" s="12"/>
    </row>
    <row r="37" spans="3:30" ht="16" customHeight="1" x14ac:dyDescent="0.2">
      <c r="C37" s="114"/>
      <c r="E37" s="12" t="s">
        <v>17</v>
      </c>
      <c r="F37" s="12">
        <v>0</v>
      </c>
      <c r="G37" s="12"/>
      <c r="H37" s="115"/>
      <c r="I37" s="12" t="s">
        <v>18</v>
      </c>
      <c r="J37" s="12" t="s">
        <v>17</v>
      </c>
      <c r="K37" s="12">
        <f>F37</f>
        <v>0</v>
      </c>
      <c r="M37" s="8"/>
      <c r="N37" s="13"/>
      <c r="O37" s="12"/>
      <c r="P37" s="12"/>
      <c r="Q37" s="12"/>
      <c r="R37" s="12"/>
      <c r="S37" s="12"/>
      <c r="T37" s="12"/>
      <c r="U37" s="12"/>
      <c r="V37" s="12"/>
      <c r="W37" s="12"/>
      <c r="X37" s="12"/>
      <c r="Y37" s="12"/>
      <c r="Z37" s="12"/>
      <c r="AA37" s="12"/>
      <c r="AB37" s="12"/>
      <c r="AC37" s="12"/>
      <c r="AD37" s="12"/>
    </row>
    <row r="38" spans="3:30" x14ac:dyDescent="0.2">
      <c r="C38" s="5"/>
      <c r="D38" s="12"/>
      <c r="E38" s="16"/>
      <c r="G38" s="12"/>
      <c r="H38" s="16"/>
      <c r="I38" s="12"/>
      <c r="J38" s="12"/>
      <c r="K38" s="12"/>
      <c r="M38" s="8"/>
      <c r="N38" s="13"/>
      <c r="O38" s="12"/>
      <c r="P38" s="12"/>
      <c r="Q38" s="12"/>
      <c r="R38" s="12"/>
      <c r="S38" s="12"/>
      <c r="T38" s="12"/>
      <c r="U38" s="12"/>
      <c r="V38" s="12"/>
      <c r="W38" s="12"/>
      <c r="X38" s="12"/>
      <c r="Y38" s="12"/>
      <c r="Z38" s="12"/>
      <c r="AA38" s="12"/>
      <c r="AB38" s="12"/>
      <c r="AC38" s="12"/>
      <c r="AD38" s="12"/>
    </row>
    <row r="39" spans="3:30" x14ac:dyDescent="0.2">
      <c r="C39" s="114" t="s">
        <v>6</v>
      </c>
      <c r="D39" t="s">
        <v>18</v>
      </c>
      <c r="E39" s="12" t="s">
        <v>16</v>
      </c>
      <c r="F39" s="12">
        <v>0.22987316308043279</v>
      </c>
      <c r="G39" s="12"/>
      <c r="H39" s="115" t="s">
        <v>8</v>
      </c>
      <c r="I39" s="12" t="s">
        <v>18</v>
      </c>
      <c r="J39" s="12" t="s">
        <v>16</v>
      </c>
      <c r="K39" s="12">
        <f>F39</f>
        <v>0.22987316308043279</v>
      </c>
      <c r="M39" s="8"/>
      <c r="N39" s="13"/>
      <c r="O39" s="12"/>
      <c r="P39" s="12"/>
      <c r="Q39" s="12"/>
      <c r="R39" s="12"/>
      <c r="S39" s="12"/>
      <c r="T39" s="12"/>
      <c r="U39" s="12"/>
      <c r="V39" s="12"/>
      <c r="W39" s="12"/>
      <c r="X39" s="12"/>
      <c r="Y39" s="12"/>
      <c r="Z39" s="12"/>
      <c r="AA39" s="12"/>
      <c r="AB39" s="12"/>
      <c r="AC39" s="12"/>
      <c r="AD39" s="12"/>
    </row>
    <row r="40" spans="3:30" x14ac:dyDescent="0.2">
      <c r="C40" s="114"/>
      <c r="D40" t="s">
        <v>18</v>
      </c>
      <c r="E40" s="12" t="s">
        <v>17</v>
      </c>
      <c r="F40" s="12">
        <v>1.0451478527070615E-2</v>
      </c>
      <c r="G40" s="12"/>
      <c r="H40" s="115"/>
      <c r="I40" s="12"/>
      <c r="J40" s="12"/>
      <c r="K40" s="12"/>
      <c r="M40" s="107">
        <f>K39/K41</f>
        <v>43.988639977594183</v>
      </c>
      <c r="N40" s="12"/>
      <c r="O40" s="12"/>
      <c r="P40" s="12"/>
      <c r="Q40" s="12"/>
      <c r="R40" s="12"/>
      <c r="S40" s="12"/>
      <c r="T40" s="12"/>
      <c r="U40" s="12"/>
      <c r="V40" s="12"/>
      <c r="W40" s="12"/>
      <c r="X40" s="12"/>
      <c r="Y40" s="12"/>
      <c r="Z40" s="12"/>
      <c r="AA40" s="12"/>
      <c r="AB40" s="12"/>
      <c r="AC40" s="12"/>
      <c r="AD40" s="12"/>
    </row>
    <row r="41" spans="3:30" x14ac:dyDescent="0.2">
      <c r="C41" s="114"/>
      <c r="E41" s="12"/>
      <c r="F41" s="12">
        <v>0</v>
      </c>
      <c r="G41" s="12"/>
      <c r="H41" s="115"/>
      <c r="I41" s="12" t="s">
        <v>18</v>
      </c>
      <c r="J41" s="12" t="s">
        <v>17</v>
      </c>
      <c r="K41" s="12">
        <f>AVERAGE(F40,F41)</f>
        <v>5.2257392635353074E-3</v>
      </c>
      <c r="M41" s="8"/>
      <c r="N41" s="12"/>
      <c r="O41" s="12"/>
      <c r="P41" s="12"/>
      <c r="Q41" s="12"/>
      <c r="R41" s="12"/>
      <c r="S41" s="12"/>
      <c r="T41" s="12"/>
      <c r="U41" s="12"/>
      <c r="V41" s="12"/>
      <c r="W41" s="12"/>
      <c r="X41" s="12"/>
      <c r="Y41" s="12"/>
      <c r="Z41" s="12"/>
      <c r="AA41" s="12"/>
      <c r="AB41" s="12"/>
      <c r="AC41" s="12"/>
      <c r="AD41" s="12"/>
    </row>
    <row r="42" spans="3:30" x14ac:dyDescent="0.2">
      <c r="C42" s="5"/>
      <c r="E42" s="12"/>
      <c r="G42" s="12"/>
      <c r="H42" s="16"/>
      <c r="I42" s="12"/>
      <c r="J42" s="12"/>
      <c r="K42" s="12"/>
      <c r="M42" s="8"/>
      <c r="N42" s="24"/>
      <c r="O42" s="24"/>
      <c r="P42" s="24"/>
      <c r="Q42" s="24"/>
      <c r="R42" s="24"/>
      <c r="S42" s="12"/>
      <c r="T42" s="12"/>
      <c r="U42" s="12"/>
      <c r="V42" s="12"/>
      <c r="W42" s="12"/>
      <c r="X42" s="12"/>
      <c r="Y42" s="12"/>
      <c r="Z42" s="12"/>
      <c r="AA42" s="12"/>
      <c r="AB42" s="12"/>
      <c r="AC42" s="12"/>
      <c r="AD42" s="12"/>
    </row>
    <row r="43" spans="3:30" ht="16" customHeight="1" x14ac:dyDescent="0.2">
      <c r="C43" s="114" t="s">
        <v>7</v>
      </c>
      <c r="D43" t="s">
        <v>18</v>
      </c>
      <c r="E43" s="12" t="s">
        <v>16</v>
      </c>
      <c r="F43" s="12">
        <v>0.66961433435026296</v>
      </c>
      <c r="G43" s="12"/>
      <c r="H43" s="115" t="s">
        <v>9</v>
      </c>
      <c r="I43" s="12" t="s">
        <v>18</v>
      </c>
      <c r="J43" s="12" t="s">
        <v>16</v>
      </c>
      <c r="K43" s="12">
        <f>AVERAGE(F43,F44)</f>
        <v>0.48535957614271741</v>
      </c>
      <c r="M43" s="8"/>
      <c r="N43" s="12"/>
      <c r="O43" s="12"/>
      <c r="P43" s="12"/>
      <c r="Q43" s="12"/>
      <c r="R43" s="12"/>
      <c r="S43" s="12"/>
      <c r="T43" s="12"/>
      <c r="U43" s="12"/>
      <c r="V43" s="12"/>
      <c r="W43" s="12"/>
      <c r="X43" s="12"/>
      <c r="Y43" s="12"/>
      <c r="Z43" s="12"/>
      <c r="AA43" s="12"/>
      <c r="AB43" s="12"/>
      <c r="AC43" s="12"/>
      <c r="AD43" s="12"/>
    </row>
    <row r="44" spans="3:30" ht="16" customHeight="1" x14ac:dyDescent="0.2">
      <c r="C44" s="114"/>
      <c r="E44" s="12"/>
      <c r="F44" s="12">
        <v>0.3011048179351718</v>
      </c>
      <c r="G44" s="12"/>
      <c r="H44" s="115"/>
      <c r="I44" s="12"/>
      <c r="J44" s="12"/>
      <c r="K44" s="12"/>
      <c r="M44" s="107">
        <f>K43/K45</f>
        <v>90.205261784321735</v>
      </c>
      <c r="N44" s="16"/>
      <c r="O44" s="12"/>
      <c r="P44" s="12"/>
      <c r="Q44" s="12"/>
      <c r="R44" s="12"/>
      <c r="S44" s="12"/>
      <c r="T44" s="12"/>
      <c r="U44" s="12"/>
      <c r="V44" s="12"/>
      <c r="W44" s="12"/>
      <c r="X44" s="12"/>
      <c r="Y44" s="12"/>
      <c r="Z44" s="12"/>
      <c r="AA44" s="12"/>
      <c r="AB44" s="12"/>
      <c r="AC44" s="12"/>
      <c r="AD44" s="12"/>
    </row>
    <row r="45" spans="3:30" x14ac:dyDescent="0.2">
      <c r="C45" s="114"/>
      <c r="D45" t="s">
        <v>18</v>
      </c>
      <c r="E45" s="12" t="s">
        <v>17</v>
      </c>
      <c r="F45" s="12">
        <v>5.3806126886832683E-3</v>
      </c>
      <c r="G45" s="12"/>
      <c r="H45" s="115"/>
      <c r="I45" s="12" t="s">
        <v>18</v>
      </c>
      <c r="J45" s="12" t="s">
        <v>17</v>
      </c>
      <c r="K45" s="12">
        <f>F45</f>
        <v>5.3806126886832683E-3</v>
      </c>
      <c r="M45" s="8"/>
      <c r="N45" s="16"/>
      <c r="O45" s="12"/>
      <c r="P45" s="12"/>
      <c r="Q45" s="14"/>
      <c r="R45" s="12"/>
      <c r="S45" s="12"/>
      <c r="T45" s="12"/>
      <c r="U45" s="12"/>
      <c r="V45" s="12"/>
      <c r="W45" s="12"/>
      <c r="X45" s="12"/>
      <c r="Y45" s="12"/>
      <c r="Z45" s="12"/>
      <c r="AA45" s="12"/>
      <c r="AB45" s="12"/>
      <c r="AC45" s="12"/>
      <c r="AD45" s="12"/>
    </row>
    <row r="46" spans="3:30" ht="16" customHeight="1" x14ac:dyDescent="0.2">
      <c r="C46" s="5"/>
      <c r="E46" s="12"/>
      <c r="G46" s="12"/>
      <c r="H46" s="16"/>
      <c r="I46" s="12"/>
      <c r="J46" s="12"/>
      <c r="K46" s="12"/>
      <c r="M46" s="8"/>
      <c r="N46" s="16"/>
      <c r="O46" s="12"/>
      <c r="P46" s="12"/>
      <c r="Q46" s="12"/>
      <c r="R46" s="12"/>
      <c r="S46" s="12"/>
      <c r="T46" s="12"/>
      <c r="U46" s="12"/>
      <c r="V46" s="12"/>
      <c r="W46" s="12"/>
      <c r="X46" s="12"/>
      <c r="Y46" s="12"/>
      <c r="Z46" s="12"/>
      <c r="AA46" s="12"/>
      <c r="AB46" s="12"/>
      <c r="AC46" s="12"/>
      <c r="AD46" s="12"/>
    </row>
    <row r="47" spans="3:30" ht="16" customHeight="1" x14ac:dyDescent="0.2">
      <c r="C47" s="114" t="s">
        <v>8</v>
      </c>
      <c r="D47" t="s">
        <v>18</v>
      </c>
      <c r="E47" s="12" t="s">
        <v>16</v>
      </c>
      <c r="F47" s="12">
        <v>0.23684115096986438</v>
      </c>
      <c r="G47" s="12"/>
      <c r="H47" s="115" t="s">
        <v>10</v>
      </c>
      <c r="I47" s="12" t="s">
        <v>18</v>
      </c>
      <c r="J47" s="12" t="s">
        <v>16</v>
      </c>
      <c r="K47" s="12">
        <f>AVERAGE(F47,F48)</f>
        <v>0.19358469169747028</v>
      </c>
      <c r="M47" s="8"/>
      <c r="N47" s="16"/>
      <c r="O47" s="12"/>
      <c r="P47" s="12"/>
      <c r="Q47" s="14"/>
      <c r="R47" s="12"/>
      <c r="S47" s="12"/>
      <c r="T47" s="12"/>
      <c r="U47" s="12"/>
      <c r="V47" s="12"/>
      <c r="W47" s="12"/>
      <c r="X47" s="12"/>
      <c r="Y47" s="12"/>
      <c r="Z47" s="12"/>
      <c r="AA47" s="12"/>
      <c r="AB47" s="12"/>
      <c r="AC47" s="12"/>
      <c r="AD47" s="12"/>
    </row>
    <row r="48" spans="3:30" x14ac:dyDescent="0.2">
      <c r="C48" s="114"/>
      <c r="E48" s="12"/>
      <c r="F48" s="12">
        <v>0.1503282324250762</v>
      </c>
      <c r="G48" s="12"/>
      <c r="H48" s="115"/>
      <c r="I48" s="12"/>
      <c r="J48" s="12"/>
      <c r="K48" s="12"/>
      <c r="M48" s="107">
        <f>K47/K49</f>
        <v>48.887722982170409</v>
      </c>
      <c r="N48" s="16"/>
      <c r="O48" s="12"/>
      <c r="P48" s="12"/>
      <c r="Q48" s="12"/>
      <c r="R48" s="12"/>
      <c r="S48" s="12"/>
      <c r="T48" s="12"/>
      <c r="U48" s="12"/>
      <c r="V48" s="12"/>
      <c r="W48" s="12"/>
      <c r="X48" s="12"/>
      <c r="Y48" s="12"/>
      <c r="Z48" s="12"/>
      <c r="AA48" s="12"/>
      <c r="AB48" s="12"/>
      <c r="AC48" s="12"/>
      <c r="AD48" s="12"/>
    </row>
    <row r="49" spans="3:30" ht="16" customHeight="1" x14ac:dyDescent="0.2">
      <c r="C49" s="114"/>
      <c r="D49" t="s">
        <v>18</v>
      </c>
      <c r="E49" s="12" t="s">
        <v>17</v>
      </c>
      <c r="F49" s="12">
        <v>3.9597813088589045E-3</v>
      </c>
      <c r="G49" s="12"/>
      <c r="H49" s="115"/>
      <c r="I49" s="12" t="s">
        <v>18</v>
      </c>
      <c r="J49" s="12" t="s">
        <v>17</v>
      </c>
      <c r="K49" s="12">
        <f>F49</f>
        <v>3.9597813088589045E-3</v>
      </c>
      <c r="M49" s="8"/>
      <c r="N49" s="16"/>
      <c r="O49" s="12"/>
      <c r="P49" s="12"/>
      <c r="Q49" s="12"/>
      <c r="R49" s="12"/>
      <c r="S49" s="12"/>
      <c r="T49" s="12"/>
      <c r="U49" s="12"/>
      <c r="V49" s="12"/>
      <c r="W49" s="12"/>
      <c r="X49" s="12"/>
      <c r="Y49" s="12"/>
      <c r="Z49" s="12"/>
      <c r="AA49" s="12"/>
      <c r="AB49" s="12"/>
      <c r="AC49" s="12"/>
      <c r="AD49" s="12"/>
    </row>
    <row r="50" spans="3:30" x14ac:dyDescent="0.2">
      <c r="E50" s="12"/>
      <c r="G50" s="12"/>
      <c r="H50" s="12"/>
      <c r="I50" s="12"/>
      <c r="J50" s="12"/>
      <c r="K50" s="12"/>
      <c r="M50" s="8"/>
      <c r="N50" s="16"/>
      <c r="O50" s="12"/>
      <c r="P50" s="12"/>
      <c r="Q50" s="12"/>
      <c r="R50" s="12"/>
      <c r="S50" s="12"/>
      <c r="T50" s="12"/>
      <c r="U50" s="12"/>
      <c r="V50" s="12"/>
      <c r="W50" s="12"/>
      <c r="X50" s="12"/>
      <c r="Y50" s="12"/>
      <c r="Z50" s="12"/>
      <c r="AA50" s="12"/>
      <c r="AB50" s="12"/>
      <c r="AC50" s="12"/>
      <c r="AD50" s="12"/>
    </row>
    <row r="51" spans="3:30" ht="16" customHeight="1" x14ac:dyDescent="0.2">
      <c r="C51" s="114" t="s">
        <v>9</v>
      </c>
      <c r="D51" t="s">
        <v>18</v>
      </c>
      <c r="E51" s="12" t="s">
        <v>16</v>
      </c>
      <c r="F51" s="12">
        <v>0.20420435771536949</v>
      </c>
      <c r="G51" s="12"/>
      <c r="H51" s="116" t="s">
        <v>11</v>
      </c>
      <c r="I51" s="12" t="s">
        <v>18</v>
      </c>
      <c r="J51" s="12" t="s">
        <v>16</v>
      </c>
      <c r="K51" s="12">
        <f>AVERAGE(F51,F52)</f>
        <v>0.15356388138211724</v>
      </c>
      <c r="M51" s="8"/>
      <c r="N51" s="16"/>
      <c r="O51" s="12"/>
      <c r="P51" s="12"/>
      <c r="Q51" s="14"/>
      <c r="R51" s="12"/>
      <c r="S51" s="12"/>
      <c r="T51" s="12"/>
      <c r="U51" s="12"/>
      <c r="V51" s="12"/>
      <c r="W51" s="12"/>
      <c r="X51" s="12"/>
      <c r="Y51" s="12"/>
      <c r="Z51" s="12"/>
      <c r="AA51" s="12"/>
      <c r="AB51" s="12"/>
      <c r="AC51" s="12"/>
      <c r="AD51" s="12"/>
    </row>
    <row r="52" spans="3:30" x14ac:dyDescent="0.2">
      <c r="C52" s="114"/>
      <c r="E52" s="12"/>
      <c r="F52" s="12">
        <v>0.10292340504886498</v>
      </c>
      <c r="G52" s="12"/>
      <c r="H52" s="116"/>
      <c r="I52" s="12"/>
      <c r="J52" s="12"/>
      <c r="K52" s="12"/>
      <c r="M52" s="107">
        <f>K51/K53</f>
        <v>88.774610672440986</v>
      </c>
      <c r="N52" s="16"/>
      <c r="O52" s="12"/>
      <c r="P52" s="12"/>
      <c r="Q52" s="12"/>
      <c r="R52" s="12"/>
      <c r="S52" s="12"/>
      <c r="T52" s="12"/>
      <c r="U52" s="12"/>
      <c r="V52" s="12"/>
      <c r="W52" s="12"/>
      <c r="X52" s="12"/>
      <c r="Y52" s="12"/>
      <c r="Z52" s="12"/>
      <c r="AA52" s="12"/>
      <c r="AB52" s="12"/>
      <c r="AC52" s="12"/>
      <c r="AD52" s="12"/>
    </row>
    <row r="53" spans="3:30" x14ac:dyDescent="0.2">
      <c r="C53" s="114"/>
      <c r="D53" t="s">
        <v>18</v>
      </c>
      <c r="E53" s="12" t="s">
        <v>17</v>
      </c>
      <c r="F53" s="12">
        <v>1.7298175707999956E-3</v>
      </c>
      <c r="G53" s="12"/>
      <c r="H53" s="116"/>
      <c r="I53" s="12" t="s">
        <v>18</v>
      </c>
      <c r="J53" s="12" t="s">
        <v>17</v>
      </c>
      <c r="K53" s="12">
        <f>F53</f>
        <v>1.7298175707999956E-3</v>
      </c>
      <c r="M53" s="8"/>
      <c r="N53" s="16"/>
      <c r="O53" s="12"/>
      <c r="P53" s="12"/>
      <c r="Q53" s="12"/>
      <c r="R53" s="12"/>
      <c r="S53" s="12"/>
      <c r="T53" s="12"/>
      <c r="U53" s="12"/>
      <c r="V53" s="12"/>
      <c r="W53" s="12"/>
      <c r="X53" s="12"/>
      <c r="Y53" s="12"/>
      <c r="Z53" s="12"/>
      <c r="AA53" s="12"/>
      <c r="AB53" s="12"/>
      <c r="AC53" s="12"/>
      <c r="AD53" s="12"/>
    </row>
    <row r="54" spans="3:30" x14ac:dyDescent="0.2">
      <c r="C54" s="16"/>
      <c r="E54" s="12"/>
      <c r="G54" s="12"/>
      <c r="H54" s="16"/>
      <c r="I54" s="12"/>
      <c r="J54" s="12"/>
      <c r="M54" s="8"/>
      <c r="N54" s="16"/>
      <c r="O54" s="12"/>
      <c r="P54" s="12"/>
      <c r="Q54" s="12"/>
      <c r="R54" s="12"/>
      <c r="S54" s="12"/>
      <c r="T54" s="12"/>
      <c r="U54" s="12"/>
      <c r="V54" s="12"/>
      <c r="W54" s="12"/>
      <c r="X54" s="12"/>
      <c r="Y54" s="12"/>
      <c r="Z54" s="12"/>
      <c r="AA54" s="12"/>
      <c r="AB54" s="12"/>
      <c r="AC54" s="12"/>
      <c r="AD54" s="12"/>
    </row>
    <row r="55" spans="3:30" ht="16" customHeight="1" x14ac:dyDescent="0.2">
      <c r="C55" s="5"/>
      <c r="E55" s="12"/>
      <c r="G55" s="19"/>
      <c r="H55" s="16"/>
      <c r="I55" s="12"/>
      <c r="J55" s="12"/>
      <c r="M55" t="s">
        <v>298</v>
      </c>
      <c r="N55" t="s">
        <v>299</v>
      </c>
      <c r="O55" t="s">
        <v>300</v>
      </c>
      <c r="P55" s="12"/>
      <c r="Q55" s="12"/>
      <c r="R55" s="12"/>
      <c r="S55" s="12"/>
      <c r="T55" s="12"/>
      <c r="U55" s="12"/>
      <c r="V55" s="12"/>
      <c r="W55" s="12"/>
      <c r="X55" s="12"/>
      <c r="Y55" s="12"/>
      <c r="Z55" s="12"/>
      <c r="AA55" s="12"/>
      <c r="AB55" s="12"/>
      <c r="AC55" s="12"/>
      <c r="AD55" s="12"/>
    </row>
    <row r="56" spans="3:30" x14ac:dyDescent="0.2">
      <c r="C56" s="5"/>
      <c r="D56" s="12"/>
      <c r="E56" s="12"/>
      <c r="H56" s="5"/>
      <c r="I56" s="12"/>
      <c r="M56" s="8">
        <f>AVERAGE(M15,M20,M24,M28,M32,M40,M44,M48,M52)</f>
        <v>52.654243226883487</v>
      </c>
      <c r="N56" s="25">
        <f>STDEV(M15,M20,M24,M28,M32,M40,M44,M48,M52)</f>
        <v>27.80960549307963</v>
      </c>
      <c r="O56" s="25">
        <f>N56/SQRT(9)</f>
        <v>9.26986849769321</v>
      </c>
      <c r="P56" s="12"/>
      <c r="Q56" s="12"/>
      <c r="R56" s="12"/>
      <c r="S56" s="12"/>
      <c r="T56" s="12"/>
      <c r="U56" s="12"/>
      <c r="V56" s="12"/>
      <c r="W56" s="12"/>
      <c r="X56" s="12"/>
      <c r="Y56" s="12"/>
      <c r="Z56" s="12"/>
      <c r="AA56" s="12"/>
      <c r="AB56" s="12"/>
      <c r="AC56" s="12"/>
      <c r="AD56" s="12"/>
    </row>
    <row r="57" spans="3:30" ht="16" customHeight="1" x14ac:dyDescent="0.2">
      <c r="C57" s="5"/>
      <c r="D57" s="12"/>
      <c r="I57" s="10"/>
      <c r="N57" s="16"/>
      <c r="O57" s="12"/>
      <c r="P57" s="12"/>
      <c r="Q57" s="12"/>
      <c r="R57" s="12"/>
      <c r="S57" s="12"/>
      <c r="T57" s="12"/>
      <c r="U57" s="12"/>
      <c r="V57" s="12"/>
      <c r="W57" s="12"/>
      <c r="X57" s="12"/>
      <c r="Y57" s="12"/>
      <c r="Z57" s="12"/>
      <c r="AA57" s="12"/>
      <c r="AB57" s="12"/>
      <c r="AC57" s="12"/>
      <c r="AD57" s="12"/>
    </row>
    <row r="58" spans="3:30" x14ac:dyDescent="0.2">
      <c r="C58" s="5"/>
      <c r="D58" s="12"/>
      <c r="H58" s="11"/>
      <c r="N58" s="12"/>
      <c r="O58" s="12"/>
      <c r="P58" s="12"/>
      <c r="Q58" s="12"/>
      <c r="R58" s="12"/>
      <c r="S58" s="12"/>
      <c r="T58" s="12"/>
      <c r="U58" s="12"/>
      <c r="V58" s="12"/>
      <c r="W58" s="12"/>
      <c r="X58" s="12"/>
      <c r="Y58" s="12"/>
      <c r="Z58" s="12"/>
      <c r="AA58" s="12"/>
      <c r="AB58" s="12"/>
      <c r="AC58" s="12"/>
      <c r="AD58" s="12"/>
    </row>
    <row r="59" spans="3:30" x14ac:dyDescent="0.2">
      <c r="C59" s="5"/>
      <c r="E59" s="12"/>
      <c r="F59" s="22"/>
      <c r="P59" s="12"/>
      <c r="Q59" s="12"/>
      <c r="R59" s="12"/>
      <c r="S59" s="12"/>
      <c r="T59" s="12"/>
      <c r="U59" s="12"/>
      <c r="V59" s="12"/>
      <c r="W59" s="12"/>
      <c r="X59" s="12"/>
      <c r="Y59" s="12"/>
      <c r="Z59" s="12"/>
      <c r="AA59" s="12"/>
      <c r="AB59" s="12"/>
      <c r="AC59" s="12"/>
      <c r="AD59" s="12"/>
    </row>
    <row r="60" spans="3:30" x14ac:dyDescent="0.2">
      <c r="C60" s="5"/>
      <c r="E60" s="12"/>
      <c r="H60" s="6"/>
      <c r="N60" s="12"/>
      <c r="O60" s="12"/>
      <c r="P60" s="12"/>
      <c r="Q60" s="12"/>
      <c r="R60" s="12"/>
      <c r="S60" s="12"/>
      <c r="T60" s="12"/>
      <c r="U60" s="12"/>
      <c r="V60" s="12"/>
      <c r="W60" s="12"/>
      <c r="X60" s="12"/>
      <c r="Y60" s="12"/>
      <c r="Z60" s="12"/>
      <c r="AA60" s="12"/>
      <c r="AB60" s="12"/>
      <c r="AC60" s="12"/>
      <c r="AD60" s="12"/>
    </row>
    <row r="61" spans="3:30" x14ac:dyDescent="0.2">
      <c r="D61" s="12"/>
      <c r="E61" s="12"/>
      <c r="F61" s="17"/>
      <c r="H61" s="6"/>
      <c r="N61" s="12"/>
      <c r="O61" s="12"/>
      <c r="P61" s="12"/>
      <c r="Q61" s="12"/>
      <c r="R61" s="12"/>
      <c r="S61" s="12"/>
      <c r="T61" s="12"/>
      <c r="U61" s="12"/>
      <c r="V61" s="12"/>
      <c r="W61" s="12"/>
      <c r="X61" s="12"/>
      <c r="Y61" s="12"/>
      <c r="Z61" s="12"/>
      <c r="AA61" s="12"/>
      <c r="AB61" s="12"/>
      <c r="AC61" s="12"/>
      <c r="AD61" s="12"/>
    </row>
    <row r="62" spans="3:30" x14ac:dyDescent="0.2">
      <c r="C62" s="5"/>
      <c r="D62" s="12"/>
      <c r="E62" s="12"/>
      <c r="H62" s="6"/>
      <c r="N62" s="12"/>
      <c r="O62" s="12"/>
      <c r="P62" s="12"/>
      <c r="Q62" s="12"/>
      <c r="R62" s="12"/>
      <c r="S62" s="12"/>
      <c r="T62" s="12"/>
      <c r="U62" s="12"/>
      <c r="V62" s="12"/>
      <c r="W62" s="12"/>
      <c r="X62" s="12"/>
      <c r="Y62" s="12"/>
      <c r="Z62" s="12"/>
      <c r="AA62" s="12"/>
      <c r="AB62" s="12"/>
      <c r="AC62" s="12"/>
      <c r="AD62" s="12"/>
    </row>
    <row r="63" spans="3:30" x14ac:dyDescent="0.2">
      <c r="C63" s="5"/>
      <c r="D63" s="12"/>
      <c r="E63" s="12"/>
      <c r="H63" s="6"/>
      <c r="N63" s="24"/>
      <c r="O63" s="24"/>
      <c r="P63" s="24"/>
      <c r="Q63" s="24"/>
      <c r="R63" s="24"/>
      <c r="S63" s="12"/>
      <c r="T63" s="12"/>
      <c r="U63" s="12"/>
      <c r="V63" s="12"/>
      <c r="W63" s="12"/>
      <c r="X63" s="12"/>
      <c r="Y63" s="12"/>
      <c r="Z63" s="12"/>
      <c r="AA63" s="12"/>
      <c r="AB63" s="12"/>
      <c r="AC63" s="12"/>
      <c r="AD63" s="12"/>
    </row>
    <row r="64" spans="3:30" x14ac:dyDescent="0.2">
      <c r="D64" s="12"/>
      <c r="E64" s="12"/>
      <c r="H64" s="6"/>
      <c r="N64" s="12"/>
      <c r="O64" s="12"/>
      <c r="P64" s="12"/>
      <c r="Q64" s="12"/>
      <c r="R64" s="12"/>
      <c r="S64" s="12"/>
      <c r="T64" s="12"/>
      <c r="U64" s="12"/>
      <c r="V64" s="12"/>
      <c r="W64" s="12"/>
      <c r="X64" s="12"/>
      <c r="Y64" s="12"/>
      <c r="Z64" s="12"/>
      <c r="AA64" s="12"/>
      <c r="AB64" s="12"/>
      <c r="AC64" s="12"/>
      <c r="AD64" s="12"/>
    </row>
    <row r="65" spans="3:30" ht="16" customHeight="1" x14ac:dyDescent="0.2">
      <c r="D65" s="12"/>
      <c r="E65" s="12"/>
      <c r="H65" s="6"/>
      <c r="N65" s="16"/>
      <c r="O65" s="12"/>
      <c r="P65" s="12"/>
      <c r="Q65" s="12"/>
      <c r="R65" s="12"/>
      <c r="S65" s="12"/>
      <c r="T65" s="12"/>
      <c r="U65" s="12"/>
      <c r="V65" s="12"/>
      <c r="W65" s="12"/>
      <c r="X65" s="12"/>
      <c r="Y65" s="12"/>
      <c r="Z65" s="12"/>
      <c r="AA65" s="12"/>
      <c r="AB65" s="12"/>
      <c r="AC65" s="12"/>
      <c r="AD65" s="12"/>
    </row>
    <row r="66" spans="3:30" x14ac:dyDescent="0.2">
      <c r="D66" s="12"/>
      <c r="E66" s="12"/>
      <c r="H66" s="6"/>
      <c r="N66" s="16"/>
      <c r="O66" s="12"/>
      <c r="P66" s="12"/>
      <c r="Q66" s="14"/>
      <c r="R66" s="12"/>
      <c r="S66" s="12"/>
      <c r="T66" s="12"/>
      <c r="U66" s="12"/>
      <c r="V66" s="12"/>
      <c r="W66" s="12"/>
      <c r="X66" s="12"/>
      <c r="Y66" s="12"/>
      <c r="Z66" s="12"/>
      <c r="AA66" s="12"/>
      <c r="AB66" s="12"/>
      <c r="AC66" s="12"/>
      <c r="AD66" s="12"/>
    </row>
    <row r="67" spans="3:30" x14ac:dyDescent="0.2">
      <c r="D67" s="12"/>
      <c r="E67" s="12"/>
      <c r="H67" s="6"/>
      <c r="I67" s="12"/>
      <c r="J67" s="12"/>
      <c r="K67" s="12"/>
      <c r="N67" s="16"/>
      <c r="O67" s="12"/>
      <c r="P67" s="12"/>
      <c r="Q67" s="12"/>
      <c r="R67" s="12"/>
      <c r="S67" s="12"/>
      <c r="T67" s="12"/>
      <c r="U67" s="12"/>
      <c r="V67" s="12"/>
      <c r="W67" s="12"/>
      <c r="X67" s="12"/>
      <c r="Y67" s="12"/>
      <c r="Z67" s="12"/>
      <c r="AA67" s="12"/>
      <c r="AB67" s="12"/>
      <c r="AC67" s="12"/>
      <c r="AD67" s="12"/>
    </row>
    <row r="68" spans="3:30" x14ac:dyDescent="0.2">
      <c r="D68" s="12"/>
      <c r="E68" s="12"/>
      <c r="H68" s="12"/>
      <c r="I68" s="12"/>
      <c r="J68" s="12"/>
      <c r="K68" s="12"/>
      <c r="N68" s="16"/>
      <c r="O68" s="12"/>
      <c r="P68" s="12"/>
      <c r="Q68" s="12"/>
      <c r="R68" s="12"/>
      <c r="S68" s="12"/>
      <c r="T68" s="12"/>
      <c r="U68" s="12"/>
      <c r="V68" s="12"/>
      <c r="W68" s="12"/>
      <c r="X68" s="12"/>
      <c r="Y68" s="12"/>
      <c r="Z68" s="12"/>
      <c r="AA68" s="12"/>
      <c r="AB68" s="12"/>
      <c r="AC68" s="12"/>
      <c r="AD68" s="12"/>
    </row>
    <row r="69" spans="3:30" x14ac:dyDescent="0.2">
      <c r="D69" s="12"/>
      <c r="E69" s="12"/>
      <c r="H69" s="12"/>
      <c r="I69" s="22"/>
      <c r="J69" s="22"/>
      <c r="K69" s="22"/>
      <c r="N69" s="16"/>
      <c r="O69" s="12"/>
      <c r="P69" s="12"/>
      <c r="Q69" s="12"/>
      <c r="R69" s="12"/>
      <c r="S69" s="12"/>
      <c r="T69" s="12"/>
      <c r="U69" s="12"/>
      <c r="V69" s="12"/>
      <c r="W69" s="12"/>
      <c r="X69" s="12"/>
      <c r="Y69" s="12"/>
      <c r="Z69" s="12"/>
      <c r="AA69" s="12"/>
      <c r="AB69" s="12"/>
      <c r="AC69" s="12"/>
      <c r="AD69" s="12"/>
    </row>
    <row r="70" spans="3:30" x14ac:dyDescent="0.2">
      <c r="C70" s="5"/>
      <c r="D70" s="12"/>
      <c r="E70" s="12"/>
      <c r="H70" s="22"/>
      <c r="I70" s="12"/>
      <c r="J70" s="12"/>
      <c r="K70" s="12"/>
      <c r="N70" s="16"/>
      <c r="O70" s="12"/>
      <c r="P70" s="12"/>
      <c r="Q70" s="12"/>
      <c r="R70" s="12"/>
      <c r="S70" s="12"/>
      <c r="T70" s="12"/>
      <c r="U70" s="12"/>
      <c r="V70" s="12"/>
      <c r="W70" s="12"/>
      <c r="X70" s="12"/>
      <c r="Y70" s="12"/>
      <c r="Z70" s="12"/>
      <c r="AA70" s="12"/>
      <c r="AB70" s="12"/>
      <c r="AC70" s="12"/>
      <c r="AD70" s="12"/>
    </row>
    <row r="71" spans="3:30" ht="16" customHeight="1" x14ac:dyDescent="0.2">
      <c r="C71" s="5"/>
      <c r="D71" s="12"/>
      <c r="E71" s="12"/>
      <c r="H71" s="12"/>
      <c r="I71" s="12"/>
      <c r="J71" s="12"/>
      <c r="K71" s="12"/>
      <c r="N71" s="16"/>
      <c r="O71" s="12"/>
      <c r="P71" s="12"/>
      <c r="Q71" s="12"/>
      <c r="R71" s="12"/>
      <c r="S71" s="12"/>
      <c r="T71" s="12"/>
      <c r="U71" s="12"/>
      <c r="V71" s="12"/>
      <c r="W71" s="12"/>
      <c r="X71" s="12"/>
      <c r="Y71" s="12"/>
      <c r="Z71" s="12"/>
      <c r="AA71" s="12"/>
      <c r="AB71" s="12"/>
      <c r="AC71" s="12"/>
      <c r="AD71" s="12"/>
    </row>
    <row r="72" spans="3:30" x14ac:dyDescent="0.2">
      <c r="C72" s="5"/>
      <c r="D72" s="12"/>
      <c r="E72" s="12"/>
      <c r="G72" s="11"/>
      <c r="H72" s="16"/>
      <c r="I72" s="12"/>
      <c r="J72" s="12"/>
      <c r="K72" s="12"/>
      <c r="N72" s="16"/>
      <c r="O72" s="12"/>
      <c r="P72" s="12"/>
      <c r="Q72" s="12"/>
      <c r="R72" s="12"/>
      <c r="S72" s="12"/>
      <c r="T72" s="12"/>
      <c r="U72" s="12"/>
      <c r="V72" s="12"/>
      <c r="W72" s="12"/>
      <c r="X72" s="12"/>
      <c r="Y72" s="12"/>
      <c r="Z72" s="12"/>
      <c r="AA72" s="12"/>
      <c r="AB72" s="12"/>
      <c r="AC72" s="12"/>
      <c r="AD72" s="12"/>
    </row>
    <row r="73" spans="3:30" x14ac:dyDescent="0.2">
      <c r="C73" s="5"/>
      <c r="D73" s="12"/>
      <c r="E73" s="12"/>
      <c r="G73" s="11"/>
      <c r="H73" s="16"/>
      <c r="I73" s="12"/>
      <c r="J73" s="12"/>
      <c r="K73" s="12"/>
      <c r="N73" s="16"/>
      <c r="O73" s="12"/>
      <c r="P73" s="12"/>
      <c r="Q73" s="12"/>
      <c r="R73" s="12"/>
      <c r="S73" s="12"/>
      <c r="T73" s="12"/>
      <c r="U73" s="12"/>
      <c r="V73" s="12"/>
      <c r="W73" s="12"/>
      <c r="X73" s="12"/>
      <c r="Y73" s="12"/>
      <c r="Z73" s="12"/>
      <c r="AA73" s="12"/>
      <c r="AB73" s="12"/>
      <c r="AC73" s="12"/>
      <c r="AD73" s="12"/>
    </row>
    <row r="74" spans="3:30" x14ac:dyDescent="0.2">
      <c r="C74" s="5"/>
      <c r="D74" s="12"/>
      <c r="E74" s="12"/>
      <c r="G74" s="10"/>
      <c r="H74" s="16"/>
      <c r="I74" s="12"/>
      <c r="J74" s="12"/>
      <c r="K74" s="12"/>
      <c r="N74" s="16"/>
      <c r="O74" s="12"/>
      <c r="P74" s="12"/>
      <c r="Q74" s="14"/>
      <c r="R74" s="28"/>
      <c r="S74" s="12"/>
      <c r="T74" s="12"/>
      <c r="U74" s="12"/>
      <c r="V74" s="12"/>
      <c r="W74" s="12"/>
      <c r="X74" s="12"/>
      <c r="Y74" s="12"/>
      <c r="Z74" s="12"/>
      <c r="AA74" s="12"/>
      <c r="AB74" s="12"/>
      <c r="AC74" s="12"/>
      <c r="AD74" s="12"/>
    </row>
    <row r="75" spans="3:30" ht="16" customHeight="1" x14ac:dyDescent="0.2">
      <c r="D75" s="12"/>
      <c r="E75" s="12"/>
      <c r="G75" s="10"/>
      <c r="H75" s="16"/>
      <c r="I75" s="12"/>
      <c r="J75" s="12"/>
      <c r="K75" s="12"/>
      <c r="N75" s="16"/>
      <c r="O75" s="12"/>
      <c r="P75" s="12"/>
      <c r="Q75" s="12"/>
      <c r="R75" s="12"/>
      <c r="S75" s="12"/>
      <c r="T75" s="12"/>
      <c r="U75" s="12"/>
      <c r="V75" s="12"/>
      <c r="W75" s="12"/>
      <c r="X75" s="12"/>
      <c r="Y75" s="12"/>
      <c r="Z75" s="12"/>
      <c r="AA75" s="12"/>
      <c r="AB75" s="12"/>
      <c r="AC75" s="12"/>
      <c r="AD75" s="12"/>
    </row>
    <row r="76" spans="3:30" x14ac:dyDescent="0.2">
      <c r="D76" s="12"/>
      <c r="E76" s="12"/>
      <c r="G76" s="10"/>
      <c r="H76" s="16"/>
      <c r="I76" s="12"/>
      <c r="J76" s="12"/>
      <c r="K76" s="12"/>
      <c r="N76" s="12"/>
      <c r="O76" s="12"/>
      <c r="P76" s="12"/>
      <c r="Q76" s="12"/>
      <c r="R76" s="12"/>
      <c r="S76" s="12"/>
      <c r="T76" s="12"/>
      <c r="U76" s="12"/>
      <c r="V76" s="12"/>
      <c r="W76" s="12"/>
      <c r="X76" s="12"/>
      <c r="Y76" s="12"/>
      <c r="Z76" s="12"/>
      <c r="AA76" s="12"/>
      <c r="AB76" s="12"/>
      <c r="AC76" s="12"/>
      <c r="AD76" s="12"/>
    </row>
    <row r="77" spans="3:30" ht="16" customHeight="1" x14ac:dyDescent="0.2">
      <c r="D77" s="12"/>
      <c r="E77" s="12"/>
      <c r="G77" s="10"/>
      <c r="H77" s="16"/>
      <c r="I77" s="17"/>
      <c r="J77" s="12"/>
      <c r="K77" s="12"/>
      <c r="N77" s="12"/>
      <c r="O77" s="12"/>
      <c r="P77" s="12"/>
      <c r="Q77" s="12"/>
      <c r="R77" s="12"/>
      <c r="S77" s="12"/>
      <c r="T77" s="12"/>
      <c r="U77" s="12"/>
      <c r="V77" s="12"/>
      <c r="W77" s="12"/>
      <c r="X77" s="12"/>
      <c r="Y77" s="12"/>
      <c r="Z77" s="12"/>
      <c r="AA77" s="12"/>
      <c r="AB77" s="12"/>
      <c r="AC77" s="12"/>
      <c r="AD77" s="12"/>
    </row>
    <row r="78" spans="3:30" x14ac:dyDescent="0.2">
      <c r="C78" s="12"/>
      <c r="D78" s="12"/>
      <c r="E78" s="12"/>
      <c r="H78" s="16"/>
      <c r="I78" s="12"/>
      <c r="J78" s="12"/>
      <c r="K78" s="12"/>
      <c r="N78" s="12"/>
      <c r="O78" s="12"/>
      <c r="P78" s="12"/>
      <c r="Q78" s="12"/>
      <c r="R78" s="12"/>
      <c r="S78" s="12"/>
      <c r="T78" s="12"/>
      <c r="U78" s="12"/>
      <c r="V78" s="12"/>
      <c r="W78" s="12"/>
      <c r="X78" s="12"/>
      <c r="Y78" s="12"/>
      <c r="Z78" s="12"/>
      <c r="AA78" s="12"/>
      <c r="AB78" s="12"/>
      <c r="AC78" s="12"/>
      <c r="AD78" s="12"/>
    </row>
    <row r="79" spans="3:30" x14ac:dyDescent="0.2">
      <c r="C79" s="12"/>
      <c r="D79" s="12"/>
      <c r="E79" s="12"/>
      <c r="H79" s="16"/>
      <c r="I79" s="12"/>
      <c r="J79" s="12"/>
      <c r="K79" s="12"/>
      <c r="N79" s="12"/>
      <c r="O79" s="12"/>
      <c r="P79" s="12"/>
      <c r="Q79" s="12"/>
      <c r="R79" s="12"/>
      <c r="S79" s="12"/>
      <c r="T79" s="12"/>
      <c r="U79" s="12"/>
      <c r="V79" s="12"/>
      <c r="W79" s="12"/>
      <c r="X79" s="12"/>
      <c r="Y79" s="12"/>
      <c r="Z79" s="12"/>
      <c r="AA79" s="12"/>
      <c r="AB79" s="12"/>
      <c r="AC79" s="12"/>
      <c r="AD79" s="12"/>
    </row>
    <row r="80" spans="3:30" x14ac:dyDescent="0.2">
      <c r="C80" s="12"/>
      <c r="D80" s="12"/>
      <c r="E80" s="12"/>
      <c r="H80" s="16"/>
      <c r="I80" s="12"/>
      <c r="J80" s="12"/>
      <c r="K80" s="12"/>
      <c r="N80" s="12"/>
      <c r="O80" s="12"/>
      <c r="P80" s="12"/>
      <c r="Q80" s="12"/>
      <c r="R80" s="12"/>
      <c r="S80" s="12"/>
      <c r="T80" s="12"/>
      <c r="U80" s="12"/>
      <c r="V80" s="12"/>
      <c r="W80" s="12"/>
      <c r="X80" s="12"/>
      <c r="Y80" s="12"/>
      <c r="Z80" s="12"/>
      <c r="AA80" s="12"/>
      <c r="AB80" s="12"/>
      <c r="AC80" s="12"/>
      <c r="AD80" s="12"/>
    </row>
    <row r="81" spans="3:30" x14ac:dyDescent="0.2">
      <c r="C81" s="12"/>
      <c r="D81" s="12"/>
      <c r="E81" s="12"/>
      <c r="H81" s="16"/>
      <c r="I81" s="12"/>
      <c r="J81" s="12"/>
      <c r="K81" s="12"/>
      <c r="N81" s="12"/>
      <c r="O81" s="12"/>
      <c r="P81" s="12"/>
      <c r="Q81" s="12"/>
      <c r="R81" s="12"/>
      <c r="S81" s="12"/>
      <c r="T81" s="12"/>
      <c r="U81" s="12"/>
      <c r="V81" s="12"/>
      <c r="W81" s="12"/>
      <c r="X81" s="12"/>
      <c r="Y81" s="12"/>
      <c r="Z81" s="12"/>
      <c r="AA81" s="12"/>
      <c r="AB81" s="12"/>
      <c r="AC81" s="12"/>
      <c r="AD81" s="12"/>
    </row>
    <row r="82" spans="3:30" ht="16" customHeight="1" x14ac:dyDescent="0.2">
      <c r="C82" s="16"/>
      <c r="D82" s="12"/>
      <c r="E82" s="16"/>
      <c r="H82" s="16"/>
      <c r="I82" s="12"/>
      <c r="J82" s="12"/>
      <c r="K82" s="12"/>
      <c r="N82" s="12"/>
      <c r="O82" s="12"/>
      <c r="P82" s="12"/>
      <c r="Q82" s="12"/>
      <c r="R82" s="12"/>
      <c r="S82" s="12"/>
      <c r="T82" s="12"/>
      <c r="U82" s="12"/>
      <c r="V82" s="12"/>
      <c r="W82" s="12"/>
      <c r="X82" s="12"/>
      <c r="Y82" s="12"/>
      <c r="Z82" s="12"/>
      <c r="AA82" s="12"/>
      <c r="AB82" s="12"/>
      <c r="AC82" s="12"/>
      <c r="AD82" s="12"/>
    </row>
    <row r="83" spans="3:30" ht="16" customHeight="1" x14ac:dyDescent="0.2">
      <c r="C83" s="16"/>
      <c r="D83" s="12"/>
      <c r="E83" s="12"/>
      <c r="H83" s="16"/>
      <c r="I83" s="12"/>
      <c r="J83" s="12"/>
      <c r="K83" s="12"/>
      <c r="N83" s="12"/>
      <c r="O83" s="12"/>
      <c r="P83" s="12"/>
      <c r="Q83" s="12"/>
      <c r="R83" s="12"/>
      <c r="S83" s="12"/>
      <c r="T83" s="12"/>
      <c r="U83" s="12"/>
      <c r="V83" s="12"/>
      <c r="W83" s="12"/>
      <c r="X83" s="12"/>
      <c r="Y83" s="12"/>
      <c r="Z83" s="12"/>
      <c r="AA83" s="12"/>
      <c r="AB83" s="12"/>
      <c r="AC83" s="12"/>
      <c r="AD83" s="12"/>
    </row>
    <row r="84" spans="3:30" ht="16" customHeight="1" x14ac:dyDescent="0.2">
      <c r="C84" s="16"/>
      <c r="D84" s="12"/>
      <c r="E84" s="12"/>
      <c r="H84" s="16"/>
      <c r="I84" s="12"/>
      <c r="J84" s="12"/>
      <c r="K84" s="12"/>
      <c r="N84" s="12"/>
      <c r="O84" s="12"/>
      <c r="P84" s="12"/>
      <c r="Q84" s="12"/>
      <c r="R84" s="12"/>
      <c r="S84" s="12"/>
      <c r="T84" s="12"/>
      <c r="U84" s="12"/>
      <c r="V84" s="12"/>
      <c r="W84" s="12"/>
      <c r="X84" s="12"/>
      <c r="Y84" s="12"/>
      <c r="Z84" s="12"/>
      <c r="AA84" s="12"/>
      <c r="AB84" s="12"/>
      <c r="AC84" s="12"/>
      <c r="AD84" s="12"/>
    </row>
    <row r="85" spans="3:30" x14ac:dyDescent="0.2">
      <c r="C85" s="16"/>
      <c r="D85" s="12"/>
      <c r="E85" s="12"/>
      <c r="H85" s="16"/>
      <c r="I85" s="17"/>
      <c r="J85" s="12"/>
      <c r="K85" s="12"/>
      <c r="N85" s="12"/>
      <c r="O85" s="12"/>
      <c r="P85" s="12"/>
      <c r="Q85" s="12"/>
      <c r="R85" s="12"/>
      <c r="S85" s="12"/>
      <c r="T85" s="12"/>
      <c r="U85" s="12"/>
      <c r="V85" s="12"/>
      <c r="W85" s="12"/>
      <c r="X85" s="12"/>
      <c r="Y85" s="12"/>
      <c r="Z85" s="12"/>
      <c r="AA85" s="12"/>
      <c r="AB85" s="12"/>
      <c r="AC85" s="12"/>
      <c r="AD85" s="12"/>
    </row>
    <row r="86" spans="3:30" x14ac:dyDescent="0.2">
      <c r="C86" s="16"/>
      <c r="D86" s="12"/>
      <c r="E86" s="12"/>
      <c r="H86" s="16"/>
      <c r="I86" s="12"/>
      <c r="J86" s="12"/>
      <c r="K86" s="12"/>
      <c r="N86" s="12"/>
      <c r="O86" s="12"/>
      <c r="P86" s="12"/>
      <c r="Q86" s="12"/>
      <c r="R86" s="12"/>
      <c r="S86" s="12"/>
      <c r="T86" s="12"/>
      <c r="U86" s="12"/>
      <c r="V86" s="12"/>
      <c r="W86" s="12"/>
      <c r="X86" s="12"/>
      <c r="Y86" s="12"/>
      <c r="Z86" s="12"/>
      <c r="AA86" s="12"/>
      <c r="AB86" s="12"/>
      <c r="AC86" s="12"/>
      <c r="AD86" s="12"/>
    </row>
    <row r="87" spans="3:30" x14ac:dyDescent="0.2">
      <c r="C87" s="16"/>
      <c r="D87" s="12"/>
      <c r="E87" s="12"/>
      <c r="H87" s="16"/>
      <c r="I87" s="12"/>
      <c r="J87" s="12"/>
      <c r="K87" s="12"/>
      <c r="N87" s="12"/>
      <c r="O87" s="12"/>
      <c r="P87" s="12"/>
      <c r="Q87" s="12"/>
      <c r="R87" s="12"/>
      <c r="S87" s="12"/>
      <c r="T87" s="12"/>
      <c r="U87" s="12"/>
      <c r="V87" s="12"/>
      <c r="W87" s="12"/>
      <c r="X87" s="12"/>
      <c r="Y87" s="12"/>
      <c r="Z87" s="12"/>
      <c r="AA87" s="12"/>
      <c r="AB87" s="12"/>
      <c r="AC87" s="12"/>
      <c r="AD87" s="12"/>
    </row>
    <row r="88" spans="3:30" x14ac:dyDescent="0.2">
      <c r="C88" s="16"/>
      <c r="D88" s="12"/>
      <c r="E88" s="12"/>
      <c r="H88" s="16"/>
      <c r="I88" s="12"/>
      <c r="J88" s="12"/>
      <c r="K88" s="12"/>
      <c r="N88" s="12"/>
      <c r="O88" s="12"/>
      <c r="P88" s="12"/>
      <c r="Q88" s="12"/>
      <c r="R88" s="12"/>
      <c r="S88" s="12"/>
      <c r="T88" s="12"/>
      <c r="U88" s="12"/>
      <c r="V88" s="12"/>
      <c r="W88" s="12"/>
      <c r="X88" s="12"/>
      <c r="Y88" s="12"/>
      <c r="Z88" s="12"/>
      <c r="AA88" s="12"/>
      <c r="AB88" s="12"/>
      <c r="AC88" s="12"/>
      <c r="AD88" s="12"/>
    </row>
    <row r="89" spans="3:30" x14ac:dyDescent="0.2">
      <c r="C89" s="16"/>
      <c r="D89" s="12"/>
      <c r="E89" s="12"/>
      <c r="H89" s="16"/>
      <c r="I89" s="12"/>
      <c r="J89" s="12"/>
      <c r="K89" s="12"/>
      <c r="N89" s="12"/>
      <c r="O89" s="12"/>
      <c r="P89" s="12"/>
      <c r="Q89" s="12"/>
      <c r="R89" s="12"/>
      <c r="S89" s="12"/>
      <c r="T89" s="12"/>
      <c r="U89" s="12"/>
      <c r="V89" s="12"/>
      <c r="W89" s="12"/>
      <c r="X89" s="12"/>
      <c r="Y89" s="12"/>
      <c r="Z89" s="12"/>
      <c r="AA89" s="12"/>
      <c r="AB89" s="12"/>
      <c r="AC89" s="12"/>
      <c r="AD89" s="12"/>
    </row>
    <row r="90" spans="3:30" x14ac:dyDescent="0.2">
      <c r="C90" s="16"/>
      <c r="D90" s="12"/>
      <c r="E90" s="12"/>
      <c r="H90" s="16"/>
      <c r="I90" s="12"/>
      <c r="J90" s="12"/>
      <c r="K90" s="12"/>
      <c r="M90" s="12"/>
      <c r="N90" s="12"/>
      <c r="O90" s="12"/>
      <c r="P90" s="12"/>
      <c r="Q90" s="12"/>
      <c r="R90" s="12"/>
      <c r="S90" s="12"/>
      <c r="T90" s="12"/>
      <c r="U90" s="12"/>
      <c r="V90" s="12"/>
      <c r="W90" s="12"/>
      <c r="X90" s="12"/>
      <c r="Y90" s="12"/>
      <c r="Z90" s="12"/>
      <c r="AA90" s="12"/>
      <c r="AB90" s="12"/>
      <c r="AC90" s="12"/>
      <c r="AD90" s="12"/>
    </row>
    <row r="91" spans="3:30" x14ac:dyDescent="0.2">
      <c r="C91" s="12"/>
      <c r="D91" s="12"/>
      <c r="E91" s="12"/>
      <c r="G91" s="12"/>
      <c r="H91" s="16"/>
      <c r="I91" s="12"/>
      <c r="J91" s="12"/>
      <c r="K91" s="12"/>
      <c r="M91" s="12"/>
      <c r="N91" s="12"/>
      <c r="O91" s="12"/>
      <c r="P91" s="12"/>
      <c r="Q91" s="12"/>
      <c r="R91" s="12"/>
      <c r="S91" s="12"/>
      <c r="T91" s="12"/>
      <c r="U91" s="12"/>
      <c r="V91" s="12"/>
      <c r="W91" s="12"/>
      <c r="X91" s="12"/>
      <c r="Y91" s="12"/>
      <c r="Z91" s="12"/>
      <c r="AA91" s="12"/>
      <c r="AB91" s="12"/>
      <c r="AC91" s="12"/>
      <c r="AD91" s="12"/>
    </row>
    <row r="92" spans="3:30" x14ac:dyDescent="0.2">
      <c r="C92" s="16"/>
      <c r="D92" s="12"/>
      <c r="E92" s="12"/>
      <c r="G92" s="12"/>
      <c r="H92" s="16"/>
      <c r="I92" s="12"/>
      <c r="J92" s="12"/>
      <c r="K92" s="12"/>
      <c r="M92" s="12"/>
      <c r="N92" s="12"/>
      <c r="O92" s="12"/>
      <c r="P92" s="12"/>
      <c r="Q92" s="12"/>
      <c r="R92" s="12"/>
      <c r="S92" s="12"/>
      <c r="T92" s="12"/>
      <c r="U92" s="12"/>
      <c r="V92" s="12"/>
      <c r="W92" s="12"/>
      <c r="X92" s="12"/>
      <c r="Y92" s="12"/>
      <c r="Z92" s="12"/>
      <c r="AA92" s="12"/>
      <c r="AB92" s="12"/>
      <c r="AC92" s="12"/>
      <c r="AD92" s="12"/>
    </row>
    <row r="93" spans="3:30" x14ac:dyDescent="0.2">
      <c r="C93" s="16"/>
      <c r="D93" s="12"/>
      <c r="E93" s="12"/>
      <c r="G93" s="12"/>
      <c r="H93" s="16"/>
      <c r="I93" s="12"/>
      <c r="J93" s="12"/>
      <c r="K93" s="12"/>
      <c r="M93" s="12"/>
      <c r="N93" s="12"/>
      <c r="O93" s="12"/>
      <c r="P93" s="12"/>
      <c r="Q93" s="12"/>
      <c r="R93" s="12"/>
      <c r="S93" s="12"/>
      <c r="T93" s="12"/>
      <c r="U93" s="12"/>
      <c r="V93" s="12"/>
      <c r="W93" s="12"/>
      <c r="X93" s="12"/>
      <c r="Y93" s="12"/>
      <c r="Z93" s="12"/>
      <c r="AA93" s="12"/>
      <c r="AB93" s="12"/>
      <c r="AC93" s="12"/>
      <c r="AD93" s="12"/>
    </row>
    <row r="94" spans="3:30" x14ac:dyDescent="0.2">
      <c r="C94" s="16"/>
      <c r="D94" s="12"/>
      <c r="E94" s="21"/>
      <c r="G94" s="12"/>
      <c r="H94" s="16"/>
      <c r="I94" s="12"/>
      <c r="J94" s="12"/>
      <c r="K94" s="12"/>
      <c r="M94" s="12"/>
      <c r="N94" s="12"/>
      <c r="O94" s="12"/>
      <c r="P94" s="12"/>
      <c r="Q94" s="12"/>
      <c r="R94" s="12"/>
      <c r="S94" s="12"/>
      <c r="T94" s="12"/>
      <c r="U94" s="12"/>
      <c r="V94" s="12"/>
      <c r="W94" s="12"/>
      <c r="X94" s="12"/>
      <c r="Y94" s="12"/>
      <c r="Z94" s="12"/>
      <c r="AA94" s="12"/>
      <c r="AB94" s="12"/>
      <c r="AC94" s="12"/>
      <c r="AD94" s="12"/>
    </row>
    <row r="95" spans="3:30" x14ac:dyDescent="0.2">
      <c r="C95" s="16"/>
      <c r="D95" s="12"/>
      <c r="E95" s="12"/>
      <c r="G95" s="12"/>
      <c r="H95" s="12"/>
      <c r="I95" s="12"/>
      <c r="J95" s="12"/>
      <c r="K95" s="12"/>
      <c r="M95" s="12"/>
      <c r="N95" s="12"/>
      <c r="O95" s="12"/>
      <c r="P95" s="12"/>
      <c r="Q95" s="12"/>
      <c r="R95" s="12"/>
      <c r="S95" s="12"/>
      <c r="T95" s="12"/>
      <c r="U95" s="12"/>
      <c r="V95" s="12"/>
      <c r="W95" s="12"/>
      <c r="X95" s="12"/>
      <c r="Y95" s="12"/>
      <c r="Z95" s="12"/>
      <c r="AA95" s="12"/>
      <c r="AB95" s="12"/>
      <c r="AC95" s="12"/>
      <c r="AD95" s="12"/>
    </row>
    <row r="96" spans="3:30" x14ac:dyDescent="0.2">
      <c r="C96" s="16"/>
      <c r="D96" s="21"/>
      <c r="E96" s="12"/>
      <c r="G96" s="12"/>
      <c r="H96" s="16"/>
      <c r="I96" s="12"/>
      <c r="J96" s="12"/>
      <c r="K96" s="12"/>
      <c r="M96" s="12"/>
      <c r="N96" s="12"/>
      <c r="O96" s="12"/>
      <c r="P96" s="12"/>
      <c r="Q96" s="12"/>
      <c r="R96" s="12"/>
      <c r="S96" s="12"/>
      <c r="T96" s="12"/>
      <c r="U96" s="12"/>
      <c r="V96" s="12"/>
      <c r="W96" s="12"/>
      <c r="X96" s="12"/>
      <c r="Y96" s="12"/>
      <c r="Z96" s="12"/>
      <c r="AA96" s="12"/>
      <c r="AB96" s="12"/>
      <c r="AC96" s="12"/>
      <c r="AD96" s="12"/>
    </row>
    <row r="97" spans="3:30" x14ac:dyDescent="0.2">
      <c r="C97" s="16"/>
      <c r="D97" s="12"/>
      <c r="E97" s="12"/>
      <c r="G97" s="12"/>
      <c r="H97" s="16"/>
      <c r="I97" s="12"/>
      <c r="J97" s="12"/>
      <c r="K97" s="12"/>
      <c r="M97" s="12"/>
      <c r="N97" s="24"/>
      <c r="O97" s="24"/>
      <c r="P97" s="24"/>
      <c r="Q97" s="24"/>
      <c r="R97" s="24"/>
      <c r="S97" s="12"/>
      <c r="T97" s="12"/>
      <c r="U97" s="12"/>
      <c r="V97" s="12"/>
      <c r="W97" s="12"/>
      <c r="X97" s="12"/>
      <c r="Y97" s="12"/>
      <c r="Z97" s="12"/>
      <c r="AA97" s="12"/>
      <c r="AB97" s="12"/>
      <c r="AC97" s="12"/>
      <c r="AD97" s="12"/>
    </row>
    <row r="98" spans="3:30" x14ac:dyDescent="0.2">
      <c r="C98" s="16"/>
      <c r="D98" s="12"/>
      <c r="E98" s="12"/>
      <c r="F98" s="22"/>
      <c r="G98" s="12"/>
      <c r="H98" s="16"/>
      <c r="I98" s="12"/>
      <c r="J98" s="12"/>
      <c r="K98" s="12"/>
      <c r="M98" s="12"/>
      <c r="N98" s="12"/>
      <c r="O98" s="12"/>
      <c r="P98" s="12"/>
      <c r="Q98" s="12"/>
      <c r="R98" s="12"/>
      <c r="S98" s="12"/>
      <c r="T98" s="12"/>
      <c r="U98" s="12"/>
      <c r="V98" s="12"/>
      <c r="W98" s="12"/>
      <c r="X98" s="12"/>
      <c r="Y98" s="12"/>
      <c r="Z98" s="12"/>
      <c r="AA98" s="12"/>
      <c r="AB98" s="12"/>
      <c r="AC98" s="12"/>
      <c r="AD98" s="12"/>
    </row>
    <row r="99" spans="3:30" ht="16" customHeight="1" x14ac:dyDescent="0.2">
      <c r="C99" s="16"/>
      <c r="D99" s="12"/>
      <c r="E99" s="12"/>
      <c r="G99" s="12"/>
      <c r="H99" s="20"/>
      <c r="I99" s="12"/>
      <c r="J99" s="12"/>
      <c r="K99" s="12"/>
      <c r="M99" s="12"/>
      <c r="N99" s="16"/>
      <c r="O99" s="12"/>
      <c r="P99" s="12"/>
      <c r="Q99" s="12"/>
      <c r="R99" s="25"/>
      <c r="S99" s="12"/>
      <c r="T99" s="12"/>
      <c r="U99" s="12"/>
      <c r="V99" s="12"/>
      <c r="W99" s="12"/>
      <c r="X99" s="12"/>
      <c r="Y99" s="12"/>
      <c r="Z99" s="12"/>
      <c r="AA99" s="12"/>
      <c r="AB99" s="12"/>
      <c r="AC99" s="12"/>
      <c r="AD99" s="12"/>
    </row>
    <row r="100" spans="3:30" x14ac:dyDescent="0.2">
      <c r="C100" s="16"/>
      <c r="D100" s="12"/>
      <c r="E100" s="12"/>
      <c r="F100" s="17"/>
      <c r="G100" s="12"/>
      <c r="H100" s="20"/>
      <c r="I100" s="12"/>
      <c r="J100" s="12"/>
      <c r="K100" s="12"/>
      <c r="M100" s="12"/>
      <c r="N100" s="16"/>
      <c r="O100" s="12"/>
      <c r="P100" s="12"/>
      <c r="Q100" s="14"/>
      <c r="R100" s="25"/>
      <c r="S100" s="12"/>
      <c r="T100" s="12"/>
      <c r="U100" s="12"/>
      <c r="V100" s="12"/>
      <c r="W100" s="12"/>
      <c r="X100" s="12"/>
      <c r="Y100" s="12"/>
      <c r="Z100" s="12"/>
      <c r="AA100" s="12"/>
      <c r="AB100" s="12"/>
      <c r="AC100" s="12"/>
      <c r="AD100" s="12"/>
    </row>
    <row r="101" spans="3:30" x14ac:dyDescent="0.2">
      <c r="C101" s="16"/>
      <c r="D101" s="12"/>
      <c r="E101" s="12"/>
      <c r="G101" s="12"/>
      <c r="H101" s="20"/>
      <c r="I101" s="12"/>
      <c r="J101" s="12"/>
      <c r="K101" s="12"/>
      <c r="M101" s="12"/>
      <c r="N101" s="16"/>
      <c r="O101" s="12"/>
      <c r="P101" s="12"/>
      <c r="Q101" s="12"/>
      <c r="R101" s="25"/>
      <c r="S101" s="12"/>
      <c r="T101" s="12"/>
      <c r="U101" s="12"/>
      <c r="V101" s="12"/>
      <c r="W101" s="12"/>
      <c r="X101" s="12"/>
      <c r="Y101" s="12"/>
      <c r="Z101" s="12"/>
      <c r="AA101" s="12"/>
      <c r="AB101" s="12"/>
      <c r="AC101" s="12"/>
      <c r="AD101" s="12"/>
    </row>
    <row r="102" spans="3:30" x14ac:dyDescent="0.2">
      <c r="C102" s="16"/>
      <c r="D102" s="12"/>
      <c r="E102" s="12"/>
      <c r="G102" s="12"/>
      <c r="H102" s="20"/>
      <c r="I102" s="15"/>
      <c r="J102" s="12"/>
      <c r="K102" s="12"/>
      <c r="M102" s="12"/>
      <c r="N102" s="16"/>
      <c r="O102" s="12"/>
      <c r="P102" s="12"/>
      <c r="Q102" s="14"/>
      <c r="R102" s="25"/>
      <c r="S102" s="12"/>
      <c r="T102" s="12"/>
      <c r="U102" s="12"/>
      <c r="V102" s="12"/>
      <c r="W102" s="12"/>
      <c r="X102" s="12"/>
      <c r="Y102" s="12"/>
      <c r="Z102" s="12"/>
      <c r="AA102" s="12"/>
      <c r="AB102" s="12"/>
      <c r="AC102" s="12"/>
      <c r="AD102" s="12"/>
    </row>
    <row r="103" spans="3:30" x14ac:dyDescent="0.2">
      <c r="C103" s="16"/>
      <c r="D103" s="12"/>
      <c r="E103" s="12"/>
      <c r="G103" s="12"/>
      <c r="H103" s="15"/>
      <c r="I103" s="12"/>
      <c r="J103" s="12"/>
      <c r="K103" s="12"/>
      <c r="M103" s="12"/>
      <c r="N103" s="16"/>
      <c r="O103" s="12"/>
      <c r="P103" s="12"/>
      <c r="Q103" s="12"/>
      <c r="R103" s="12"/>
      <c r="S103" s="12"/>
      <c r="T103" s="12"/>
      <c r="U103" s="12"/>
      <c r="V103" s="12"/>
      <c r="W103" s="12"/>
      <c r="X103" s="12"/>
      <c r="Y103" s="12"/>
      <c r="Z103" s="12"/>
      <c r="AA103" s="12"/>
      <c r="AB103" s="12"/>
      <c r="AC103" s="12"/>
      <c r="AD103" s="12"/>
    </row>
    <row r="104" spans="3:30" x14ac:dyDescent="0.2">
      <c r="C104" s="16"/>
      <c r="D104" s="12"/>
      <c r="E104" s="12"/>
      <c r="G104" s="12"/>
      <c r="H104" s="15"/>
      <c r="I104" s="12"/>
      <c r="J104" s="12"/>
      <c r="K104" s="12"/>
      <c r="M104" s="12"/>
      <c r="N104" s="16"/>
      <c r="O104" s="12"/>
      <c r="P104" s="12"/>
      <c r="Q104" s="14"/>
      <c r="R104" s="12"/>
      <c r="S104" s="12"/>
      <c r="T104" s="12"/>
      <c r="U104" s="12"/>
      <c r="V104" s="12"/>
      <c r="W104" s="12"/>
      <c r="X104" s="12"/>
      <c r="Y104" s="12"/>
      <c r="Z104" s="12"/>
      <c r="AA104" s="12"/>
      <c r="AB104" s="12"/>
      <c r="AC104" s="12"/>
      <c r="AD104" s="12"/>
    </row>
    <row r="105" spans="3:30" x14ac:dyDescent="0.2">
      <c r="C105" s="16"/>
      <c r="D105" s="12"/>
      <c r="E105" s="12"/>
      <c r="G105" s="12"/>
      <c r="H105" s="15"/>
      <c r="I105" s="12"/>
      <c r="J105" s="12"/>
      <c r="K105" s="12"/>
      <c r="M105" s="12"/>
      <c r="N105" s="16"/>
      <c r="O105" s="17"/>
      <c r="P105" s="12"/>
      <c r="Q105" s="18"/>
      <c r="R105" s="12"/>
      <c r="S105" s="12"/>
      <c r="T105" s="12"/>
      <c r="U105" s="12"/>
      <c r="V105" s="12"/>
      <c r="W105" s="12"/>
      <c r="X105" s="12"/>
      <c r="Y105" s="12"/>
      <c r="Z105" s="12"/>
      <c r="AA105" s="12"/>
      <c r="AB105" s="12"/>
      <c r="AC105" s="12"/>
      <c r="AD105" s="12"/>
    </row>
    <row r="106" spans="3:30" x14ac:dyDescent="0.2">
      <c r="C106" s="16"/>
      <c r="D106" s="12"/>
      <c r="E106" s="12"/>
      <c r="G106" s="12"/>
      <c r="H106" s="15"/>
      <c r="I106" s="12"/>
      <c r="J106" s="12"/>
      <c r="K106" s="12"/>
      <c r="M106" s="12"/>
      <c r="N106" s="16"/>
      <c r="O106" s="12"/>
      <c r="P106" s="12"/>
      <c r="Q106" s="12"/>
      <c r="R106" s="12"/>
      <c r="S106" s="12"/>
      <c r="T106" s="12"/>
      <c r="U106" s="12"/>
      <c r="V106" s="12"/>
      <c r="W106" s="12"/>
      <c r="X106" s="12"/>
      <c r="Y106" s="12"/>
      <c r="Z106" s="12"/>
      <c r="AA106" s="12"/>
      <c r="AB106" s="12"/>
      <c r="AC106" s="12"/>
      <c r="AD106" s="12"/>
    </row>
    <row r="107" spans="3:30" ht="16" customHeight="1" x14ac:dyDescent="0.2">
      <c r="C107" s="16"/>
      <c r="D107" s="12"/>
      <c r="E107" s="12"/>
      <c r="G107" s="12"/>
      <c r="H107" s="12"/>
      <c r="I107" s="12"/>
      <c r="J107" s="12"/>
      <c r="K107" s="12"/>
      <c r="M107" s="12"/>
      <c r="N107" s="16"/>
      <c r="O107" s="12"/>
      <c r="P107" s="12"/>
      <c r="Q107" s="12"/>
      <c r="R107" s="25"/>
      <c r="S107" s="12"/>
      <c r="T107" s="12"/>
      <c r="U107" s="12"/>
      <c r="V107" s="12"/>
      <c r="W107" s="12"/>
      <c r="X107" s="12"/>
      <c r="Y107" s="12"/>
      <c r="Z107" s="12"/>
      <c r="AA107" s="12"/>
      <c r="AB107" s="12"/>
      <c r="AC107" s="12"/>
      <c r="AD107" s="12"/>
    </row>
    <row r="108" spans="3:30" ht="32" customHeight="1" x14ac:dyDescent="0.2">
      <c r="C108" s="16"/>
      <c r="D108" s="12"/>
      <c r="E108" s="12"/>
      <c r="G108" s="12"/>
      <c r="H108" s="12"/>
      <c r="I108" s="22"/>
      <c r="J108" s="22"/>
      <c r="K108" s="22"/>
      <c r="M108" s="12"/>
      <c r="N108" s="16"/>
      <c r="O108" s="12"/>
      <c r="P108" s="12"/>
      <c r="Q108" s="14"/>
      <c r="R108" s="25"/>
      <c r="S108" s="12"/>
      <c r="T108" s="12"/>
      <c r="U108" s="12"/>
      <c r="V108" s="12"/>
      <c r="W108" s="12"/>
      <c r="X108" s="12"/>
      <c r="Y108" s="12"/>
      <c r="Z108" s="12"/>
      <c r="AA108" s="12"/>
      <c r="AB108" s="12"/>
      <c r="AC108" s="12"/>
      <c r="AD108" s="12"/>
    </row>
    <row r="109" spans="3:30" ht="16" customHeight="1" x14ac:dyDescent="0.2">
      <c r="C109" s="16"/>
      <c r="D109" s="12"/>
      <c r="E109" s="12"/>
      <c r="G109" s="12"/>
      <c r="H109" s="22"/>
      <c r="I109" s="12"/>
      <c r="J109" s="12"/>
      <c r="K109" s="12"/>
      <c r="M109" s="12"/>
      <c r="N109" s="16"/>
      <c r="O109" s="12"/>
      <c r="P109" s="12"/>
      <c r="Q109" s="12"/>
      <c r="R109" s="12"/>
      <c r="S109" s="12"/>
      <c r="T109" s="12"/>
      <c r="U109" s="12"/>
      <c r="V109" s="12"/>
      <c r="W109" s="12"/>
      <c r="X109" s="12"/>
      <c r="Y109" s="12"/>
      <c r="Z109" s="12"/>
      <c r="AA109" s="12"/>
      <c r="AB109" s="12"/>
      <c r="AC109" s="12"/>
      <c r="AD109" s="12"/>
    </row>
    <row r="110" spans="3:30" x14ac:dyDescent="0.2">
      <c r="C110" s="16"/>
      <c r="D110" s="12"/>
      <c r="E110" s="12"/>
      <c r="G110" s="12"/>
      <c r="H110" s="12"/>
      <c r="I110" s="12"/>
      <c r="J110" s="12"/>
      <c r="K110" s="12"/>
      <c r="M110" s="12"/>
      <c r="N110" s="16"/>
      <c r="O110" s="12"/>
      <c r="P110" s="12"/>
      <c r="Q110" s="14"/>
      <c r="R110" s="12"/>
      <c r="S110" s="12"/>
      <c r="T110" s="12"/>
      <c r="U110" s="12"/>
      <c r="V110" s="12"/>
      <c r="W110" s="12"/>
      <c r="X110" s="12"/>
      <c r="Y110" s="12"/>
      <c r="Z110" s="12"/>
      <c r="AA110" s="12"/>
      <c r="AB110" s="12"/>
      <c r="AC110" s="12"/>
      <c r="AD110" s="12"/>
    </row>
    <row r="111" spans="3:30" x14ac:dyDescent="0.2">
      <c r="C111" s="12"/>
      <c r="D111" s="12"/>
      <c r="E111" s="12"/>
      <c r="G111" s="12"/>
      <c r="H111" s="16"/>
      <c r="I111" s="12"/>
      <c r="J111" s="12"/>
      <c r="K111" s="12"/>
      <c r="M111" s="12"/>
      <c r="N111" s="16"/>
      <c r="O111" s="12"/>
      <c r="P111" s="12"/>
      <c r="Q111" s="12"/>
      <c r="R111" s="12"/>
      <c r="S111" s="12"/>
    </row>
    <row r="112" spans="3:30" x14ac:dyDescent="0.2">
      <c r="C112" s="16"/>
      <c r="D112" s="12"/>
      <c r="E112" s="12"/>
      <c r="G112" s="12"/>
      <c r="H112" s="16"/>
      <c r="I112" s="12"/>
      <c r="J112" s="12"/>
      <c r="K112" s="12"/>
      <c r="M112" s="12"/>
      <c r="N112" s="16"/>
      <c r="O112" s="12"/>
      <c r="P112" s="12"/>
      <c r="Q112" s="14"/>
      <c r="R112" s="12"/>
      <c r="S112" s="12"/>
    </row>
    <row r="113" spans="3:19" x14ac:dyDescent="0.2">
      <c r="C113" s="21"/>
      <c r="D113" s="12"/>
      <c r="E113" s="12"/>
      <c r="G113" s="12"/>
      <c r="H113" s="16"/>
      <c r="I113" s="12"/>
      <c r="J113" s="12"/>
      <c r="K113" s="12"/>
      <c r="M113" s="12"/>
      <c r="N113" s="16"/>
      <c r="O113" s="17"/>
      <c r="P113" s="12"/>
      <c r="Q113" s="18"/>
      <c r="R113" s="12"/>
      <c r="S113" s="12"/>
    </row>
    <row r="114" spans="3:19" ht="16" customHeight="1" x14ac:dyDescent="0.2">
      <c r="C114" s="16"/>
      <c r="D114" s="12"/>
      <c r="E114" s="12"/>
      <c r="G114" s="12"/>
      <c r="H114" s="16"/>
      <c r="I114" s="12"/>
      <c r="J114" s="12"/>
      <c r="K114" s="12"/>
      <c r="M114" s="12"/>
      <c r="N114" s="26"/>
      <c r="O114" s="12"/>
      <c r="P114" s="12"/>
      <c r="Q114" s="12"/>
      <c r="R114" s="12"/>
      <c r="S114" s="12"/>
    </row>
    <row r="115" spans="3:19" ht="40" customHeight="1" x14ac:dyDescent="0.2">
      <c r="C115" s="16"/>
      <c r="D115" s="12"/>
      <c r="E115" s="12"/>
      <c r="G115" s="12"/>
      <c r="H115" s="16"/>
      <c r="I115" s="12"/>
      <c r="J115" s="12"/>
      <c r="K115" s="12"/>
      <c r="M115" s="12"/>
      <c r="N115" s="26"/>
      <c r="O115" s="12"/>
      <c r="P115" s="12"/>
      <c r="Q115" s="14"/>
      <c r="R115" s="12"/>
      <c r="S115" s="12"/>
    </row>
    <row r="116" spans="3:19" x14ac:dyDescent="0.2">
      <c r="C116" s="16"/>
      <c r="D116" s="12"/>
      <c r="E116" s="12"/>
      <c r="G116" s="12"/>
      <c r="H116" s="16"/>
      <c r="I116" s="17"/>
      <c r="J116" s="12"/>
      <c r="K116" s="12"/>
      <c r="M116" s="12"/>
      <c r="N116" s="16"/>
      <c r="O116" s="12"/>
      <c r="P116" s="12"/>
      <c r="Q116" s="12"/>
      <c r="R116" s="12"/>
      <c r="S116" s="12"/>
    </row>
    <row r="117" spans="3:19" x14ac:dyDescent="0.2">
      <c r="C117" s="12"/>
      <c r="D117" s="12"/>
      <c r="E117" s="12"/>
      <c r="G117" s="12"/>
      <c r="H117" s="16"/>
      <c r="I117" s="12"/>
      <c r="J117" s="12"/>
      <c r="K117" s="12"/>
      <c r="M117" s="12"/>
      <c r="N117" s="16"/>
      <c r="O117" s="12"/>
      <c r="P117" s="12"/>
      <c r="Q117" s="14"/>
      <c r="R117" s="12"/>
      <c r="S117" s="12"/>
    </row>
    <row r="118" spans="3:19" x14ac:dyDescent="0.2">
      <c r="C118" s="12"/>
      <c r="D118" s="12"/>
      <c r="E118" s="12"/>
      <c r="G118" s="19"/>
      <c r="H118" s="16"/>
      <c r="I118" s="12"/>
      <c r="J118" s="12"/>
      <c r="K118" s="12"/>
      <c r="M118" s="12"/>
      <c r="N118" s="16"/>
      <c r="O118" s="12"/>
      <c r="P118" s="12"/>
      <c r="Q118" s="12"/>
      <c r="R118" s="12"/>
      <c r="S118" s="12"/>
    </row>
    <row r="119" spans="3:19" ht="16" customHeight="1" x14ac:dyDescent="0.2">
      <c r="C119" s="12"/>
      <c r="D119" s="12"/>
      <c r="E119" s="12"/>
      <c r="G119" s="19"/>
      <c r="H119" s="16"/>
      <c r="I119" s="12"/>
      <c r="J119" s="12"/>
      <c r="K119" s="12"/>
      <c r="M119" s="12"/>
      <c r="N119" s="16"/>
      <c r="O119" s="12"/>
      <c r="P119" s="12"/>
      <c r="Q119" s="12"/>
      <c r="R119" s="12"/>
      <c r="S119" s="12"/>
    </row>
    <row r="120" spans="3:19" x14ac:dyDescent="0.2">
      <c r="C120" s="12"/>
      <c r="D120" s="12"/>
      <c r="E120" s="12"/>
      <c r="G120" s="15"/>
      <c r="H120" s="16"/>
      <c r="I120" s="12"/>
      <c r="J120" s="12"/>
      <c r="K120" s="12"/>
      <c r="M120" s="12"/>
      <c r="N120" s="12"/>
      <c r="O120" s="12"/>
      <c r="P120" s="12"/>
      <c r="Q120" s="12"/>
      <c r="R120" s="12"/>
      <c r="S120" s="12"/>
    </row>
    <row r="121" spans="3:19" x14ac:dyDescent="0.2">
      <c r="C121" s="16"/>
      <c r="D121" s="12"/>
      <c r="E121" s="16"/>
      <c r="G121" s="15"/>
      <c r="H121" s="16"/>
      <c r="I121" s="12"/>
      <c r="J121" s="12"/>
      <c r="K121" s="12"/>
      <c r="M121" s="12"/>
      <c r="N121" s="12"/>
      <c r="O121" s="12"/>
      <c r="P121" s="12"/>
      <c r="Q121" s="12"/>
      <c r="R121" s="12"/>
      <c r="S121" s="12"/>
    </row>
    <row r="122" spans="3:19" x14ac:dyDescent="0.2">
      <c r="C122" s="16"/>
      <c r="D122" s="12"/>
      <c r="E122" s="12"/>
      <c r="G122" s="15"/>
      <c r="H122" s="16"/>
      <c r="I122" s="12"/>
      <c r="J122" s="12"/>
      <c r="K122" s="12"/>
      <c r="M122" s="12"/>
      <c r="N122" s="12"/>
      <c r="O122" s="12"/>
      <c r="P122" s="12"/>
      <c r="Q122" s="12"/>
      <c r="R122" s="12"/>
      <c r="S122" s="12"/>
    </row>
    <row r="123" spans="3:19" x14ac:dyDescent="0.2">
      <c r="C123" s="16"/>
      <c r="D123" s="12"/>
      <c r="E123" s="12"/>
      <c r="G123" s="15"/>
      <c r="H123" s="16"/>
      <c r="I123" s="12"/>
      <c r="J123" s="12"/>
      <c r="K123" s="12"/>
      <c r="M123" s="12"/>
      <c r="N123" s="12"/>
      <c r="O123" s="12"/>
      <c r="P123" s="12"/>
      <c r="Q123" s="12"/>
      <c r="R123" s="12"/>
      <c r="S123" s="12"/>
    </row>
    <row r="124" spans="3:19" x14ac:dyDescent="0.2">
      <c r="C124" s="16"/>
      <c r="D124" s="12"/>
      <c r="E124" s="12"/>
      <c r="G124" s="12"/>
      <c r="H124" s="16"/>
      <c r="I124" s="17"/>
      <c r="J124" s="12"/>
      <c r="K124" s="12"/>
      <c r="M124" s="12"/>
      <c r="N124" s="12"/>
      <c r="O124" s="12"/>
      <c r="P124" s="12"/>
      <c r="Q124" s="12"/>
      <c r="R124" s="12"/>
      <c r="S124" s="12"/>
    </row>
    <row r="125" spans="3:19" x14ac:dyDescent="0.2">
      <c r="C125" s="16"/>
      <c r="D125" s="12"/>
      <c r="E125" s="12"/>
      <c r="G125" s="12"/>
      <c r="H125" s="16"/>
      <c r="I125" s="12"/>
      <c r="J125" s="12"/>
      <c r="K125" s="12"/>
      <c r="M125" s="12"/>
      <c r="N125" s="12"/>
      <c r="O125" s="12"/>
      <c r="P125" s="12"/>
      <c r="Q125" s="12"/>
      <c r="R125" s="12"/>
      <c r="S125" s="12"/>
    </row>
    <row r="126" spans="3:19" x14ac:dyDescent="0.2">
      <c r="C126" s="16"/>
      <c r="D126" s="12"/>
      <c r="E126" s="12"/>
      <c r="G126" s="12"/>
      <c r="H126" s="16"/>
      <c r="I126" s="12"/>
      <c r="J126" s="12"/>
      <c r="K126" s="12"/>
      <c r="M126" s="12"/>
      <c r="N126" s="12"/>
      <c r="O126" s="12"/>
      <c r="P126" s="12"/>
      <c r="Q126" s="12"/>
      <c r="R126" s="12"/>
      <c r="S126" s="12"/>
    </row>
    <row r="127" spans="3:19" x14ac:dyDescent="0.2">
      <c r="C127" s="16"/>
      <c r="D127" s="12"/>
      <c r="E127" s="12"/>
      <c r="G127" s="12"/>
      <c r="H127" s="16"/>
      <c r="I127" s="12"/>
      <c r="J127" s="12"/>
      <c r="K127" s="12"/>
      <c r="M127" s="12"/>
      <c r="N127" s="12"/>
      <c r="O127" s="12"/>
      <c r="P127" s="12"/>
      <c r="Q127" s="12"/>
      <c r="R127" s="12"/>
      <c r="S127" s="12"/>
    </row>
    <row r="128" spans="3:19" x14ac:dyDescent="0.2">
      <c r="C128" s="16"/>
      <c r="D128" s="12"/>
      <c r="E128" s="12"/>
      <c r="G128" s="12"/>
      <c r="H128" s="16"/>
      <c r="I128" s="12"/>
      <c r="J128" s="12"/>
      <c r="K128" s="12"/>
      <c r="M128" s="12"/>
      <c r="N128" s="12"/>
      <c r="O128" s="12"/>
      <c r="P128" s="12"/>
      <c r="Q128" s="12"/>
      <c r="R128" s="12"/>
      <c r="S128" s="12"/>
    </row>
    <row r="129" spans="3:19" ht="16" customHeight="1" x14ac:dyDescent="0.2">
      <c r="C129" s="16"/>
      <c r="D129" s="12"/>
      <c r="E129" s="12"/>
      <c r="G129" s="12"/>
      <c r="H129" s="16"/>
      <c r="I129" s="12"/>
      <c r="J129" s="12"/>
      <c r="K129" s="12"/>
      <c r="M129" s="12"/>
      <c r="N129" s="12"/>
      <c r="O129" s="12"/>
      <c r="P129" s="12"/>
      <c r="Q129" s="12"/>
      <c r="R129" s="12"/>
      <c r="S129" s="12"/>
    </row>
    <row r="130" spans="3:19" x14ac:dyDescent="0.2">
      <c r="C130" s="12"/>
      <c r="D130" s="12"/>
      <c r="E130" s="12"/>
      <c r="G130" s="12"/>
      <c r="H130" s="16"/>
      <c r="I130" s="12"/>
      <c r="J130" s="12"/>
      <c r="K130" s="12"/>
      <c r="M130" s="12"/>
      <c r="N130" s="12"/>
      <c r="O130" s="12"/>
      <c r="P130" s="12"/>
      <c r="Q130" s="12"/>
      <c r="R130" s="12"/>
      <c r="S130" s="12"/>
    </row>
    <row r="131" spans="3:19" x14ac:dyDescent="0.2">
      <c r="C131" s="16"/>
      <c r="D131" s="12"/>
      <c r="E131" s="12"/>
      <c r="G131" s="12"/>
      <c r="H131" s="16"/>
      <c r="I131" s="12"/>
      <c r="J131" s="12"/>
      <c r="K131" s="12"/>
      <c r="M131" s="12"/>
      <c r="N131" s="12"/>
      <c r="O131" s="12"/>
      <c r="P131" s="12"/>
      <c r="Q131" s="12"/>
      <c r="R131" s="12"/>
      <c r="S131" s="12"/>
    </row>
    <row r="132" spans="3:19" x14ac:dyDescent="0.2">
      <c r="C132" s="16"/>
      <c r="D132" s="12"/>
      <c r="E132" s="12"/>
      <c r="G132" s="12"/>
      <c r="H132" s="16"/>
      <c r="I132" s="12"/>
      <c r="J132" s="12"/>
      <c r="K132" s="12"/>
      <c r="M132" s="12"/>
      <c r="N132" s="12"/>
      <c r="O132" s="12"/>
      <c r="P132" s="12"/>
      <c r="Q132" s="12"/>
      <c r="R132" s="12"/>
      <c r="S132" s="12"/>
    </row>
    <row r="133" spans="3:19" x14ac:dyDescent="0.2">
      <c r="C133" s="16"/>
      <c r="D133" s="12"/>
      <c r="E133" s="12"/>
      <c r="G133" s="12"/>
      <c r="H133" s="16"/>
      <c r="I133" s="12"/>
      <c r="J133" s="12"/>
      <c r="K133" s="12"/>
      <c r="M133" s="12"/>
      <c r="N133" s="12"/>
      <c r="O133" s="12"/>
      <c r="P133" s="12"/>
      <c r="Q133" s="12"/>
      <c r="R133" s="12"/>
      <c r="S133" s="12"/>
    </row>
    <row r="134" spans="3:19" x14ac:dyDescent="0.2">
      <c r="C134" s="16"/>
      <c r="D134" s="12"/>
      <c r="E134" s="12"/>
      <c r="G134" s="12"/>
      <c r="H134" s="12"/>
      <c r="I134" s="12"/>
      <c r="J134" s="12"/>
      <c r="K134" s="12"/>
      <c r="M134" s="12"/>
      <c r="N134" s="12"/>
      <c r="O134" s="12"/>
      <c r="P134" s="12"/>
      <c r="Q134" s="12"/>
      <c r="R134" s="12"/>
      <c r="S134" s="12"/>
    </row>
    <row r="135" spans="3:19" x14ac:dyDescent="0.2">
      <c r="C135" s="16"/>
      <c r="D135" s="12"/>
      <c r="E135" s="12"/>
      <c r="G135" s="12"/>
      <c r="H135" s="16"/>
      <c r="I135" s="12"/>
      <c r="J135" s="12"/>
      <c r="K135" s="12"/>
      <c r="M135" s="12"/>
      <c r="N135" s="12"/>
      <c r="O135" s="12"/>
      <c r="P135" s="12"/>
      <c r="Q135" s="12"/>
      <c r="R135" s="12"/>
      <c r="S135" s="12"/>
    </row>
    <row r="136" spans="3:19" x14ac:dyDescent="0.2">
      <c r="C136" s="16"/>
      <c r="D136" s="12"/>
      <c r="E136" s="12"/>
      <c r="G136" s="12"/>
      <c r="H136" s="16"/>
      <c r="I136" s="12"/>
      <c r="J136" s="12"/>
      <c r="K136" s="12"/>
      <c r="M136" s="12"/>
      <c r="N136" s="24"/>
      <c r="O136" s="24"/>
      <c r="P136" s="24"/>
      <c r="Q136" s="24"/>
      <c r="R136" s="24"/>
      <c r="S136" s="12"/>
    </row>
    <row r="137" spans="3:19" x14ac:dyDescent="0.2">
      <c r="C137" s="16"/>
      <c r="D137" s="12"/>
      <c r="E137" s="12"/>
      <c r="G137" s="12"/>
      <c r="H137" s="16"/>
      <c r="I137" s="12"/>
      <c r="J137" s="12"/>
      <c r="K137" s="12"/>
      <c r="M137" s="12"/>
      <c r="N137" s="12"/>
      <c r="O137" s="12"/>
      <c r="P137" s="12"/>
      <c r="Q137" s="12"/>
      <c r="R137" s="12"/>
      <c r="S137" s="12"/>
    </row>
    <row r="138" spans="3:19" ht="16" customHeight="1" x14ac:dyDescent="0.2">
      <c r="C138" s="16"/>
      <c r="D138" s="12"/>
      <c r="E138" s="12"/>
      <c r="G138" s="12"/>
      <c r="H138" s="16"/>
      <c r="I138" s="13"/>
      <c r="J138" s="12"/>
      <c r="K138" s="12"/>
      <c r="M138" s="12"/>
      <c r="N138" s="27"/>
      <c r="O138" s="12"/>
      <c r="P138" s="12"/>
      <c r="Q138" s="12"/>
      <c r="R138" s="25"/>
      <c r="S138" s="12"/>
    </row>
    <row r="139" spans="3:19" x14ac:dyDescent="0.2">
      <c r="C139" s="16"/>
      <c r="D139" s="12"/>
      <c r="E139" s="12"/>
      <c r="G139" s="12"/>
      <c r="H139" s="20"/>
      <c r="I139" s="13"/>
      <c r="J139" s="12"/>
      <c r="K139" s="12"/>
      <c r="M139" s="12"/>
      <c r="N139" s="27"/>
      <c r="O139" s="12"/>
      <c r="P139" s="12"/>
      <c r="Q139" s="14"/>
      <c r="R139" s="25"/>
      <c r="S139" s="12"/>
    </row>
    <row r="140" spans="3:19" x14ac:dyDescent="0.2">
      <c r="C140" s="16"/>
      <c r="D140" s="12"/>
      <c r="E140" s="12"/>
      <c r="G140" s="12"/>
      <c r="H140" s="12"/>
      <c r="I140" s="13"/>
      <c r="J140" s="12"/>
      <c r="K140" s="12"/>
      <c r="M140" s="12"/>
      <c r="N140" s="16"/>
      <c r="O140" s="12"/>
      <c r="P140" s="12"/>
      <c r="Q140" s="12"/>
      <c r="R140" s="12"/>
      <c r="S140" s="12"/>
    </row>
    <row r="141" spans="3:19" x14ac:dyDescent="0.2">
      <c r="C141" s="16"/>
      <c r="D141" s="12"/>
      <c r="E141" s="12"/>
      <c r="G141" s="12"/>
      <c r="H141" s="12"/>
      <c r="I141" s="13"/>
      <c r="J141" s="12"/>
      <c r="K141" s="12"/>
      <c r="M141" s="12"/>
      <c r="N141" s="16"/>
      <c r="O141" s="12"/>
      <c r="P141" s="12"/>
      <c r="Q141" s="12"/>
      <c r="R141" s="12"/>
      <c r="S141" s="12"/>
    </row>
    <row r="142" spans="3:19" x14ac:dyDescent="0.2">
      <c r="C142" s="16"/>
      <c r="D142" s="12"/>
      <c r="E142" s="12"/>
      <c r="G142" s="12"/>
      <c r="H142" s="12"/>
      <c r="I142" s="13"/>
      <c r="J142" s="12"/>
      <c r="K142" s="12"/>
      <c r="M142" s="12"/>
      <c r="N142" s="17"/>
      <c r="O142" s="12"/>
      <c r="P142" s="12"/>
      <c r="Q142" s="12"/>
      <c r="R142" s="25"/>
      <c r="S142" s="12"/>
    </row>
    <row r="143" spans="3:19" x14ac:dyDescent="0.2">
      <c r="C143" s="16"/>
      <c r="D143" s="12"/>
      <c r="G143" s="12"/>
      <c r="H143" s="12"/>
      <c r="I143" s="13"/>
      <c r="J143" s="12"/>
      <c r="K143" s="12"/>
      <c r="M143" s="12"/>
      <c r="N143" s="17"/>
      <c r="O143" s="12"/>
      <c r="P143" s="12"/>
      <c r="Q143" s="14"/>
      <c r="R143" s="25"/>
      <c r="S143" s="12"/>
    </row>
    <row r="144" spans="3:19" x14ac:dyDescent="0.2">
      <c r="C144" s="16"/>
      <c r="D144" s="12"/>
      <c r="G144" s="12"/>
      <c r="H144" s="12"/>
      <c r="I144" s="13"/>
      <c r="J144" s="12"/>
      <c r="K144" s="12"/>
      <c r="M144" s="12"/>
      <c r="N144" s="16"/>
      <c r="O144" s="17"/>
      <c r="P144" s="12"/>
      <c r="Q144" s="18"/>
      <c r="R144" s="12"/>
      <c r="S144" s="12"/>
    </row>
    <row r="145" spans="3:19" x14ac:dyDescent="0.2">
      <c r="C145" s="16"/>
      <c r="G145" s="12"/>
      <c r="H145" s="12"/>
      <c r="I145" s="13"/>
      <c r="J145" s="12"/>
      <c r="K145" s="12"/>
      <c r="M145" s="12"/>
      <c r="N145" s="16"/>
      <c r="O145" s="12"/>
      <c r="P145" s="12"/>
      <c r="Q145" s="12"/>
      <c r="R145" s="12"/>
      <c r="S145" s="12"/>
    </row>
    <row r="146" spans="3:19" ht="16" customHeight="1" x14ac:dyDescent="0.2">
      <c r="C146" s="16"/>
      <c r="G146" s="12"/>
      <c r="H146" s="12"/>
      <c r="I146" s="13"/>
      <c r="J146" s="12"/>
      <c r="K146" s="12"/>
      <c r="M146" s="12"/>
      <c r="N146" s="17"/>
      <c r="O146" s="12"/>
      <c r="P146" s="12"/>
      <c r="Q146" s="12"/>
      <c r="R146" s="25"/>
      <c r="S146" s="12"/>
    </row>
    <row r="147" spans="3:19" ht="16" customHeight="1" x14ac:dyDescent="0.2">
      <c r="C147" s="16"/>
      <c r="G147" s="12"/>
      <c r="H147" s="12"/>
      <c r="I147" s="12"/>
      <c r="J147" s="12"/>
      <c r="K147" s="12"/>
      <c r="M147" s="12"/>
      <c r="N147" s="17"/>
      <c r="O147" s="12"/>
      <c r="P147" s="12"/>
      <c r="Q147" s="14"/>
      <c r="R147" s="25"/>
      <c r="S147" s="12"/>
    </row>
    <row r="148" spans="3:19" x14ac:dyDescent="0.2">
      <c r="C148" s="16"/>
      <c r="G148" s="12"/>
      <c r="H148" s="12"/>
      <c r="I148" s="12"/>
      <c r="J148" s="12"/>
      <c r="K148" s="12"/>
      <c r="M148" s="12"/>
      <c r="N148" s="16"/>
      <c r="O148" s="12"/>
      <c r="P148" s="12"/>
      <c r="Q148" s="12"/>
      <c r="R148" s="12"/>
      <c r="S148" s="12"/>
    </row>
    <row r="149" spans="3:19" x14ac:dyDescent="0.2">
      <c r="C149" s="16"/>
      <c r="G149" s="12"/>
      <c r="H149" s="12"/>
      <c r="I149" s="12"/>
      <c r="J149" s="12"/>
      <c r="K149" s="12"/>
      <c r="M149" s="12"/>
      <c r="N149" s="16"/>
      <c r="O149" s="12"/>
      <c r="P149" s="12"/>
      <c r="Q149" s="14"/>
      <c r="R149" s="12"/>
      <c r="S149" s="12"/>
    </row>
    <row r="150" spans="3:19" x14ac:dyDescent="0.2">
      <c r="C150" s="12"/>
      <c r="G150" s="12"/>
      <c r="H150" s="12"/>
      <c r="I150" s="12"/>
      <c r="J150" s="12"/>
      <c r="K150" s="12"/>
      <c r="M150" s="12"/>
      <c r="N150" s="17"/>
      <c r="O150" s="12"/>
      <c r="P150" s="12"/>
      <c r="Q150" s="12"/>
      <c r="R150" s="25"/>
      <c r="S150" s="12"/>
    </row>
    <row r="151" spans="3:19" x14ac:dyDescent="0.2">
      <c r="C151" s="16"/>
      <c r="G151" s="12"/>
      <c r="H151" s="12"/>
      <c r="M151" s="12"/>
      <c r="N151" s="17"/>
      <c r="O151" s="12"/>
      <c r="P151" s="12"/>
      <c r="Q151" s="14"/>
      <c r="R151" s="25"/>
      <c r="S151" s="12"/>
    </row>
    <row r="152" spans="3:19" x14ac:dyDescent="0.2">
      <c r="C152" s="16"/>
      <c r="G152" s="12"/>
      <c r="M152" s="12"/>
      <c r="N152" s="16"/>
      <c r="O152" s="17"/>
      <c r="P152" s="12"/>
      <c r="Q152" s="18"/>
      <c r="R152" s="12"/>
      <c r="S152" s="12"/>
    </row>
    <row r="153" spans="3:19" ht="16" customHeight="1" x14ac:dyDescent="0.2">
      <c r="C153" s="16"/>
      <c r="G153" s="12"/>
      <c r="M153" s="12"/>
      <c r="N153" s="12"/>
      <c r="O153" s="12"/>
      <c r="P153" s="12"/>
      <c r="Q153" s="12"/>
      <c r="R153" s="12"/>
      <c r="S153" s="12"/>
    </row>
    <row r="154" spans="3:19" x14ac:dyDescent="0.2">
      <c r="C154" s="16"/>
      <c r="G154" s="12"/>
      <c r="M154" s="12"/>
      <c r="N154" s="12"/>
      <c r="O154" s="12"/>
      <c r="P154" s="12"/>
      <c r="Q154" s="12"/>
      <c r="R154" s="12"/>
      <c r="S154" s="12"/>
    </row>
    <row r="155" spans="3:19" x14ac:dyDescent="0.2">
      <c r="C155" s="16"/>
      <c r="G155" s="12"/>
      <c r="M155" s="12"/>
      <c r="N155" s="16"/>
      <c r="O155" s="12"/>
      <c r="P155" s="12"/>
      <c r="Q155" s="12"/>
      <c r="R155" s="12"/>
      <c r="S155" s="12"/>
    </row>
    <row r="156" spans="3:19" x14ac:dyDescent="0.2">
      <c r="C156" s="16"/>
      <c r="G156" s="12"/>
      <c r="M156" s="12"/>
      <c r="N156" s="16"/>
      <c r="O156" s="12"/>
      <c r="P156" s="12"/>
      <c r="Q156" s="14"/>
      <c r="R156" s="12"/>
      <c r="S156" s="12"/>
    </row>
    <row r="157" spans="3:19" ht="16" customHeight="1" x14ac:dyDescent="0.2">
      <c r="C157" s="16"/>
      <c r="G157" s="19"/>
      <c r="M157" s="12"/>
      <c r="N157" s="16"/>
      <c r="O157" s="12"/>
      <c r="P157" s="12"/>
      <c r="Q157" s="12"/>
      <c r="R157" s="12"/>
      <c r="S157" s="12"/>
    </row>
    <row r="158" spans="3:19" x14ac:dyDescent="0.2">
      <c r="C158" s="16"/>
      <c r="G158" s="19"/>
      <c r="M158" s="12"/>
      <c r="N158" s="16"/>
      <c r="O158" s="12"/>
      <c r="P158" s="12"/>
      <c r="Q158" s="12"/>
      <c r="R158" s="12"/>
      <c r="S158" s="12"/>
    </row>
    <row r="159" spans="3:19" x14ac:dyDescent="0.2">
      <c r="C159" s="12"/>
      <c r="G159" s="15"/>
      <c r="M159" s="12"/>
      <c r="N159" s="16"/>
      <c r="O159" s="12"/>
      <c r="P159" s="12"/>
      <c r="Q159" s="12"/>
      <c r="R159" s="12"/>
      <c r="S159" s="12"/>
    </row>
    <row r="160" spans="3:19" x14ac:dyDescent="0.2">
      <c r="C160" s="12"/>
      <c r="G160" s="15"/>
      <c r="M160" s="12"/>
      <c r="N160" s="16"/>
      <c r="O160" s="12"/>
      <c r="P160" s="12"/>
      <c r="Q160" s="12"/>
      <c r="R160" s="12"/>
      <c r="S160" s="12"/>
    </row>
    <row r="161" spans="3:19" x14ac:dyDescent="0.2">
      <c r="C161" s="12"/>
      <c r="G161" s="15"/>
      <c r="M161" s="12"/>
      <c r="N161" s="12"/>
      <c r="O161" s="12"/>
      <c r="P161" s="12"/>
      <c r="Q161" s="12"/>
      <c r="R161" s="12"/>
      <c r="S161" s="12"/>
    </row>
    <row r="162" spans="3:19" ht="16" customHeight="1" x14ac:dyDescent="0.2">
      <c r="G162" s="15"/>
      <c r="M162" s="12"/>
      <c r="N162" s="16"/>
      <c r="O162" s="12"/>
      <c r="P162" s="12"/>
      <c r="Q162" s="12"/>
      <c r="R162" s="12"/>
      <c r="S162" s="12"/>
    </row>
    <row r="163" spans="3:19" x14ac:dyDescent="0.2">
      <c r="G163" s="12"/>
      <c r="M163" s="12"/>
      <c r="N163" s="16"/>
      <c r="O163" s="12"/>
      <c r="P163" s="12"/>
      <c r="Q163" s="12"/>
      <c r="R163" s="12"/>
      <c r="S163" s="12"/>
    </row>
    <row r="164" spans="3:19" x14ac:dyDescent="0.2">
      <c r="G164" s="12"/>
      <c r="M164" s="12"/>
      <c r="N164" s="16"/>
      <c r="O164" s="12"/>
      <c r="P164" s="12"/>
      <c r="Q164" s="12"/>
      <c r="R164" s="12"/>
      <c r="S164" s="12"/>
    </row>
    <row r="165" spans="3:19" x14ac:dyDescent="0.2">
      <c r="G165" s="12"/>
      <c r="M165" s="12"/>
      <c r="N165" s="16"/>
      <c r="O165" s="12"/>
      <c r="P165" s="12"/>
      <c r="Q165" s="12"/>
      <c r="R165" s="12"/>
      <c r="S165" s="12"/>
    </row>
    <row r="166" spans="3:19" x14ac:dyDescent="0.2">
      <c r="G166" s="12"/>
      <c r="M166" s="12"/>
      <c r="N166" s="12"/>
      <c r="O166" s="12"/>
      <c r="P166" s="12"/>
      <c r="Q166" s="12"/>
      <c r="R166" s="12"/>
      <c r="S166" s="12"/>
    </row>
    <row r="167" spans="3:19" x14ac:dyDescent="0.2">
      <c r="G167" s="12"/>
      <c r="N167" s="12"/>
      <c r="O167" s="12"/>
      <c r="P167" s="12"/>
      <c r="Q167" s="12"/>
      <c r="R167" s="12"/>
      <c r="S167" s="12"/>
    </row>
    <row r="168" spans="3:19" x14ac:dyDescent="0.2">
      <c r="G168" s="12"/>
      <c r="N168" s="12"/>
      <c r="O168" s="12"/>
      <c r="P168" s="12"/>
      <c r="Q168" s="12"/>
      <c r="R168" s="12"/>
      <c r="S168" s="12"/>
    </row>
    <row r="169" spans="3:19" x14ac:dyDescent="0.2">
      <c r="G169" s="12"/>
      <c r="N169" s="12"/>
      <c r="O169" s="12"/>
      <c r="P169" s="12"/>
      <c r="Q169" s="12"/>
      <c r="R169" s="12"/>
      <c r="S169" s="12"/>
    </row>
    <row r="170" spans="3:19" x14ac:dyDescent="0.2">
      <c r="G170" s="12"/>
      <c r="N170" s="12"/>
      <c r="O170" s="12"/>
      <c r="P170" s="12"/>
      <c r="Q170" s="12"/>
      <c r="R170" s="12"/>
      <c r="S170" s="12"/>
    </row>
    <row r="171" spans="3:19" x14ac:dyDescent="0.2">
      <c r="G171" s="12"/>
    </row>
    <row r="172" spans="3:19" x14ac:dyDescent="0.2">
      <c r="G172" s="12"/>
    </row>
    <row r="173" spans="3:19" x14ac:dyDescent="0.2">
      <c r="G173" s="12"/>
    </row>
    <row r="174" spans="3:19" x14ac:dyDescent="0.2">
      <c r="G174" s="12"/>
    </row>
  </sheetData>
  <mergeCells count="20">
    <mergeCell ref="H51:H53"/>
    <mergeCell ref="C27:C29"/>
    <mergeCell ref="C23:C25"/>
    <mergeCell ref="H39:H41"/>
    <mergeCell ref="H35:H37"/>
    <mergeCell ref="H31:H33"/>
    <mergeCell ref="H14:H16"/>
    <mergeCell ref="H19:H21"/>
    <mergeCell ref="H23:H25"/>
    <mergeCell ref="H27:H29"/>
    <mergeCell ref="H47:H49"/>
    <mergeCell ref="H43:H45"/>
    <mergeCell ref="C19:C21"/>
    <mergeCell ref="C14:C16"/>
    <mergeCell ref="C31:C33"/>
    <mergeCell ref="C51:C53"/>
    <mergeCell ref="C47:C49"/>
    <mergeCell ref="C43:C45"/>
    <mergeCell ref="C39:C41"/>
    <mergeCell ref="C35:C37"/>
  </mergeCell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99DF6E-70DB-7342-BA6D-D096F3F5FDF4}">
  <dimension ref="A1"/>
  <sheetViews>
    <sheetView workbookViewId="0">
      <selection activeCell="J36" sqref="J36"/>
    </sheetView>
  </sheetViews>
  <sheetFormatPr baseColWidth="10" defaultRowHeight="16" x14ac:dyDescent="0.2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7A1AB0-F389-F942-A23F-86571CA2000A}">
  <dimension ref="B6:J17"/>
  <sheetViews>
    <sheetView workbookViewId="0">
      <selection activeCell="C3" sqref="C3"/>
    </sheetView>
  </sheetViews>
  <sheetFormatPr baseColWidth="10" defaultRowHeight="16" x14ac:dyDescent="0.2"/>
  <cols>
    <col min="3" max="3" width="16" bestFit="1" customWidth="1"/>
  </cols>
  <sheetData>
    <row r="6" spans="2:10" x14ac:dyDescent="0.2">
      <c r="B6" s="35" t="s">
        <v>19</v>
      </c>
      <c r="C6" s="35">
        <v>1</v>
      </c>
      <c r="D6" s="35">
        <v>2</v>
      </c>
      <c r="E6" s="35">
        <v>3</v>
      </c>
      <c r="G6" s="2" t="s">
        <v>19</v>
      </c>
      <c r="H6" s="2">
        <v>1</v>
      </c>
      <c r="I6" s="2">
        <v>2</v>
      </c>
      <c r="J6" s="2">
        <v>3</v>
      </c>
    </row>
    <row r="7" spans="2:10" x14ac:dyDescent="0.2">
      <c r="B7" s="35" t="s">
        <v>20</v>
      </c>
      <c r="C7" s="35">
        <v>14.895547445255472</v>
      </c>
      <c r="D7" s="36">
        <v>15.6053906</v>
      </c>
      <c r="E7" s="35">
        <v>16.162213740458014</v>
      </c>
      <c r="G7" s="2" t="s">
        <v>20</v>
      </c>
      <c r="H7" s="2">
        <f t="shared" ref="H7:J13" si="0">C7*10.74/10</f>
        <v>15.997817956204377</v>
      </c>
      <c r="I7" s="2">
        <f t="shared" si="0"/>
        <v>16.7601895044</v>
      </c>
      <c r="J7" s="2">
        <f t="shared" si="0"/>
        <v>17.358217557251908</v>
      </c>
    </row>
    <row r="8" spans="2:10" x14ac:dyDescent="0.2">
      <c r="B8" s="35" t="s">
        <v>21</v>
      </c>
      <c r="C8" s="35">
        <v>16.374034090909092</v>
      </c>
      <c r="D8" s="36">
        <v>16.760534400000001</v>
      </c>
      <c r="E8" s="35">
        <v>14.371467889908255</v>
      </c>
      <c r="G8" s="2" t="s">
        <v>21</v>
      </c>
      <c r="H8" s="2">
        <f t="shared" si="0"/>
        <v>17.585712613636368</v>
      </c>
      <c r="I8" s="2">
        <f t="shared" si="0"/>
        <v>18.000813945600001</v>
      </c>
      <c r="J8" s="2">
        <f t="shared" si="0"/>
        <v>15.434956513761467</v>
      </c>
    </row>
    <row r="9" spans="2:10" x14ac:dyDescent="0.2">
      <c r="B9" s="35" t="s">
        <v>22</v>
      </c>
      <c r="C9" s="35">
        <v>13.585238095238095</v>
      </c>
      <c r="D9" s="36">
        <v>13.561965799999999</v>
      </c>
      <c r="E9" s="35">
        <v>13.170172413793102</v>
      </c>
      <c r="G9" s="2" t="s">
        <v>22</v>
      </c>
      <c r="H9" s="2">
        <f t="shared" si="0"/>
        <v>14.590545714285714</v>
      </c>
      <c r="I9" s="2">
        <f t="shared" si="0"/>
        <v>14.5655512692</v>
      </c>
      <c r="J9" s="2">
        <f t="shared" si="0"/>
        <v>14.144765172413793</v>
      </c>
    </row>
    <row r="10" spans="2:10" x14ac:dyDescent="0.2">
      <c r="B10" s="35" t="s">
        <v>23</v>
      </c>
      <c r="C10" s="35">
        <v>14.352656249999997</v>
      </c>
      <c r="D10" s="36">
        <v>12.878279600000001</v>
      </c>
      <c r="E10" s="35">
        <v>16.522173913043481</v>
      </c>
      <c r="G10" s="2" t="s">
        <v>23</v>
      </c>
      <c r="H10" s="2">
        <f t="shared" si="0"/>
        <v>15.414752812499998</v>
      </c>
      <c r="I10" s="2">
        <f t="shared" si="0"/>
        <v>13.831272290399999</v>
      </c>
      <c r="J10" s="2">
        <f t="shared" si="0"/>
        <v>17.744814782608699</v>
      </c>
    </row>
    <row r="11" spans="2:10" x14ac:dyDescent="0.2">
      <c r="B11" s="35" t="s">
        <v>24</v>
      </c>
      <c r="C11" s="35">
        <v>12.750535714285716</v>
      </c>
      <c r="D11" s="36">
        <v>12.574999999999999</v>
      </c>
      <c r="E11" s="35">
        <v>15.612307692307699</v>
      </c>
      <c r="G11" s="2" t="s">
        <v>24</v>
      </c>
      <c r="H11" s="2">
        <f t="shared" si="0"/>
        <v>13.694075357142859</v>
      </c>
      <c r="I11" s="2">
        <f t="shared" si="0"/>
        <v>13.505549999999999</v>
      </c>
      <c r="J11" s="2">
        <f t="shared" si="0"/>
        <v>16.767618461538468</v>
      </c>
    </row>
    <row r="12" spans="2:10" x14ac:dyDescent="0.2">
      <c r="B12" s="35" t="s">
        <v>25</v>
      </c>
      <c r="C12" s="35">
        <v>16.19590909090909</v>
      </c>
      <c r="D12" s="36">
        <v>16.629067800000001</v>
      </c>
      <c r="E12" s="35">
        <v>13.665249999999997</v>
      </c>
      <c r="G12" s="2" t="s">
        <v>25</v>
      </c>
      <c r="H12" s="2">
        <f t="shared" si="0"/>
        <v>17.394406363636364</v>
      </c>
      <c r="I12" s="2">
        <f t="shared" si="0"/>
        <v>17.859618817200001</v>
      </c>
      <c r="J12" s="2">
        <f t="shared" si="0"/>
        <v>14.676478499999996</v>
      </c>
    </row>
    <row r="13" spans="2:10" x14ac:dyDescent="0.2">
      <c r="B13" s="35" t="s">
        <v>26</v>
      </c>
      <c r="C13" s="35">
        <v>13.36791044776119</v>
      </c>
      <c r="D13" s="36">
        <v>15.3847573</v>
      </c>
      <c r="E13" s="35">
        <v>16.232181818181818</v>
      </c>
      <c r="G13" s="2" t="s">
        <v>26</v>
      </c>
      <c r="H13" s="2">
        <f t="shared" si="0"/>
        <v>14.357135820895518</v>
      </c>
      <c r="I13" s="2">
        <f t="shared" si="0"/>
        <v>16.5232293402</v>
      </c>
      <c r="J13" s="2">
        <f t="shared" si="0"/>
        <v>17.433363272727274</v>
      </c>
    </row>
    <row r="15" spans="2:10" x14ac:dyDescent="0.2">
      <c r="B15" s="35"/>
      <c r="C15" t="s">
        <v>27</v>
      </c>
    </row>
    <row r="17" spans="2:3" x14ac:dyDescent="0.2">
      <c r="B17" s="2"/>
      <c r="C17" t="s">
        <v>28</v>
      </c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6D77E7-B11B-A145-87E0-C14A866EC442}">
  <dimension ref="C5:Y141"/>
  <sheetViews>
    <sheetView zoomScaleNormal="100" workbookViewId="0">
      <selection activeCell="C100" sqref="C100"/>
    </sheetView>
  </sheetViews>
  <sheetFormatPr baseColWidth="10" defaultRowHeight="16" x14ac:dyDescent="0.2"/>
  <cols>
    <col min="3" max="3" width="37.33203125" style="65" customWidth="1"/>
    <col min="6" max="6" width="22.5" bestFit="1" customWidth="1"/>
    <col min="9" max="9" width="30.1640625" bestFit="1" customWidth="1"/>
    <col min="11" max="11" width="22.5" bestFit="1" customWidth="1"/>
    <col min="12" max="12" width="24.83203125" bestFit="1" customWidth="1"/>
    <col min="14" max="14" width="24.83203125" bestFit="1" customWidth="1"/>
  </cols>
  <sheetData>
    <row r="5" spans="3:25" x14ac:dyDescent="0.2">
      <c r="C5" s="76" t="s">
        <v>44</v>
      </c>
    </row>
    <row r="6" spans="3:25" x14ac:dyDescent="0.2">
      <c r="N6" s="117" t="s">
        <v>38</v>
      </c>
      <c r="O6" s="117"/>
      <c r="P6" s="117"/>
      <c r="Q6" s="117"/>
      <c r="R6" s="117"/>
      <c r="S6" s="117"/>
      <c r="T6" s="117"/>
      <c r="U6" s="117"/>
    </row>
    <row r="7" spans="3:25" x14ac:dyDescent="0.2">
      <c r="C7" s="65" t="s">
        <v>30</v>
      </c>
      <c r="D7" s="4" t="s">
        <v>31</v>
      </c>
      <c r="E7" s="4" t="s">
        <v>32</v>
      </c>
      <c r="F7" s="4" t="s">
        <v>33</v>
      </c>
      <c r="J7" s="4" t="s">
        <v>32</v>
      </c>
      <c r="K7" s="4" t="s">
        <v>33</v>
      </c>
      <c r="L7" s="42" t="s">
        <v>169</v>
      </c>
      <c r="P7" t="s">
        <v>44</v>
      </c>
      <c r="Q7" t="s">
        <v>45</v>
      </c>
      <c r="R7" t="s">
        <v>46</v>
      </c>
      <c r="S7" t="s">
        <v>47</v>
      </c>
      <c r="T7" t="s">
        <v>48</v>
      </c>
      <c r="U7" t="s">
        <v>49</v>
      </c>
    </row>
    <row r="8" spans="3:25" ht="16" customHeight="1" x14ac:dyDescent="0.2">
      <c r="C8" s="65" t="s">
        <v>284</v>
      </c>
      <c r="D8" s="9">
        <v>1</v>
      </c>
      <c r="E8" s="9">
        <v>29</v>
      </c>
      <c r="F8" s="9">
        <v>16</v>
      </c>
      <c r="N8" t="s">
        <v>42</v>
      </c>
      <c r="O8" s="8">
        <f>AVERAGE(L9,L27,L43,L55,L71,L84)</f>
        <v>59.077602132819926</v>
      </c>
      <c r="P8" s="8">
        <f>L9/$O$8</f>
        <v>0.79290924983880051</v>
      </c>
      <c r="Q8" s="8">
        <f>L27/$O$8</f>
        <v>0.92328484190715665</v>
      </c>
      <c r="R8" s="8">
        <f>L43/$O$8</f>
        <v>1.1305645856437758</v>
      </c>
      <c r="S8" s="8">
        <f>L55/$O$8</f>
        <v>1.0416546934337152</v>
      </c>
      <c r="T8" s="8">
        <f>L71/$O$8</f>
        <v>1.0771656488916828</v>
      </c>
      <c r="U8" s="8">
        <f>L84/$O$8</f>
        <v>1.0344209802848701</v>
      </c>
      <c r="V8" s="8"/>
      <c r="W8" s="8"/>
      <c r="X8" s="8"/>
      <c r="Y8" s="8"/>
    </row>
    <row r="9" spans="3:25" x14ac:dyDescent="0.2">
      <c r="D9" s="9">
        <v>2</v>
      </c>
      <c r="E9" s="9">
        <v>395</v>
      </c>
      <c r="F9" s="9">
        <v>172</v>
      </c>
      <c r="I9" t="s">
        <v>35</v>
      </c>
      <c r="J9">
        <f>SUM(E8:E10)</f>
        <v>491</v>
      </c>
      <c r="K9">
        <f>SUM(F8:F10)</f>
        <v>230</v>
      </c>
      <c r="L9" s="8">
        <f>(K9*100)/J9</f>
        <v>46.843177189409367</v>
      </c>
      <c r="N9" t="s">
        <v>285</v>
      </c>
      <c r="P9" s="8">
        <f>L10/$O$8</f>
        <v>0.15442073964061215</v>
      </c>
      <c r="Q9" s="8">
        <f>L28/$O$8</f>
        <v>0.11694941330823984</v>
      </c>
      <c r="R9" s="8">
        <f>L41/$O$8</f>
        <v>0</v>
      </c>
      <c r="S9" s="8">
        <f>L56/$O$8</f>
        <v>8.340785769885907E-2</v>
      </c>
      <c r="T9" s="8">
        <f>L73/$O$8</f>
        <v>0.28211481280496453</v>
      </c>
    </row>
    <row r="10" spans="3:25" x14ac:dyDescent="0.2">
      <c r="D10" s="9">
        <v>3</v>
      </c>
      <c r="E10" s="9">
        <v>67</v>
      </c>
      <c r="F10" s="9">
        <v>42</v>
      </c>
      <c r="I10" t="s">
        <v>285</v>
      </c>
      <c r="J10">
        <f>SUM(E11:E13)</f>
        <v>285</v>
      </c>
      <c r="K10">
        <f>SUM(F11:F13)</f>
        <v>26</v>
      </c>
      <c r="L10" s="8">
        <f>(K10*100)/J10</f>
        <v>9.1228070175438596</v>
      </c>
      <c r="N10" t="s">
        <v>287</v>
      </c>
      <c r="P10" s="8">
        <f>L12/$O$8</f>
        <v>1.1040721161247335</v>
      </c>
      <c r="Q10" s="8">
        <f>L26/$O$8</f>
        <v>1.1477256286797095</v>
      </c>
      <c r="R10" s="8">
        <f>L42/$O$8</f>
        <v>1.1930397505366572</v>
      </c>
      <c r="S10" s="8"/>
      <c r="T10" s="8"/>
    </row>
    <row r="11" spans="3:25" x14ac:dyDescent="0.2">
      <c r="C11" t="s">
        <v>285</v>
      </c>
      <c r="D11" s="9">
        <v>1</v>
      </c>
      <c r="E11" s="9">
        <v>35</v>
      </c>
      <c r="F11" s="9">
        <v>0</v>
      </c>
      <c r="I11" t="s">
        <v>286</v>
      </c>
      <c r="J11">
        <f>SUM(E14:E16)</f>
        <v>376</v>
      </c>
      <c r="K11">
        <f>SUM(F14:F16)</f>
        <v>246</v>
      </c>
      <c r="L11" s="8">
        <f>(K11*100)/J11</f>
        <v>65.425531914893611</v>
      </c>
      <c r="N11" t="s">
        <v>286</v>
      </c>
      <c r="P11" s="8">
        <f>L11/$O$8</f>
        <v>1.1074507013301267</v>
      </c>
      <c r="Q11" s="8">
        <f>L25/$O$8</f>
        <v>1.2046129430199712</v>
      </c>
      <c r="S11" s="8">
        <f>L57/$O$8</f>
        <v>1.1911514318431835</v>
      </c>
      <c r="T11" s="8">
        <f>L72/$O$8</f>
        <v>1.2106286141727602</v>
      </c>
      <c r="U11" s="8">
        <f>L85/$O$8</f>
        <v>0.92595109351332416</v>
      </c>
    </row>
    <row r="12" spans="3:25" x14ac:dyDescent="0.2">
      <c r="D12" s="9">
        <v>2</v>
      </c>
      <c r="E12" s="9">
        <v>187</v>
      </c>
      <c r="F12" s="9">
        <v>17</v>
      </c>
      <c r="I12" t="s">
        <v>287</v>
      </c>
      <c r="J12">
        <f>SUM(E17:E19)</f>
        <v>509</v>
      </c>
      <c r="K12">
        <f>SUM(F17:F19)</f>
        <v>332</v>
      </c>
      <c r="L12" s="8">
        <f>(K12*100)/J12</f>
        <v>65.225933202357567</v>
      </c>
      <c r="P12" s="8"/>
      <c r="Q12" s="8"/>
      <c r="R12" s="8"/>
      <c r="S12" s="8"/>
      <c r="T12" s="8"/>
    </row>
    <row r="13" spans="3:25" x14ac:dyDescent="0.2">
      <c r="D13" s="9">
        <v>3</v>
      </c>
      <c r="E13" s="9">
        <v>63</v>
      </c>
      <c r="F13" s="9">
        <v>9</v>
      </c>
      <c r="L13" s="8"/>
    </row>
    <row r="14" spans="3:25" x14ac:dyDescent="0.2">
      <c r="C14" t="s">
        <v>286</v>
      </c>
      <c r="D14" s="9">
        <v>1</v>
      </c>
      <c r="E14" s="9">
        <v>262</v>
      </c>
      <c r="F14" s="9">
        <v>178</v>
      </c>
    </row>
    <row r="15" spans="3:25" x14ac:dyDescent="0.2">
      <c r="D15" s="9">
        <v>2</v>
      </c>
      <c r="E15" s="9">
        <v>43</v>
      </c>
      <c r="F15" s="9">
        <v>28</v>
      </c>
      <c r="O15" s="44" t="s">
        <v>32</v>
      </c>
    </row>
    <row r="16" spans="3:25" x14ac:dyDescent="0.2">
      <c r="D16" s="9">
        <v>3</v>
      </c>
      <c r="E16" s="9">
        <v>71</v>
      </c>
      <c r="F16" s="9">
        <v>40</v>
      </c>
      <c r="N16" s="65" t="s">
        <v>35</v>
      </c>
      <c r="O16">
        <f>SUM(J9,J27,J43,J55,J71,J84)</f>
        <v>1469</v>
      </c>
    </row>
    <row r="17" spans="3:15" x14ac:dyDescent="0.2">
      <c r="C17" t="s">
        <v>287</v>
      </c>
      <c r="D17" s="40">
        <v>1</v>
      </c>
      <c r="E17" s="40">
        <v>98</v>
      </c>
      <c r="F17" s="40">
        <v>59</v>
      </c>
      <c r="N17" t="s">
        <v>285</v>
      </c>
      <c r="O17">
        <f>SUM(J10,J28,J41,J56,J73)</f>
        <v>1262</v>
      </c>
    </row>
    <row r="18" spans="3:15" x14ac:dyDescent="0.2">
      <c r="D18" s="40">
        <v>2</v>
      </c>
      <c r="E18" s="40">
        <v>277</v>
      </c>
      <c r="F18" s="40">
        <v>185</v>
      </c>
      <c r="L18" s="8"/>
      <c r="N18" t="s">
        <v>287</v>
      </c>
      <c r="O18">
        <f>SUM(J12,J26,J42)</f>
        <v>880</v>
      </c>
    </row>
    <row r="19" spans="3:15" x14ac:dyDescent="0.2">
      <c r="D19" s="40">
        <v>3</v>
      </c>
      <c r="E19" s="40">
        <v>134</v>
      </c>
      <c r="F19" s="40">
        <v>88</v>
      </c>
      <c r="N19" t="s">
        <v>286</v>
      </c>
      <c r="O19">
        <f>SUM(J11,J25,J57,J72,J85)</f>
        <v>1631</v>
      </c>
    </row>
    <row r="20" spans="3:15" x14ac:dyDescent="0.2">
      <c r="D20" s="40"/>
      <c r="E20" s="40"/>
      <c r="F20" s="40"/>
    </row>
    <row r="21" spans="3:15" x14ac:dyDescent="0.2">
      <c r="D21" s="40"/>
      <c r="E21" s="40"/>
      <c r="F21" s="40"/>
    </row>
    <row r="22" spans="3:15" x14ac:dyDescent="0.2">
      <c r="C22" s="76" t="s">
        <v>45</v>
      </c>
    </row>
    <row r="24" spans="3:15" ht="17" x14ac:dyDescent="0.2">
      <c r="C24" s="65" t="s">
        <v>30</v>
      </c>
      <c r="D24" s="4" t="s">
        <v>31</v>
      </c>
      <c r="E24" s="46" t="s">
        <v>32</v>
      </c>
      <c r="F24" s="4" t="s">
        <v>33</v>
      </c>
      <c r="J24" s="4" t="s">
        <v>32</v>
      </c>
      <c r="K24" s="4" t="s">
        <v>33</v>
      </c>
      <c r="L24" s="42" t="s">
        <v>169</v>
      </c>
    </row>
    <row r="25" spans="3:15" x14ac:dyDescent="0.2">
      <c r="C25" t="s">
        <v>286</v>
      </c>
      <c r="D25" s="4">
        <v>1</v>
      </c>
      <c r="E25" s="4">
        <v>211</v>
      </c>
      <c r="F25" s="4">
        <v>145</v>
      </c>
      <c r="I25" t="s">
        <v>286</v>
      </c>
      <c r="J25">
        <f>SUM(E25:E27)</f>
        <v>326</v>
      </c>
      <c r="K25">
        <f>SUM(F25:F27)</f>
        <v>232</v>
      </c>
      <c r="L25" s="8">
        <f>(K25*100)/J25</f>
        <v>71.165644171779135</v>
      </c>
    </row>
    <row r="26" spans="3:15" x14ac:dyDescent="0.2">
      <c r="D26" s="4">
        <v>2</v>
      </c>
      <c r="E26" s="4">
        <v>77</v>
      </c>
      <c r="F26" s="4">
        <v>52</v>
      </c>
      <c r="I26" t="s">
        <v>287</v>
      </c>
      <c r="J26">
        <f>SUM(E28:E30)</f>
        <v>205</v>
      </c>
      <c r="K26">
        <f>SUM(F28:F30)</f>
        <v>139</v>
      </c>
      <c r="L26" s="8">
        <f>(K26*100)/J26</f>
        <v>67.804878048780495</v>
      </c>
    </row>
    <row r="27" spans="3:15" x14ac:dyDescent="0.2">
      <c r="D27" s="9">
        <v>3</v>
      </c>
      <c r="E27" s="4">
        <v>38</v>
      </c>
      <c r="F27" s="4">
        <v>35</v>
      </c>
      <c r="I27" t="s">
        <v>43</v>
      </c>
      <c r="J27">
        <f>SUM(E31:E32)</f>
        <v>187</v>
      </c>
      <c r="K27">
        <f>SUM(F31:F32)</f>
        <v>102</v>
      </c>
      <c r="L27" s="8">
        <f t="shared" ref="L27" si="0">(K27*100)/J27</f>
        <v>54.545454545454547</v>
      </c>
    </row>
    <row r="28" spans="3:15" x14ac:dyDescent="0.2">
      <c r="C28" t="s">
        <v>287</v>
      </c>
      <c r="D28" s="9">
        <v>1</v>
      </c>
      <c r="E28" s="4">
        <v>25</v>
      </c>
      <c r="F28" s="4">
        <v>16</v>
      </c>
      <c r="I28" t="s">
        <v>285</v>
      </c>
      <c r="J28">
        <f>SUM(E33:E35)</f>
        <v>275</v>
      </c>
      <c r="K28">
        <f>SUM(F33:F35)</f>
        <v>19</v>
      </c>
      <c r="L28" s="8">
        <f>(K28*100)/J28</f>
        <v>6.9090909090909092</v>
      </c>
    </row>
    <row r="29" spans="3:15" x14ac:dyDescent="0.2">
      <c r="D29" s="9">
        <v>2</v>
      </c>
      <c r="E29" s="4">
        <v>94</v>
      </c>
      <c r="F29" s="4">
        <v>62</v>
      </c>
    </row>
    <row r="30" spans="3:15" x14ac:dyDescent="0.2">
      <c r="D30" s="9">
        <v>3</v>
      </c>
      <c r="E30" s="4">
        <v>86</v>
      </c>
      <c r="F30" s="4">
        <v>61</v>
      </c>
      <c r="L30" s="8"/>
    </row>
    <row r="31" spans="3:15" x14ac:dyDescent="0.2">
      <c r="C31" s="65" t="s">
        <v>35</v>
      </c>
      <c r="D31" s="9">
        <v>1</v>
      </c>
      <c r="E31" s="4">
        <v>84</v>
      </c>
      <c r="F31" s="4">
        <v>57</v>
      </c>
      <c r="L31" s="8"/>
    </row>
    <row r="32" spans="3:15" x14ac:dyDescent="0.2">
      <c r="D32" s="9">
        <v>2</v>
      </c>
      <c r="E32" s="4">
        <v>103</v>
      </c>
      <c r="F32" s="4">
        <v>45</v>
      </c>
    </row>
    <row r="33" spans="3:12" x14ac:dyDescent="0.2">
      <c r="C33" t="s">
        <v>285</v>
      </c>
      <c r="D33" s="9">
        <v>1</v>
      </c>
      <c r="E33" s="9">
        <v>92</v>
      </c>
      <c r="F33" s="9">
        <v>8</v>
      </c>
    </row>
    <row r="34" spans="3:12" x14ac:dyDescent="0.2">
      <c r="D34" s="9">
        <v>2</v>
      </c>
      <c r="E34" s="9">
        <v>113</v>
      </c>
      <c r="F34" s="9">
        <v>9</v>
      </c>
    </row>
    <row r="35" spans="3:12" x14ac:dyDescent="0.2">
      <c r="D35" s="9">
        <v>3</v>
      </c>
      <c r="E35" s="9">
        <v>70</v>
      </c>
      <c r="F35" s="9">
        <v>2</v>
      </c>
    </row>
    <row r="36" spans="3:12" x14ac:dyDescent="0.2">
      <c r="D36" s="40"/>
      <c r="E36" s="39"/>
      <c r="F36" s="39"/>
    </row>
    <row r="37" spans="3:12" x14ac:dyDescent="0.2">
      <c r="D37" s="40"/>
      <c r="E37" s="39"/>
      <c r="F37" s="39"/>
    </row>
    <row r="38" spans="3:12" x14ac:dyDescent="0.2">
      <c r="C38" s="76" t="s">
        <v>46</v>
      </c>
    </row>
    <row r="40" spans="3:12" x14ac:dyDescent="0.2">
      <c r="C40" s="65" t="s">
        <v>30</v>
      </c>
      <c r="D40" s="4" t="s">
        <v>31</v>
      </c>
      <c r="E40" s="4" t="s">
        <v>32</v>
      </c>
      <c r="F40" s="4" t="s">
        <v>33</v>
      </c>
      <c r="J40" s="4" t="s">
        <v>32</v>
      </c>
      <c r="K40" s="4" t="s">
        <v>33</v>
      </c>
      <c r="L40" s="42" t="s">
        <v>169</v>
      </c>
    </row>
    <row r="41" spans="3:12" x14ac:dyDescent="0.2">
      <c r="C41" t="s">
        <v>285</v>
      </c>
      <c r="D41" s="4">
        <v>1</v>
      </c>
      <c r="E41" s="4">
        <v>53</v>
      </c>
      <c r="F41" s="4">
        <v>0</v>
      </c>
      <c r="I41" t="s">
        <v>285</v>
      </c>
      <c r="J41">
        <f>SUM(E41:E42)</f>
        <v>87</v>
      </c>
      <c r="K41">
        <f>SUM(F41:F42)</f>
        <v>0</v>
      </c>
      <c r="L41" s="8">
        <f>(K41*100)/J41</f>
        <v>0</v>
      </c>
    </row>
    <row r="42" spans="3:12" x14ac:dyDescent="0.2">
      <c r="D42" s="4">
        <v>2</v>
      </c>
      <c r="E42" s="4">
        <v>34</v>
      </c>
      <c r="F42" s="4">
        <v>0</v>
      </c>
      <c r="I42" t="s">
        <v>287</v>
      </c>
      <c r="J42">
        <f>SUM(E43:E45)</f>
        <v>166</v>
      </c>
      <c r="K42">
        <f>SUM(F43:F45)</f>
        <v>117</v>
      </c>
      <c r="L42" s="8">
        <f>(K42*100)/J42</f>
        <v>70.481927710843379</v>
      </c>
    </row>
    <row r="43" spans="3:12" x14ac:dyDescent="0.2">
      <c r="C43" t="s">
        <v>287</v>
      </c>
      <c r="D43" s="9">
        <v>1</v>
      </c>
      <c r="E43" s="9">
        <v>80</v>
      </c>
      <c r="F43" s="9">
        <v>57</v>
      </c>
      <c r="I43" t="s">
        <v>43</v>
      </c>
      <c r="J43">
        <f>SUM(E46:E48)</f>
        <v>268</v>
      </c>
      <c r="K43">
        <f>SUM(F46:F48)</f>
        <v>179</v>
      </c>
      <c r="L43" s="8">
        <f>(K43*100)/J43</f>
        <v>66.791044776119406</v>
      </c>
    </row>
    <row r="44" spans="3:12" x14ac:dyDescent="0.2">
      <c r="D44" s="9">
        <v>2</v>
      </c>
      <c r="E44" s="9">
        <v>31</v>
      </c>
      <c r="F44" s="9">
        <v>26</v>
      </c>
    </row>
    <row r="45" spans="3:12" x14ac:dyDescent="0.2">
      <c r="D45" s="9">
        <v>3</v>
      </c>
      <c r="E45" s="9">
        <v>55</v>
      </c>
      <c r="F45" s="9">
        <v>34</v>
      </c>
    </row>
    <row r="46" spans="3:12" x14ac:dyDescent="0.2">
      <c r="C46" s="65" t="s">
        <v>43</v>
      </c>
      <c r="D46" s="9">
        <v>1</v>
      </c>
      <c r="E46" s="9">
        <v>38</v>
      </c>
      <c r="F46" s="9">
        <v>29</v>
      </c>
    </row>
    <row r="47" spans="3:12" x14ac:dyDescent="0.2">
      <c r="D47" s="9">
        <v>2</v>
      </c>
      <c r="E47" s="9">
        <v>115</v>
      </c>
      <c r="F47" s="9">
        <v>78</v>
      </c>
    </row>
    <row r="48" spans="3:12" x14ac:dyDescent="0.2">
      <c r="D48" s="9">
        <v>3</v>
      </c>
      <c r="E48" s="9">
        <v>115</v>
      </c>
      <c r="F48" s="9">
        <v>72</v>
      </c>
      <c r="L48" s="8"/>
    </row>
    <row r="49" spans="3:12" x14ac:dyDescent="0.2">
      <c r="D49" s="40"/>
      <c r="E49" s="39"/>
      <c r="F49" s="39"/>
    </row>
    <row r="50" spans="3:12" x14ac:dyDescent="0.2">
      <c r="D50" s="40"/>
      <c r="E50" s="39"/>
      <c r="F50" s="39"/>
    </row>
    <row r="51" spans="3:12" x14ac:dyDescent="0.2">
      <c r="C51" s="76" t="s">
        <v>47</v>
      </c>
    </row>
    <row r="53" spans="3:12" x14ac:dyDescent="0.2">
      <c r="C53" s="65" t="s">
        <v>30</v>
      </c>
      <c r="D53" s="4" t="s">
        <v>31</v>
      </c>
      <c r="E53" s="4" t="s">
        <v>32</v>
      </c>
      <c r="F53" s="4" t="s">
        <v>33</v>
      </c>
      <c r="J53" s="4" t="s">
        <v>32</v>
      </c>
      <c r="K53" s="4" t="s">
        <v>33</v>
      </c>
      <c r="L53" s="42" t="s">
        <v>169</v>
      </c>
    </row>
    <row r="54" spans="3:12" x14ac:dyDescent="0.2">
      <c r="C54" s="65" t="s">
        <v>284</v>
      </c>
      <c r="D54" s="9">
        <v>1</v>
      </c>
      <c r="E54" s="9">
        <v>42</v>
      </c>
      <c r="F54" s="9">
        <v>35</v>
      </c>
    </row>
    <row r="55" spans="3:12" x14ac:dyDescent="0.2">
      <c r="D55" s="9">
        <v>2</v>
      </c>
      <c r="E55" s="9">
        <v>119</v>
      </c>
      <c r="F55" s="9">
        <v>60</v>
      </c>
      <c r="I55" t="s">
        <v>35</v>
      </c>
      <c r="J55">
        <f>SUM(E54:E56)</f>
        <v>221</v>
      </c>
      <c r="K55">
        <f>SUM(F54:F56)</f>
        <v>136</v>
      </c>
      <c r="L55" s="8">
        <f>(K55*100)/J55</f>
        <v>61.53846153846154</v>
      </c>
    </row>
    <row r="56" spans="3:12" x14ac:dyDescent="0.2">
      <c r="D56" s="9">
        <v>3</v>
      </c>
      <c r="E56" s="9">
        <v>60</v>
      </c>
      <c r="F56" s="9">
        <v>41</v>
      </c>
      <c r="I56" t="s">
        <v>285</v>
      </c>
      <c r="J56">
        <f>SUM(E57:E59)</f>
        <v>345</v>
      </c>
      <c r="K56">
        <f>SUM(F57:F59)</f>
        <v>17</v>
      </c>
      <c r="L56" s="8">
        <f t="shared" ref="L56:L57" si="1">(K56*100)/J56</f>
        <v>4.9275362318840576</v>
      </c>
    </row>
    <row r="57" spans="3:12" x14ac:dyDescent="0.2">
      <c r="C57" t="s">
        <v>285</v>
      </c>
      <c r="D57" s="9">
        <v>1</v>
      </c>
      <c r="E57" s="9">
        <v>104</v>
      </c>
      <c r="F57" s="9">
        <v>7</v>
      </c>
      <c r="I57" t="s">
        <v>286</v>
      </c>
      <c r="J57">
        <f>SUM(E60:E62)</f>
        <v>216</v>
      </c>
      <c r="K57">
        <f>SUM(F60:F62)</f>
        <v>152</v>
      </c>
      <c r="L57" s="8">
        <f t="shared" si="1"/>
        <v>70.370370370370367</v>
      </c>
    </row>
    <row r="58" spans="3:12" x14ac:dyDescent="0.2">
      <c r="D58" s="9">
        <v>2</v>
      </c>
      <c r="E58" s="9">
        <v>159</v>
      </c>
      <c r="F58" s="9">
        <v>6</v>
      </c>
      <c r="L58" s="8"/>
    </row>
    <row r="59" spans="3:12" x14ac:dyDescent="0.2">
      <c r="D59" s="9">
        <v>3</v>
      </c>
      <c r="E59" s="9">
        <v>82</v>
      </c>
      <c r="F59" s="9">
        <v>4</v>
      </c>
      <c r="L59" s="8"/>
    </row>
    <row r="60" spans="3:12" x14ac:dyDescent="0.2">
      <c r="C60" t="s">
        <v>286</v>
      </c>
      <c r="D60" s="9">
        <v>1</v>
      </c>
      <c r="E60" s="9">
        <v>101</v>
      </c>
      <c r="F60" s="9">
        <v>77</v>
      </c>
    </row>
    <row r="61" spans="3:12" x14ac:dyDescent="0.2">
      <c r="D61" s="9">
        <v>2</v>
      </c>
      <c r="E61" s="9">
        <v>71</v>
      </c>
      <c r="F61" s="9">
        <v>42</v>
      </c>
    </row>
    <row r="62" spans="3:12" x14ac:dyDescent="0.2">
      <c r="D62" s="9">
        <v>3</v>
      </c>
      <c r="E62" s="9">
        <v>44</v>
      </c>
      <c r="F62" s="9">
        <v>33</v>
      </c>
    </row>
    <row r="65" spans="3:12" x14ac:dyDescent="0.2">
      <c r="D65" s="9"/>
      <c r="E65" s="4"/>
      <c r="F65" s="4"/>
    </row>
    <row r="66" spans="3:12" x14ac:dyDescent="0.2">
      <c r="D66" s="9"/>
      <c r="E66" s="9"/>
      <c r="F66" s="9"/>
    </row>
    <row r="67" spans="3:12" x14ac:dyDescent="0.2">
      <c r="C67" s="76" t="s">
        <v>48</v>
      </c>
    </row>
    <row r="69" spans="3:12" x14ac:dyDescent="0.2">
      <c r="C69" s="65" t="s">
        <v>30</v>
      </c>
      <c r="D69" s="4" t="s">
        <v>31</v>
      </c>
      <c r="E69" s="4" t="s">
        <v>32</v>
      </c>
      <c r="F69" s="4" t="s">
        <v>33</v>
      </c>
      <c r="J69" s="4" t="s">
        <v>32</v>
      </c>
      <c r="K69" s="4" t="s">
        <v>33</v>
      </c>
      <c r="L69" s="42" t="s">
        <v>169</v>
      </c>
    </row>
    <row r="70" spans="3:12" x14ac:dyDescent="0.2">
      <c r="C70" t="s">
        <v>35</v>
      </c>
      <c r="D70" s="9">
        <v>1</v>
      </c>
      <c r="E70" s="9">
        <v>75</v>
      </c>
      <c r="F70" s="9">
        <v>54</v>
      </c>
    </row>
    <row r="71" spans="3:12" x14ac:dyDescent="0.2">
      <c r="D71" s="9">
        <v>2</v>
      </c>
      <c r="E71" s="9">
        <v>33</v>
      </c>
      <c r="F71" s="9">
        <v>18</v>
      </c>
      <c r="I71" t="s">
        <v>35</v>
      </c>
      <c r="J71">
        <f>SUM(E70:E72)</f>
        <v>176</v>
      </c>
      <c r="K71">
        <f>SUM(F70:F72)</f>
        <v>112</v>
      </c>
      <c r="L71" s="8">
        <f>(K71*100)/J71</f>
        <v>63.636363636363633</v>
      </c>
    </row>
    <row r="72" spans="3:12" x14ac:dyDescent="0.2">
      <c r="D72" s="9">
        <v>3</v>
      </c>
      <c r="E72" s="9">
        <v>68</v>
      </c>
      <c r="F72" s="9">
        <v>40</v>
      </c>
      <c r="I72" t="s">
        <v>286</v>
      </c>
      <c r="J72">
        <f>SUM(E73:E75)</f>
        <v>309</v>
      </c>
      <c r="K72">
        <f>SUM(F73:F75)</f>
        <v>221</v>
      </c>
      <c r="L72" s="8">
        <f>(K72*100)/J72</f>
        <v>71.521035598705495</v>
      </c>
    </row>
    <row r="73" spans="3:12" x14ac:dyDescent="0.2">
      <c r="C73" t="s">
        <v>286</v>
      </c>
      <c r="D73" s="9">
        <v>1</v>
      </c>
      <c r="E73" s="9">
        <v>48</v>
      </c>
      <c r="F73" s="9">
        <v>44</v>
      </c>
      <c r="I73" t="s">
        <v>285</v>
      </c>
      <c r="J73">
        <f>SUM(E76:E77)</f>
        <v>270</v>
      </c>
      <c r="K73">
        <f>SUM(F76:F77)</f>
        <v>45</v>
      </c>
      <c r="L73" s="8">
        <f t="shared" ref="L73" si="2">(K73*100)/J73</f>
        <v>16.666666666666668</v>
      </c>
    </row>
    <row r="74" spans="3:12" x14ac:dyDescent="0.2">
      <c r="D74" s="9">
        <v>2</v>
      </c>
      <c r="E74" s="9">
        <v>61</v>
      </c>
      <c r="F74" s="9">
        <v>44</v>
      </c>
      <c r="L74" s="8"/>
    </row>
    <row r="75" spans="3:12" x14ac:dyDescent="0.2">
      <c r="D75" s="9">
        <v>3</v>
      </c>
      <c r="E75" s="9">
        <v>200</v>
      </c>
      <c r="F75" s="9">
        <v>133</v>
      </c>
      <c r="L75" s="8"/>
    </row>
    <row r="76" spans="3:12" x14ac:dyDescent="0.2">
      <c r="C76" t="s">
        <v>285</v>
      </c>
      <c r="D76" s="39">
        <v>1</v>
      </c>
      <c r="E76" s="39">
        <v>166</v>
      </c>
      <c r="F76" s="39">
        <v>42</v>
      </c>
      <c r="L76" s="8"/>
    </row>
    <row r="77" spans="3:12" x14ac:dyDescent="0.2">
      <c r="C77"/>
      <c r="D77" s="39">
        <v>2</v>
      </c>
      <c r="E77" s="39">
        <v>104</v>
      </c>
      <c r="F77" s="39">
        <v>3</v>
      </c>
      <c r="L77" s="8"/>
    </row>
    <row r="78" spans="3:12" x14ac:dyDescent="0.2">
      <c r="D78" s="40"/>
      <c r="E78" s="40"/>
      <c r="F78" s="40"/>
      <c r="L78" s="8"/>
    </row>
    <row r="79" spans="3:12" x14ac:dyDescent="0.2">
      <c r="D79" s="4"/>
      <c r="E79" s="45"/>
      <c r="F79" s="45"/>
    </row>
    <row r="80" spans="3:12" x14ac:dyDescent="0.2">
      <c r="C80" s="76" t="s">
        <v>49</v>
      </c>
    </row>
    <row r="82" spans="3:12" x14ac:dyDescent="0.2">
      <c r="C82" s="65" t="s">
        <v>30</v>
      </c>
      <c r="D82" s="4" t="s">
        <v>31</v>
      </c>
      <c r="E82" s="4" t="s">
        <v>32</v>
      </c>
      <c r="F82" s="4" t="s">
        <v>33</v>
      </c>
      <c r="J82" s="4" t="s">
        <v>32</v>
      </c>
      <c r="K82" s="4" t="s">
        <v>33</v>
      </c>
      <c r="L82" s="42" t="s">
        <v>169</v>
      </c>
    </row>
    <row r="83" spans="3:12" x14ac:dyDescent="0.2">
      <c r="C83" t="s">
        <v>35</v>
      </c>
      <c r="D83" s="9">
        <v>1</v>
      </c>
      <c r="E83" s="9">
        <v>71</v>
      </c>
      <c r="F83" s="9">
        <v>50</v>
      </c>
    </row>
    <row r="84" spans="3:12" x14ac:dyDescent="0.2">
      <c r="D84" s="9">
        <v>2</v>
      </c>
      <c r="E84" s="9">
        <v>55</v>
      </c>
      <c r="F84" s="9">
        <v>27</v>
      </c>
      <c r="I84" t="s">
        <v>35</v>
      </c>
      <c r="J84">
        <f>SUM(E83:E84)</f>
        <v>126</v>
      </c>
      <c r="K84">
        <f>SUM(F83:F84)</f>
        <v>77</v>
      </c>
      <c r="L84" s="8">
        <f>(K84*100)/J84</f>
        <v>61.111111111111114</v>
      </c>
    </row>
    <row r="85" spans="3:12" x14ac:dyDescent="0.2">
      <c r="C85" t="s">
        <v>286</v>
      </c>
      <c r="D85" s="9">
        <v>1</v>
      </c>
      <c r="E85" s="9">
        <v>174</v>
      </c>
      <c r="F85" s="9">
        <v>54</v>
      </c>
      <c r="I85" t="s">
        <v>286</v>
      </c>
      <c r="J85">
        <f>SUM(E85:E87)</f>
        <v>404</v>
      </c>
      <c r="K85">
        <f>SUM(F85:F87)</f>
        <v>221</v>
      </c>
      <c r="L85" s="8">
        <f>(K85*100)/J85</f>
        <v>54.702970297029701</v>
      </c>
    </row>
    <row r="86" spans="3:12" x14ac:dyDescent="0.2">
      <c r="D86" s="9">
        <v>2</v>
      </c>
      <c r="E86" s="9">
        <v>54</v>
      </c>
      <c r="F86" s="9">
        <v>41</v>
      </c>
      <c r="L86" s="8"/>
    </row>
    <row r="87" spans="3:12" x14ac:dyDescent="0.2">
      <c r="D87" s="9">
        <v>3</v>
      </c>
      <c r="E87" s="9">
        <v>176</v>
      </c>
      <c r="F87" s="9">
        <v>126</v>
      </c>
    </row>
    <row r="89" spans="3:12" x14ac:dyDescent="0.2">
      <c r="C89"/>
    </row>
    <row r="90" spans="3:12" x14ac:dyDescent="0.2">
      <c r="C90" s="65" t="s">
        <v>317</v>
      </c>
    </row>
    <row r="91" spans="3:12" x14ac:dyDescent="0.2">
      <c r="C91"/>
    </row>
    <row r="92" spans="3:12" x14ac:dyDescent="0.2">
      <c r="C92"/>
    </row>
    <row r="93" spans="3:12" x14ac:dyDescent="0.2">
      <c r="C93"/>
      <c r="E93" s="8"/>
      <c r="F93" s="8"/>
      <c r="G93" s="8"/>
      <c r="H93" s="8"/>
      <c r="I93" s="8"/>
      <c r="J93" s="8"/>
    </row>
    <row r="94" spans="3:12" x14ac:dyDescent="0.2">
      <c r="C94"/>
      <c r="F94" s="8"/>
      <c r="G94" s="8"/>
      <c r="H94" s="8"/>
      <c r="I94" s="8"/>
    </row>
    <row r="95" spans="3:12" x14ac:dyDescent="0.2">
      <c r="C95"/>
    </row>
    <row r="96" spans="3:12" x14ac:dyDescent="0.2">
      <c r="C96"/>
    </row>
    <row r="97" spans="3:3" x14ac:dyDescent="0.2">
      <c r="C97"/>
    </row>
    <row r="98" spans="3:3" x14ac:dyDescent="0.2">
      <c r="C98"/>
    </row>
    <row r="99" spans="3:3" s="41" customFormat="1" x14ac:dyDescent="0.2"/>
    <row r="100" spans="3:3" s="41" customFormat="1" x14ac:dyDescent="0.2"/>
    <row r="101" spans="3:3" x14ac:dyDescent="0.2">
      <c r="C101"/>
    </row>
    <row r="102" spans="3:3" x14ac:dyDescent="0.2">
      <c r="C102"/>
    </row>
    <row r="103" spans="3:3" x14ac:dyDescent="0.2">
      <c r="C103"/>
    </row>
    <row r="104" spans="3:3" x14ac:dyDescent="0.2">
      <c r="C104"/>
    </row>
    <row r="105" spans="3:3" x14ac:dyDescent="0.2">
      <c r="C105"/>
    </row>
    <row r="106" spans="3:3" x14ac:dyDescent="0.2">
      <c r="C106"/>
    </row>
    <row r="107" spans="3:3" x14ac:dyDescent="0.2">
      <c r="C107"/>
    </row>
    <row r="108" spans="3:3" x14ac:dyDescent="0.2">
      <c r="C108"/>
    </row>
    <row r="109" spans="3:3" x14ac:dyDescent="0.2">
      <c r="C109"/>
    </row>
    <row r="110" spans="3:3" x14ac:dyDescent="0.2">
      <c r="C110"/>
    </row>
    <row r="111" spans="3:3" x14ac:dyDescent="0.2">
      <c r="C111"/>
    </row>
    <row r="112" spans="3:3" x14ac:dyDescent="0.2">
      <c r="C112"/>
    </row>
    <row r="113" spans="3:3" x14ac:dyDescent="0.2">
      <c r="C113"/>
    </row>
    <row r="114" spans="3:3" x14ac:dyDescent="0.2">
      <c r="C114"/>
    </row>
    <row r="115" spans="3:3" x14ac:dyDescent="0.2">
      <c r="C115"/>
    </row>
    <row r="116" spans="3:3" x14ac:dyDescent="0.2">
      <c r="C116"/>
    </row>
    <row r="117" spans="3:3" x14ac:dyDescent="0.2">
      <c r="C117"/>
    </row>
    <row r="118" spans="3:3" x14ac:dyDescent="0.2">
      <c r="C118"/>
    </row>
    <row r="119" spans="3:3" x14ac:dyDescent="0.2">
      <c r="C119"/>
    </row>
    <row r="120" spans="3:3" x14ac:dyDescent="0.2">
      <c r="C120"/>
    </row>
    <row r="121" spans="3:3" x14ac:dyDescent="0.2">
      <c r="C121"/>
    </row>
    <row r="122" spans="3:3" x14ac:dyDescent="0.2">
      <c r="C122"/>
    </row>
    <row r="123" spans="3:3" x14ac:dyDescent="0.2">
      <c r="C123"/>
    </row>
    <row r="124" spans="3:3" x14ac:dyDescent="0.2">
      <c r="C124"/>
    </row>
    <row r="125" spans="3:3" x14ac:dyDescent="0.2">
      <c r="C125"/>
    </row>
    <row r="126" spans="3:3" x14ac:dyDescent="0.2">
      <c r="C126"/>
    </row>
    <row r="127" spans="3:3" x14ac:dyDescent="0.2">
      <c r="C127"/>
    </row>
    <row r="128" spans="3:3" x14ac:dyDescent="0.2">
      <c r="C128"/>
    </row>
    <row r="129" spans="3:6" x14ac:dyDescent="0.2">
      <c r="C129"/>
    </row>
    <row r="130" spans="3:6" x14ac:dyDescent="0.2">
      <c r="C130"/>
    </row>
    <row r="131" spans="3:6" x14ac:dyDescent="0.2">
      <c r="C131"/>
    </row>
    <row r="132" spans="3:6" x14ac:dyDescent="0.2">
      <c r="C132"/>
      <c r="D132" s="39"/>
      <c r="E132" s="39"/>
      <c r="F132" s="39"/>
    </row>
    <row r="138" spans="3:6" x14ac:dyDescent="0.2">
      <c r="C138"/>
      <c r="D138" s="39"/>
      <c r="E138" s="39"/>
      <c r="F138" s="39"/>
    </row>
    <row r="139" spans="3:6" x14ac:dyDescent="0.2">
      <c r="C139"/>
    </row>
    <row r="140" spans="3:6" x14ac:dyDescent="0.2">
      <c r="C140"/>
    </row>
    <row r="141" spans="3:6" x14ac:dyDescent="0.2">
      <c r="C141"/>
    </row>
  </sheetData>
  <mergeCells count="1">
    <mergeCell ref="N6:U6"/>
  </mergeCells>
  <phoneticPr fontId="22" type="noConversion"/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543E33-AC0E-FE48-9631-5D1AC4A88EA3}">
  <dimension ref="B6:P44"/>
  <sheetViews>
    <sheetView workbookViewId="0">
      <selection activeCell="O14" sqref="O14"/>
    </sheetView>
  </sheetViews>
  <sheetFormatPr baseColWidth="10" defaultRowHeight="16" x14ac:dyDescent="0.2"/>
  <cols>
    <col min="2" max="2" width="18" style="12" bestFit="1" customWidth="1"/>
    <col min="5" max="5" width="22.5" bestFit="1" customWidth="1"/>
    <col min="7" max="7" width="15.83203125" bestFit="1" customWidth="1"/>
    <col min="8" max="8" width="7.5" bestFit="1" customWidth="1"/>
    <col min="9" max="9" width="22.5" bestFit="1" customWidth="1"/>
    <col min="10" max="10" width="24.1640625" bestFit="1" customWidth="1"/>
    <col min="12" max="12" width="22" bestFit="1" customWidth="1"/>
    <col min="16" max="16" width="7" customWidth="1"/>
  </cols>
  <sheetData>
    <row r="6" spans="2:16" x14ac:dyDescent="0.2">
      <c r="B6" s="43" t="s">
        <v>44</v>
      </c>
    </row>
    <row r="7" spans="2:16" x14ac:dyDescent="0.2">
      <c r="L7" s="117" t="s">
        <v>170</v>
      </c>
      <c r="M7" s="117"/>
      <c r="N7" s="117"/>
      <c r="O7" s="117"/>
      <c r="P7" s="117"/>
    </row>
    <row r="8" spans="2:16" x14ac:dyDescent="0.2">
      <c r="B8" s="12" t="s">
        <v>30</v>
      </c>
      <c r="C8" s="1" t="s">
        <v>31</v>
      </c>
      <c r="D8" s="1" t="s">
        <v>32</v>
      </c>
      <c r="E8" s="1" t="s">
        <v>33</v>
      </c>
      <c r="F8" s="1"/>
      <c r="H8" s="1" t="s">
        <v>32</v>
      </c>
      <c r="I8" s="1" t="s">
        <v>33</v>
      </c>
      <c r="J8" s="42" t="s">
        <v>34</v>
      </c>
      <c r="N8" t="s">
        <v>39</v>
      </c>
      <c r="O8" t="s">
        <v>40</v>
      </c>
      <c r="P8" t="s">
        <v>41</v>
      </c>
    </row>
    <row r="9" spans="2:16" x14ac:dyDescent="0.2">
      <c r="B9" s="12" t="s">
        <v>35</v>
      </c>
      <c r="C9" s="9">
        <v>1</v>
      </c>
      <c r="D9" s="9">
        <v>140</v>
      </c>
      <c r="E9" s="9">
        <v>94</v>
      </c>
      <c r="F9" s="23"/>
      <c r="L9" t="s">
        <v>42</v>
      </c>
      <c r="M9" s="8">
        <f>AVERAGE(J10,J24,J37)</f>
        <v>59.188608583769877</v>
      </c>
      <c r="N9" s="8">
        <f>J10/M9</f>
        <v>1.2283565432578001</v>
      </c>
      <c r="O9" s="8">
        <f>J24/M9</f>
        <v>0.84475714493667808</v>
      </c>
      <c r="P9" s="8">
        <f>J37/M9</f>
        <v>0.92688631180552183</v>
      </c>
    </row>
    <row r="10" spans="2:16" x14ac:dyDescent="0.2">
      <c r="C10" s="9">
        <v>2</v>
      </c>
      <c r="D10" s="9">
        <v>164</v>
      </c>
      <c r="E10" s="9">
        <v>115</v>
      </c>
      <c r="F10" s="23"/>
      <c r="G10" t="s">
        <v>35</v>
      </c>
      <c r="H10">
        <f>SUM(D9:D11)</f>
        <v>403</v>
      </c>
      <c r="I10">
        <f>SUM(E9:E11)</f>
        <v>293</v>
      </c>
      <c r="J10" s="8">
        <f>(I10*100)/H10</f>
        <v>72.704714640198517</v>
      </c>
      <c r="L10" t="s">
        <v>36</v>
      </c>
      <c r="N10" s="8">
        <f>J11/$M$9</f>
        <v>0.20145969852148418</v>
      </c>
      <c r="O10" s="8">
        <f>J25/$M$9</f>
        <v>6.9161403679026276E-2</v>
      </c>
      <c r="P10" s="8">
        <f>J38/$M$9</f>
        <v>5.2388039996073062E-2</v>
      </c>
    </row>
    <row r="11" spans="2:16" x14ac:dyDescent="0.2">
      <c r="C11" s="9">
        <v>3</v>
      </c>
      <c r="D11" s="9">
        <v>99</v>
      </c>
      <c r="E11" s="9">
        <v>84</v>
      </c>
      <c r="F11" s="23"/>
      <c r="G11" t="s">
        <v>36</v>
      </c>
      <c r="H11">
        <f>SUM(D12:D15)</f>
        <v>369</v>
      </c>
      <c r="I11">
        <f>SUM(E12:E15)</f>
        <v>44</v>
      </c>
      <c r="J11" s="8">
        <f>(I11*100)/H11</f>
        <v>11.924119241192411</v>
      </c>
      <c r="L11" t="s">
        <v>37</v>
      </c>
      <c r="M11" s="8"/>
      <c r="N11" s="8">
        <f>J12/$M$9</f>
        <v>0.74094361628180916</v>
      </c>
      <c r="O11" s="8">
        <f>J26/$M$9</f>
        <v>0.64623921587655875</v>
      </c>
      <c r="P11" s="8">
        <f>J39/$M$9</f>
        <v>0.51165101522978607</v>
      </c>
    </row>
    <row r="12" spans="2:16" x14ac:dyDescent="0.2">
      <c r="B12" s="12" t="s">
        <v>36</v>
      </c>
      <c r="C12" s="9">
        <v>1</v>
      </c>
      <c r="D12" s="9">
        <v>16</v>
      </c>
      <c r="E12" s="9">
        <v>3</v>
      </c>
      <c r="F12" s="23"/>
      <c r="G12" t="s">
        <v>37</v>
      </c>
      <c r="H12">
        <f>SUM(D16:D18)</f>
        <v>415</v>
      </c>
      <c r="I12">
        <f>SUM(E16:E18)</f>
        <v>182</v>
      </c>
      <c r="J12" s="8">
        <f>(I12*100)/H12</f>
        <v>43.855421686746986</v>
      </c>
    </row>
    <row r="13" spans="2:16" x14ac:dyDescent="0.2">
      <c r="C13" s="9">
        <v>2</v>
      </c>
      <c r="D13" s="9">
        <v>57</v>
      </c>
      <c r="E13" s="9">
        <v>3</v>
      </c>
      <c r="F13" s="23"/>
      <c r="J13" s="8"/>
    </row>
    <row r="14" spans="2:16" x14ac:dyDescent="0.2">
      <c r="C14" s="9">
        <v>3</v>
      </c>
      <c r="D14" s="9">
        <v>142</v>
      </c>
      <c r="E14" s="9">
        <v>25</v>
      </c>
      <c r="F14" s="23"/>
      <c r="J14" s="8"/>
    </row>
    <row r="15" spans="2:16" x14ac:dyDescent="0.2">
      <c r="C15" s="9">
        <v>4</v>
      </c>
      <c r="D15" s="9">
        <v>154</v>
      </c>
      <c r="E15" s="9">
        <v>13</v>
      </c>
      <c r="F15" s="23"/>
      <c r="J15" s="8"/>
      <c r="M15" s="44" t="s">
        <v>32</v>
      </c>
    </row>
    <row r="16" spans="2:16" x14ac:dyDescent="0.2">
      <c r="B16" s="12" t="s">
        <v>37</v>
      </c>
      <c r="C16" s="9">
        <v>1</v>
      </c>
      <c r="D16" s="9">
        <v>98</v>
      </c>
      <c r="E16" s="9">
        <v>53</v>
      </c>
      <c r="F16" s="23"/>
      <c r="L16" s="65" t="s">
        <v>35</v>
      </c>
      <c r="M16">
        <f>SUM(H10,H24,H37)</f>
        <v>1073</v>
      </c>
    </row>
    <row r="17" spans="2:13" x14ac:dyDescent="0.2">
      <c r="C17" s="9">
        <v>2</v>
      </c>
      <c r="D17" s="9">
        <v>159</v>
      </c>
      <c r="E17" s="9">
        <v>52</v>
      </c>
      <c r="F17" s="23"/>
      <c r="L17" t="s">
        <v>36</v>
      </c>
      <c r="M17">
        <f>SUM(H11,H25,H38)</f>
        <v>669</v>
      </c>
    </row>
    <row r="18" spans="2:13" x14ac:dyDescent="0.2">
      <c r="C18" s="9">
        <v>3</v>
      </c>
      <c r="D18" s="9">
        <v>158</v>
      </c>
      <c r="E18" s="9">
        <v>77</v>
      </c>
      <c r="F18" s="23"/>
      <c r="L18" t="s">
        <v>37</v>
      </c>
      <c r="M18">
        <f>SUM(H12,H26,H39)</f>
        <v>1132</v>
      </c>
    </row>
    <row r="19" spans="2:13" x14ac:dyDescent="0.2">
      <c r="C19" s="9"/>
      <c r="D19" s="9"/>
      <c r="E19" s="9"/>
      <c r="F19" s="23"/>
    </row>
    <row r="20" spans="2:13" x14ac:dyDescent="0.2">
      <c r="B20" s="43" t="s">
        <v>45</v>
      </c>
    </row>
    <row r="22" spans="2:13" x14ac:dyDescent="0.2">
      <c r="B22" s="12" t="s">
        <v>30</v>
      </c>
      <c r="C22" s="1" t="s">
        <v>31</v>
      </c>
      <c r="D22" s="1" t="s">
        <v>32</v>
      </c>
      <c r="E22" s="1" t="s">
        <v>33</v>
      </c>
      <c r="F22" s="1"/>
      <c r="H22" s="1" t="s">
        <v>32</v>
      </c>
      <c r="I22" s="1" t="s">
        <v>33</v>
      </c>
      <c r="J22" s="42" t="s">
        <v>34</v>
      </c>
    </row>
    <row r="23" spans="2:13" x14ac:dyDescent="0.2">
      <c r="B23" s="12" t="s">
        <v>35</v>
      </c>
      <c r="C23" s="9">
        <v>1</v>
      </c>
      <c r="D23" s="9">
        <v>35</v>
      </c>
      <c r="E23" s="9">
        <v>20</v>
      </c>
      <c r="F23" s="23"/>
    </row>
    <row r="24" spans="2:13" x14ac:dyDescent="0.2">
      <c r="C24" s="9">
        <v>2</v>
      </c>
      <c r="D24" s="9">
        <v>113</v>
      </c>
      <c r="E24" s="9">
        <v>67</v>
      </c>
      <c r="F24" s="23"/>
      <c r="G24" t="s">
        <v>35</v>
      </c>
      <c r="H24">
        <f>SUM(D23:D25)</f>
        <v>382</v>
      </c>
      <c r="I24">
        <f>SUM(E23:E25)</f>
        <v>191</v>
      </c>
      <c r="J24" s="8">
        <f>(I24*100)/H24</f>
        <v>50</v>
      </c>
    </row>
    <row r="25" spans="2:13" x14ac:dyDescent="0.2">
      <c r="C25" s="9">
        <v>3</v>
      </c>
      <c r="D25" s="9">
        <v>234</v>
      </c>
      <c r="E25" s="9">
        <v>104</v>
      </c>
      <c r="F25" s="23"/>
      <c r="G25" t="s">
        <v>36</v>
      </c>
      <c r="H25">
        <f>SUM(D26:D28)</f>
        <v>171</v>
      </c>
      <c r="I25">
        <f>SUM(E26:E28)</f>
        <v>7</v>
      </c>
      <c r="J25" s="8">
        <f>(I25*100)/H25</f>
        <v>4.0935672514619883</v>
      </c>
    </row>
    <row r="26" spans="2:13" x14ac:dyDescent="0.2">
      <c r="B26" s="12" t="s">
        <v>36</v>
      </c>
      <c r="C26" s="9">
        <v>1</v>
      </c>
      <c r="D26" s="9">
        <v>63</v>
      </c>
      <c r="E26" s="9">
        <v>2</v>
      </c>
      <c r="F26" s="23"/>
      <c r="G26" t="s">
        <v>37</v>
      </c>
      <c r="H26">
        <f>SUM(D29:D31)</f>
        <v>400</v>
      </c>
      <c r="I26">
        <f>SUM(E29:E31)</f>
        <v>153</v>
      </c>
      <c r="J26" s="8">
        <f>(I26*100)/H26</f>
        <v>38.25</v>
      </c>
    </row>
    <row r="27" spans="2:13" x14ac:dyDescent="0.2">
      <c r="C27" s="9">
        <v>2</v>
      </c>
      <c r="D27" s="9">
        <v>61</v>
      </c>
      <c r="E27" s="9">
        <v>3</v>
      </c>
      <c r="F27" s="23"/>
      <c r="J27" s="8"/>
    </row>
    <row r="28" spans="2:13" x14ac:dyDescent="0.2">
      <c r="C28" s="9">
        <v>3</v>
      </c>
      <c r="D28" s="9">
        <v>47</v>
      </c>
      <c r="E28" s="9">
        <v>2</v>
      </c>
      <c r="F28" s="23"/>
      <c r="J28" s="8"/>
    </row>
    <row r="29" spans="2:13" x14ac:dyDescent="0.2">
      <c r="B29" s="12" t="s">
        <v>37</v>
      </c>
      <c r="C29" s="9">
        <v>1</v>
      </c>
      <c r="D29" s="9">
        <v>122</v>
      </c>
      <c r="E29" s="9">
        <v>28</v>
      </c>
      <c r="F29" s="23"/>
    </row>
    <row r="30" spans="2:13" x14ac:dyDescent="0.2">
      <c r="C30" s="9">
        <v>2</v>
      </c>
      <c r="D30" s="9">
        <v>154</v>
      </c>
      <c r="E30" s="9">
        <v>56</v>
      </c>
      <c r="F30" s="23"/>
    </row>
    <row r="31" spans="2:13" x14ac:dyDescent="0.2">
      <c r="C31" s="9">
        <v>3</v>
      </c>
      <c r="D31" s="9">
        <v>124</v>
      </c>
      <c r="E31" s="9">
        <v>69</v>
      </c>
      <c r="F31" s="23"/>
    </row>
    <row r="32" spans="2:13" x14ac:dyDescent="0.2">
      <c r="C32" s="1"/>
      <c r="D32" s="1"/>
      <c r="E32" s="1"/>
      <c r="F32" s="23"/>
    </row>
    <row r="33" spans="2:10" x14ac:dyDescent="0.2">
      <c r="B33" s="43" t="s">
        <v>46</v>
      </c>
    </row>
    <row r="35" spans="2:10" x14ac:dyDescent="0.2">
      <c r="B35" s="12" t="s">
        <v>30</v>
      </c>
      <c r="C35" s="1" t="s">
        <v>31</v>
      </c>
      <c r="D35" s="1" t="s">
        <v>32</v>
      </c>
      <c r="E35" s="1" t="s">
        <v>33</v>
      </c>
      <c r="F35" s="1"/>
      <c r="H35" s="1" t="s">
        <v>32</v>
      </c>
      <c r="I35" s="1" t="s">
        <v>33</v>
      </c>
      <c r="J35" s="42" t="s">
        <v>34</v>
      </c>
    </row>
    <row r="36" spans="2:10" x14ac:dyDescent="0.2">
      <c r="B36" s="12" t="s">
        <v>35</v>
      </c>
      <c r="C36" s="9">
        <v>1</v>
      </c>
      <c r="D36" s="9">
        <v>32</v>
      </c>
      <c r="E36" s="9">
        <v>17</v>
      </c>
      <c r="F36" s="23"/>
    </row>
    <row r="37" spans="2:10" x14ac:dyDescent="0.2">
      <c r="C37" s="9">
        <v>2</v>
      </c>
      <c r="D37" s="9">
        <v>177</v>
      </c>
      <c r="E37" s="9">
        <v>100</v>
      </c>
      <c r="F37" s="23"/>
      <c r="G37" t="s">
        <v>35</v>
      </c>
      <c r="H37">
        <f>SUM(D36:D38)</f>
        <v>288</v>
      </c>
      <c r="I37">
        <f>SUM(E36:E38)</f>
        <v>158</v>
      </c>
      <c r="J37" s="8">
        <f>(I37*100)/H37</f>
        <v>54.861111111111114</v>
      </c>
    </row>
    <row r="38" spans="2:10" x14ac:dyDescent="0.2">
      <c r="C38" s="9">
        <v>3</v>
      </c>
      <c r="D38" s="9">
        <v>79</v>
      </c>
      <c r="E38" s="9">
        <v>41</v>
      </c>
      <c r="F38" s="23"/>
      <c r="G38" t="s">
        <v>36</v>
      </c>
      <c r="H38">
        <f>SUM(D39:D41)</f>
        <v>129</v>
      </c>
      <c r="I38">
        <f>SUM(E39:E41)</f>
        <v>4</v>
      </c>
      <c r="J38" s="8">
        <f>(I38*100)/H38</f>
        <v>3.1007751937984498</v>
      </c>
    </row>
    <row r="39" spans="2:10" x14ac:dyDescent="0.2">
      <c r="B39" s="12" t="s">
        <v>36</v>
      </c>
      <c r="C39" s="9">
        <v>1</v>
      </c>
      <c r="D39" s="9">
        <v>81</v>
      </c>
      <c r="E39" s="9">
        <v>2</v>
      </c>
      <c r="F39" s="23"/>
      <c r="G39" t="s">
        <v>37</v>
      </c>
      <c r="H39">
        <f>SUM(D42:D44)</f>
        <v>317</v>
      </c>
      <c r="I39">
        <f>SUM(E42:E44)</f>
        <v>96</v>
      </c>
      <c r="J39" s="8">
        <f>(I39*100)/H39</f>
        <v>30.28391167192429</v>
      </c>
    </row>
    <row r="40" spans="2:10" x14ac:dyDescent="0.2">
      <c r="C40" s="9">
        <v>2</v>
      </c>
      <c r="D40" s="9">
        <v>17</v>
      </c>
      <c r="E40" s="9">
        <v>0</v>
      </c>
      <c r="F40" s="23"/>
      <c r="J40" s="8"/>
    </row>
    <row r="41" spans="2:10" x14ac:dyDescent="0.2">
      <c r="C41" s="9">
        <v>3</v>
      </c>
      <c r="D41" s="9">
        <v>31</v>
      </c>
      <c r="E41" s="9">
        <v>2</v>
      </c>
      <c r="F41" s="23"/>
      <c r="J41" s="8"/>
    </row>
    <row r="42" spans="2:10" x14ac:dyDescent="0.2">
      <c r="B42" s="12" t="s">
        <v>37</v>
      </c>
      <c r="C42" s="9">
        <v>1</v>
      </c>
      <c r="D42" s="9">
        <v>146</v>
      </c>
      <c r="E42" s="9">
        <v>40</v>
      </c>
      <c r="F42" s="23"/>
    </row>
    <row r="43" spans="2:10" x14ac:dyDescent="0.2">
      <c r="C43" s="9">
        <v>2</v>
      </c>
      <c r="D43" s="9">
        <v>55</v>
      </c>
      <c r="E43" s="9">
        <v>31</v>
      </c>
      <c r="F43" s="23"/>
    </row>
    <row r="44" spans="2:10" x14ac:dyDescent="0.2">
      <c r="C44" s="9">
        <v>3</v>
      </c>
      <c r="D44" s="9">
        <v>116</v>
      </c>
      <c r="E44" s="9">
        <v>25</v>
      </c>
      <c r="F44" s="23"/>
    </row>
  </sheetData>
  <mergeCells count="1">
    <mergeCell ref="L7:P7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3768E6-1567-EE40-A494-75A9614BE6C0}">
  <dimension ref="B3:K22"/>
  <sheetViews>
    <sheetView tabSelected="1" workbookViewId="0">
      <selection activeCell="K12" sqref="K12"/>
    </sheetView>
  </sheetViews>
  <sheetFormatPr baseColWidth="10" defaultRowHeight="16" x14ac:dyDescent="0.2"/>
  <cols>
    <col min="2" max="2" width="30.1640625" bestFit="1" customWidth="1"/>
    <col min="3" max="3" width="10.83203125" style="110"/>
    <col min="4" max="4" width="32" bestFit="1" customWidth="1"/>
    <col min="5" max="5" width="33.33203125" bestFit="1" customWidth="1"/>
    <col min="8" max="8" width="6" bestFit="1" customWidth="1"/>
    <col min="9" max="9" width="7.5" bestFit="1" customWidth="1"/>
    <col min="10" max="10" width="33.33203125" bestFit="1" customWidth="1"/>
    <col min="11" max="11" width="40.83203125" bestFit="1" customWidth="1"/>
  </cols>
  <sheetData>
    <row r="3" spans="2:11" x14ac:dyDescent="0.2">
      <c r="B3" s="43" t="s">
        <v>44</v>
      </c>
    </row>
    <row r="5" spans="2:11" ht="17" x14ac:dyDescent="0.2">
      <c r="B5" t="s">
        <v>30</v>
      </c>
      <c r="C5" s="110" t="s">
        <v>31</v>
      </c>
      <c r="D5" s="111" t="s">
        <v>319</v>
      </c>
      <c r="E5" s="110" t="s">
        <v>320</v>
      </c>
      <c r="F5" s="110"/>
      <c r="I5" s="110" t="s">
        <v>32</v>
      </c>
      <c r="J5" s="110" t="s">
        <v>320</v>
      </c>
      <c r="K5" s="2" t="s">
        <v>318</v>
      </c>
    </row>
    <row r="6" spans="2:11" x14ac:dyDescent="0.2">
      <c r="B6" t="s">
        <v>321</v>
      </c>
      <c r="C6" s="110">
        <v>1</v>
      </c>
      <c r="D6" s="110">
        <v>22</v>
      </c>
      <c r="E6" s="110">
        <v>21</v>
      </c>
      <c r="F6" s="110"/>
    </row>
    <row r="7" spans="2:11" x14ac:dyDescent="0.2">
      <c r="C7" s="110">
        <v>2</v>
      </c>
      <c r="D7" s="110">
        <v>17</v>
      </c>
      <c r="E7" s="110">
        <v>14</v>
      </c>
      <c r="H7" t="s">
        <v>44</v>
      </c>
      <c r="I7">
        <f>SUM(D6:D8)</f>
        <v>50</v>
      </c>
      <c r="J7">
        <f>SUM(E6:E8)</f>
        <v>45</v>
      </c>
      <c r="K7" s="3">
        <f>(J7*100)/I7</f>
        <v>90</v>
      </c>
    </row>
    <row r="8" spans="2:11" x14ac:dyDescent="0.2">
      <c r="C8" s="110">
        <v>3</v>
      </c>
      <c r="D8" s="110">
        <v>11</v>
      </c>
      <c r="E8" s="110">
        <v>10</v>
      </c>
      <c r="H8" t="s">
        <v>45</v>
      </c>
      <c r="I8">
        <f>SUM(D13:D15)</f>
        <v>60</v>
      </c>
      <c r="J8">
        <f>SUM(E13:E15)</f>
        <v>59</v>
      </c>
      <c r="K8" s="3">
        <f>(J8*100)/I8</f>
        <v>98.333333333333329</v>
      </c>
    </row>
    <row r="9" spans="2:11" x14ac:dyDescent="0.2">
      <c r="H9" t="s">
        <v>46</v>
      </c>
      <c r="I9">
        <f>SUM(D20:D22)</f>
        <v>73</v>
      </c>
      <c r="J9">
        <f>SUM(E20:E22)</f>
        <v>66</v>
      </c>
      <c r="K9" s="3">
        <f>(J9*100)/I9</f>
        <v>90.410958904109592</v>
      </c>
    </row>
    <row r="10" spans="2:11" x14ac:dyDescent="0.2">
      <c r="B10" s="43" t="s">
        <v>45</v>
      </c>
    </row>
    <row r="12" spans="2:11" ht="17" x14ac:dyDescent="0.2">
      <c r="B12" t="s">
        <v>30</v>
      </c>
      <c r="C12" s="110" t="s">
        <v>31</v>
      </c>
      <c r="D12" s="111" t="s">
        <v>319</v>
      </c>
      <c r="E12" s="110" t="s">
        <v>320</v>
      </c>
      <c r="F12" s="110"/>
    </row>
    <row r="13" spans="2:11" x14ac:dyDescent="0.2">
      <c r="B13" t="s">
        <v>321</v>
      </c>
      <c r="C13" s="110">
        <v>1</v>
      </c>
      <c r="D13" s="110">
        <v>21</v>
      </c>
      <c r="E13" s="110">
        <v>21</v>
      </c>
      <c r="F13" s="110"/>
    </row>
    <row r="14" spans="2:11" x14ac:dyDescent="0.2">
      <c r="C14" s="110">
        <v>2</v>
      </c>
      <c r="D14" s="110">
        <v>16</v>
      </c>
      <c r="E14" s="110">
        <v>16</v>
      </c>
      <c r="F14" s="110"/>
    </row>
    <row r="15" spans="2:11" x14ac:dyDescent="0.2">
      <c r="C15" s="110">
        <v>3</v>
      </c>
      <c r="D15" s="110">
        <v>23</v>
      </c>
      <c r="E15" s="110">
        <v>22</v>
      </c>
      <c r="K15" s="3"/>
    </row>
    <row r="17" spans="2:11" x14ac:dyDescent="0.2">
      <c r="B17" s="43" t="s">
        <v>46</v>
      </c>
      <c r="K17" s="3"/>
    </row>
    <row r="19" spans="2:11" ht="17" x14ac:dyDescent="0.2">
      <c r="B19" t="s">
        <v>30</v>
      </c>
      <c r="C19" s="110" t="s">
        <v>31</v>
      </c>
      <c r="D19" s="111" t="s">
        <v>319</v>
      </c>
      <c r="E19" s="110" t="s">
        <v>320</v>
      </c>
    </row>
    <row r="20" spans="2:11" x14ac:dyDescent="0.2">
      <c r="B20" t="s">
        <v>321</v>
      </c>
      <c r="C20" s="110">
        <v>1</v>
      </c>
      <c r="D20" s="110">
        <v>27</v>
      </c>
      <c r="E20" s="110">
        <v>25</v>
      </c>
    </row>
    <row r="21" spans="2:11" x14ac:dyDescent="0.2">
      <c r="C21" s="110">
        <v>2</v>
      </c>
      <c r="D21" s="110">
        <v>21</v>
      </c>
      <c r="E21" s="110">
        <v>19</v>
      </c>
    </row>
    <row r="22" spans="2:11" x14ac:dyDescent="0.2">
      <c r="C22" s="110">
        <v>3</v>
      </c>
      <c r="D22" s="110">
        <v>25</v>
      </c>
      <c r="E22" s="110">
        <v>22</v>
      </c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D04023-2A04-8E42-97C2-739D619843DD}">
  <dimension ref="A1"/>
  <sheetViews>
    <sheetView workbookViewId="0">
      <selection activeCell="G9" sqref="G9"/>
    </sheetView>
  </sheetViews>
  <sheetFormatPr baseColWidth="10" defaultRowHeight="16" x14ac:dyDescent="0.2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83E5B5-32B7-3942-A5CD-A2A5EF340A1D}">
  <dimension ref="C4:P131"/>
  <sheetViews>
    <sheetView workbookViewId="0">
      <selection activeCell="F5" sqref="F5"/>
    </sheetView>
  </sheetViews>
  <sheetFormatPr baseColWidth="10" defaultRowHeight="16" x14ac:dyDescent="0.2"/>
  <cols>
    <col min="1" max="2" width="10.83203125" style="12"/>
    <col min="3" max="3" width="12.6640625" style="12" bestFit="1" customWidth="1"/>
    <col min="4" max="5" width="10.83203125" style="12"/>
    <col min="6" max="6" width="16.6640625" style="12" bestFit="1" customWidth="1"/>
    <col min="7" max="8" width="10.83203125" style="12"/>
    <col min="9" max="9" width="17" style="12" customWidth="1"/>
    <col min="10" max="10" width="10.83203125" style="12"/>
    <col min="11" max="11" width="22.5" style="12" bestFit="1" customWidth="1"/>
    <col min="12" max="12" width="24.1640625" style="12" bestFit="1" customWidth="1"/>
    <col min="13" max="13" width="31.83203125" style="12" bestFit="1" customWidth="1"/>
    <col min="14" max="14" width="16.33203125" style="12" bestFit="1" customWidth="1"/>
    <col min="15" max="15" width="12.1640625" style="12" bestFit="1" customWidth="1"/>
    <col min="16" max="16384" width="10.83203125" style="12"/>
  </cols>
  <sheetData>
    <row r="4" spans="3:16" x14ac:dyDescent="0.2">
      <c r="C4" s="43"/>
    </row>
    <row r="5" spans="3:16" x14ac:dyDescent="0.2">
      <c r="C5" s="119" t="s">
        <v>44</v>
      </c>
      <c r="D5" s="119"/>
      <c r="E5" s="57"/>
      <c r="F5" s="57"/>
      <c r="G5" s="57"/>
      <c r="H5" s="57"/>
      <c r="I5" s="57"/>
      <c r="J5" s="57"/>
      <c r="K5" s="57"/>
      <c r="L5" s="57"/>
    </row>
    <row r="6" spans="3:16" x14ac:dyDescent="0.2">
      <c r="C6" s="100"/>
      <c r="D6" s="100"/>
      <c r="E6" s="57"/>
      <c r="F6" s="57"/>
      <c r="G6" s="57"/>
      <c r="H6" s="57"/>
      <c r="I6" s="57"/>
      <c r="J6" s="57"/>
      <c r="K6" s="57"/>
      <c r="L6" s="57"/>
    </row>
    <row r="7" spans="3:16" x14ac:dyDescent="0.2">
      <c r="C7" s="99" t="s">
        <v>273</v>
      </c>
      <c r="D7" s="57" t="s">
        <v>31</v>
      </c>
      <c r="E7" s="57" t="s">
        <v>32</v>
      </c>
      <c r="F7" s="57" t="s">
        <v>272</v>
      </c>
      <c r="G7" s="57"/>
      <c r="H7" s="57"/>
      <c r="I7" s="57"/>
      <c r="J7" s="39" t="s">
        <v>32</v>
      </c>
      <c r="K7" s="39" t="s">
        <v>33</v>
      </c>
      <c r="L7" s="42" t="s">
        <v>34</v>
      </c>
      <c r="N7" s="57"/>
      <c r="O7" s="42" t="s">
        <v>104</v>
      </c>
      <c r="P7" s="97"/>
    </row>
    <row r="8" spans="3:16" x14ac:dyDescent="0.2">
      <c r="C8" s="118" t="s">
        <v>269</v>
      </c>
      <c r="D8" s="57">
        <v>1</v>
      </c>
      <c r="E8" s="57">
        <v>53</v>
      </c>
      <c r="F8" s="57">
        <v>17</v>
      </c>
      <c r="G8" s="57"/>
      <c r="H8" s="57"/>
      <c r="I8" s="57" t="s">
        <v>266</v>
      </c>
      <c r="J8" s="57">
        <f>SUM(E14:E18)</f>
        <v>347</v>
      </c>
      <c r="K8" s="57">
        <f>SUM(F14:F18)</f>
        <v>136</v>
      </c>
      <c r="L8" s="98">
        <f>(K8*100)/J8</f>
        <v>39.19308357348703</v>
      </c>
      <c r="N8" s="57" t="s">
        <v>266</v>
      </c>
      <c r="O8" s="57">
        <f>SUM(J8,J25,J35,J51,J65,J81,J96,J110,J126)</f>
        <v>3758</v>
      </c>
      <c r="P8" s="66"/>
    </row>
    <row r="9" spans="3:16" x14ac:dyDescent="0.2">
      <c r="C9" s="118"/>
      <c r="D9" s="57">
        <v>2</v>
      </c>
      <c r="E9" s="57">
        <v>54</v>
      </c>
      <c r="F9" s="57">
        <v>21</v>
      </c>
      <c r="G9" s="57"/>
      <c r="H9" s="57"/>
      <c r="I9" s="57" t="s">
        <v>271</v>
      </c>
      <c r="J9" s="57">
        <f>SUM(E8:E13)</f>
        <v>376</v>
      </c>
      <c r="K9" s="57">
        <f>SUM(F8:F13)</f>
        <v>109</v>
      </c>
      <c r="L9" s="98">
        <f>(K9*100)/J9</f>
        <v>28.98936170212766</v>
      </c>
      <c r="N9" s="57" t="s">
        <v>271</v>
      </c>
      <c r="O9" s="57">
        <f>SUM(J9,J26,J36,J52,J66,J82,J97,J111,J127)</f>
        <v>3039</v>
      </c>
    </row>
    <row r="10" spans="3:16" x14ac:dyDescent="0.2">
      <c r="C10" s="118"/>
      <c r="D10" s="57">
        <v>3</v>
      </c>
      <c r="E10" s="57">
        <v>73</v>
      </c>
      <c r="F10" s="57">
        <v>15</v>
      </c>
      <c r="G10" s="57"/>
      <c r="H10" s="57"/>
      <c r="I10" s="57"/>
      <c r="J10" s="57"/>
      <c r="K10" s="57"/>
      <c r="L10" s="98"/>
      <c r="P10" s="25"/>
    </row>
    <row r="11" spans="3:16" x14ac:dyDescent="0.2">
      <c r="C11" s="118"/>
      <c r="D11" s="57">
        <v>4</v>
      </c>
      <c r="E11" s="57">
        <v>74</v>
      </c>
      <c r="F11" s="57">
        <v>22</v>
      </c>
      <c r="G11" s="57"/>
      <c r="H11" s="57"/>
      <c r="I11" s="57"/>
      <c r="J11" s="57"/>
      <c r="K11" s="57"/>
      <c r="L11" s="98"/>
      <c r="P11" s="25"/>
    </row>
    <row r="12" spans="3:16" x14ac:dyDescent="0.2">
      <c r="C12" s="118"/>
      <c r="D12" s="57">
        <v>5</v>
      </c>
      <c r="E12" s="57">
        <v>60</v>
      </c>
      <c r="F12" s="57">
        <v>10</v>
      </c>
      <c r="G12" s="57"/>
      <c r="H12" s="57"/>
      <c r="I12" s="57"/>
      <c r="J12" s="57"/>
      <c r="K12" s="57"/>
      <c r="L12" s="98"/>
      <c r="P12" s="25"/>
    </row>
    <row r="13" spans="3:16" x14ac:dyDescent="0.2">
      <c r="C13" s="118"/>
      <c r="D13" s="57">
        <v>6</v>
      </c>
      <c r="E13" s="57">
        <v>62</v>
      </c>
      <c r="F13" s="57">
        <v>24</v>
      </c>
      <c r="G13" s="57"/>
      <c r="H13" s="57"/>
      <c r="I13" s="57"/>
      <c r="J13" s="57"/>
      <c r="K13" s="57"/>
      <c r="L13" s="98"/>
      <c r="P13" s="25"/>
    </row>
    <row r="14" spans="3:16" x14ac:dyDescent="0.2">
      <c r="C14" s="118" t="s">
        <v>56</v>
      </c>
      <c r="D14" s="57">
        <v>1</v>
      </c>
      <c r="E14" s="57">
        <v>86</v>
      </c>
      <c r="F14" s="57">
        <v>28</v>
      </c>
      <c r="G14" s="57"/>
      <c r="H14" s="57"/>
      <c r="I14" s="57"/>
      <c r="J14" s="57"/>
      <c r="K14" s="57"/>
      <c r="L14" s="98"/>
      <c r="P14" s="25"/>
    </row>
    <row r="15" spans="3:16" x14ac:dyDescent="0.2">
      <c r="C15" s="118"/>
      <c r="D15" s="57">
        <v>2</v>
      </c>
      <c r="E15" s="57">
        <v>59</v>
      </c>
      <c r="F15" s="57">
        <v>21</v>
      </c>
      <c r="G15" s="57"/>
      <c r="H15" s="57"/>
      <c r="I15" s="57"/>
      <c r="J15" s="57"/>
      <c r="K15" s="57"/>
      <c r="L15" s="98"/>
    </row>
    <row r="16" spans="3:16" x14ac:dyDescent="0.2">
      <c r="C16" s="118"/>
      <c r="D16" s="57">
        <v>3</v>
      </c>
      <c r="E16" s="57">
        <v>77</v>
      </c>
      <c r="F16" s="57">
        <v>31</v>
      </c>
      <c r="G16" s="57"/>
      <c r="H16" s="57"/>
      <c r="I16" s="57"/>
      <c r="J16" s="57"/>
      <c r="K16" s="57"/>
      <c r="L16" s="98"/>
    </row>
    <row r="17" spans="3:16" x14ac:dyDescent="0.2">
      <c r="C17" s="118"/>
      <c r="D17" s="57">
        <v>4</v>
      </c>
      <c r="E17" s="57">
        <v>74</v>
      </c>
      <c r="F17" s="57">
        <v>34</v>
      </c>
      <c r="G17" s="57"/>
      <c r="H17" s="57"/>
      <c r="I17" s="57"/>
      <c r="J17" s="57"/>
      <c r="K17" s="57"/>
      <c r="L17" s="98"/>
    </row>
    <row r="18" spans="3:16" x14ac:dyDescent="0.2">
      <c r="C18" s="118"/>
      <c r="D18" s="57">
        <v>5</v>
      </c>
      <c r="E18" s="57">
        <v>51</v>
      </c>
      <c r="F18" s="57">
        <v>22</v>
      </c>
      <c r="G18" s="57"/>
      <c r="H18" s="57"/>
      <c r="I18" s="57"/>
      <c r="J18" s="57"/>
      <c r="K18" s="57"/>
      <c r="L18" s="98"/>
    </row>
    <row r="19" spans="3:16" x14ac:dyDescent="0.2">
      <c r="G19" s="57"/>
      <c r="H19" s="57"/>
      <c r="I19" s="57"/>
      <c r="J19" s="57"/>
      <c r="K19" s="57"/>
      <c r="L19" s="98"/>
    </row>
    <row r="20" spans="3:16" x14ac:dyDescent="0.2">
      <c r="G20" s="57"/>
      <c r="H20" s="57"/>
      <c r="I20" s="57"/>
      <c r="J20" s="57"/>
      <c r="K20" s="57"/>
      <c r="L20" s="98"/>
    </row>
    <row r="21" spans="3:16" x14ac:dyDescent="0.2">
      <c r="C21" s="57"/>
      <c r="D21" s="57"/>
      <c r="E21" s="57"/>
      <c r="F21" s="57"/>
      <c r="G21" s="57"/>
      <c r="H21" s="57"/>
      <c r="I21" s="57"/>
      <c r="J21" s="57"/>
      <c r="K21" s="57"/>
      <c r="L21" s="98"/>
    </row>
    <row r="22" spans="3:16" x14ac:dyDescent="0.2">
      <c r="C22" s="119" t="s">
        <v>45</v>
      </c>
      <c r="D22" s="119"/>
      <c r="E22" s="57"/>
      <c r="F22" s="57"/>
      <c r="G22" s="57"/>
      <c r="H22" s="57"/>
      <c r="I22" s="57"/>
      <c r="J22" s="57"/>
      <c r="K22" s="57"/>
      <c r="L22" s="98"/>
    </row>
    <row r="23" spans="3:16" x14ac:dyDescent="0.2">
      <c r="C23" s="100"/>
      <c r="D23" s="100"/>
      <c r="E23" s="57"/>
      <c r="F23" s="57"/>
      <c r="G23" s="57"/>
      <c r="H23" s="57"/>
      <c r="I23" s="57"/>
      <c r="J23" s="57"/>
      <c r="K23" s="57"/>
      <c r="L23" s="98"/>
    </row>
    <row r="24" spans="3:16" x14ac:dyDescent="0.2">
      <c r="C24" s="99" t="s">
        <v>273</v>
      </c>
      <c r="D24" s="57" t="s">
        <v>31</v>
      </c>
      <c r="E24" s="57" t="s">
        <v>32</v>
      </c>
      <c r="F24" s="57" t="s">
        <v>272</v>
      </c>
      <c r="G24" s="57"/>
      <c r="H24" s="57"/>
      <c r="I24" s="57"/>
      <c r="J24" s="39" t="s">
        <v>32</v>
      </c>
      <c r="K24" s="39" t="s">
        <v>33</v>
      </c>
      <c r="L24" s="42" t="s">
        <v>34</v>
      </c>
    </row>
    <row r="25" spans="3:16" x14ac:dyDescent="0.2">
      <c r="C25" s="118" t="s">
        <v>56</v>
      </c>
      <c r="D25" s="57">
        <v>1</v>
      </c>
      <c r="E25" s="57">
        <v>81</v>
      </c>
      <c r="F25" s="57">
        <v>56</v>
      </c>
      <c r="G25" s="57"/>
      <c r="H25" s="57"/>
      <c r="I25" s="57" t="s">
        <v>266</v>
      </c>
      <c r="J25" s="57">
        <f>SUM(E25:E27)</f>
        <v>219</v>
      </c>
      <c r="K25" s="57">
        <f>SUM(F25:F27)</f>
        <v>128</v>
      </c>
      <c r="L25" s="98">
        <f>(K25*100)/J25</f>
        <v>58.447488584474883</v>
      </c>
    </row>
    <row r="26" spans="3:16" x14ac:dyDescent="0.2">
      <c r="C26" s="118"/>
      <c r="D26" s="57">
        <v>2</v>
      </c>
      <c r="E26" s="57">
        <v>34</v>
      </c>
      <c r="F26" s="57">
        <v>25</v>
      </c>
      <c r="G26" s="57"/>
      <c r="H26" s="57"/>
      <c r="I26" s="57" t="s">
        <v>271</v>
      </c>
      <c r="J26" s="57">
        <f>SUM(E28:E30)</f>
        <v>151</v>
      </c>
      <c r="K26" s="57">
        <f>SUM(F28:F30)</f>
        <v>87</v>
      </c>
      <c r="L26" s="98">
        <f>(K26*100)/J26</f>
        <v>57.615894039735096</v>
      </c>
    </row>
    <row r="27" spans="3:16" x14ac:dyDescent="0.2">
      <c r="C27" s="118"/>
      <c r="D27" s="57">
        <v>3</v>
      </c>
      <c r="E27" s="57">
        <v>104</v>
      </c>
      <c r="F27" s="57">
        <v>47</v>
      </c>
      <c r="G27" s="57"/>
      <c r="H27" s="57"/>
      <c r="I27" s="57"/>
      <c r="J27" s="57"/>
      <c r="K27" s="57"/>
      <c r="L27" s="98"/>
    </row>
    <row r="28" spans="3:16" x14ac:dyDescent="0.2">
      <c r="C28" s="118" t="s">
        <v>269</v>
      </c>
      <c r="D28" s="57">
        <v>1</v>
      </c>
      <c r="E28" s="57">
        <v>40</v>
      </c>
      <c r="F28" s="57">
        <v>23</v>
      </c>
      <c r="G28" s="57"/>
      <c r="H28" s="57"/>
      <c r="I28" s="57"/>
      <c r="J28" s="57"/>
      <c r="K28" s="57"/>
      <c r="L28" s="98"/>
    </row>
    <row r="29" spans="3:16" x14ac:dyDescent="0.2">
      <c r="C29" s="118"/>
      <c r="D29" s="57">
        <v>2</v>
      </c>
      <c r="E29" s="57">
        <v>55</v>
      </c>
      <c r="F29" s="57">
        <v>26</v>
      </c>
      <c r="G29" s="57"/>
      <c r="H29" s="57"/>
      <c r="I29" s="57"/>
      <c r="J29" s="57"/>
      <c r="K29" s="57"/>
      <c r="L29" s="98"/>
    </row>
    <row r="30" spans="3:16" x14ac:dyDescent="0.2">
      <c r="C30" s="118"/>
      <c r="D30" s="57">
        <v>3</v>
      </c>
      <c r="E30" s="57">
        <v>56</v>
      </c>
      <c r="F30" s="57">
        <v>38</v>
      </c>
      <c r="G30" s="57"/>
      <c r="H30" s="57"/>
      <c r="I30" s="57"/>
      <c r="J30" s="57"/>
      <c r="K30" s="57"/>
      <c r="L30" s="98"/>
    </row>
    <row r="31" spans="3:16" x14ac:dyDescent="0.2">
      <c r="C31" s="57"/>
      <c r="D31" s="57"/>
      <c r="E31" s="57"/>
      <c r="F31" s="57"/>
      <c r="G31" s="57"/>
      <c r="H31" s="57"/>
      <c r="I31" s="57"/>
      <c r="J31" s="57"/>
      <c r="K31" s="57"/>
      <c r="L31" s="98"/>
      <c r="P31" s="25"/>
    </row>
    <row r="32" spans="3:16" x14ac:dyDescent="0.2">
      <c r="E32" s="57"/>
      <c r="F32" s="57"/>
      <c r="G32" s="57"/>
      <c r="H32" s="57"/>
      <c r="I32" s="57"/>
      <c r="J32" s="57"/>
      <c r="K32" s="57"/>
      <c r="L32" s="98"/>
      <c r="P32" s="25"/>
    </row>
    <row r="33" spans="3:16" x14ac:dyDescent="0.2">
      <c r="C33" s="119" t="s">
        <v>46</v>
      </c>
      <c r="D33" s="119"/>
      <c r="E33" s="57"/>
      <c r="F33" s="57"/>
      <c r="G33" s="57"/>
      <c r="H33" s="57"/>
      <c r="I33" s="57"/>
      <c r="J33" s="57"/>
      <c r="K33" s="57"/>
      <c r="L33" s="98"/>
      <c r="P33" s="25"/>
    </row>
    <row r="34" spans="3:16" x14ac:dyDescent="0.2">
      <c r="G34" s="57"/>
      <c r="H34" s="57"/>
      <c r="I34" s="57"/>
      <c r="J34" s="39" t="s">
        <v>32</v>
      </c>
      <c r="K34" s="39" t="s">
        <v>33</v>
      </c>
      <c r="L34" s="42" t="s">
        <v>34</v>
      </c>
      <c r="P34" s="25"/>
    </row>
    <row r="35" spans="3:16" x14ac:dyDescent="0.2">
      <c r="C35" s="99" t="s">
        <v>273</v>
      </c>
      <c r="D35" s="57" t="s">
        <v>31</v>
      </c>
      <c r="E35" s="57" t="s">
        <v>32</v>
      </c>
      <c r="F35" s="57" t="s">
        <v>272</v>
      </c>
      <c r="G35" s="57"/>
      <c r="H35" s="57"/>
      <c r="I35" s="57" t="s">
        <v>266</v>
      </c>
      <c r="J35" s="57">
        <f>SUM(E36:E39)</f>
        <v>506</v>
      </c>
      <c r="K35" s="57">
        <f>SUM(F36:F39)</f>
        <v>317</v>
      </c>
      <c r="L35" s="98">
        <f>(K35*100)/J35</f>
        <v>62.648221343873516</v>
      </c>
      <c r="P35" s="25"/>
    </row>
    <row r="36" spans="3:16" x14ac:dyDescent="0.2">
      <c r="C36" s="118" t="s">
        <v>56</v>
      </c>
      <c r="D36" s="57">
        <v>1</v>
      </c>
      <c r="E36" s="57">
        <v>159</v>
      </c>
      <c r="F36" s="57">
        <v>103</v>
      </c>
      <c r="G36" s="57"/>
      <c r="H36" s="57"/>
      <c r="I36" s="57" t="s">
        <v>271</v>
      </c>
      <c r="J36" s="57">
        <f>SUM(E40:E43)</f>
        <v>532</v>
      </c>
      <c r="K36" s="57">
        <f>SUM(F40:F43)</f>
        <v>357</v>
      </c>
      <c r="L36" s="98">
        <f>(K36*100)/J36</f>
        <v>67.10526315789474</v>
      </c>
      <c r="P36" s="25"/>
    </row>
    <row r="37" spans="3:16" x14ac:dyDescent="0.2">
      <c r="C37" s="118"/>
      <c r="D37" s="57">
        <v>2</v>
      </c>
      <c r="E37" s="57">
        <v>211</v>
      </c>
      <c r="F37" s="57">
        <v>119</v>
      </c>
      <c r="G37" s="57"/>
      <c r="H37" s="57"/>
      <c r="I37" s="57"/>
      <c r="J37" s="57"/>
      <c r="K37" s="57"/>
      <c r="L37" s="57"/>
    </row>
    <row r="38" spans="3:16" x14ac:dyDescent="0.2">
      <c r="C38" s="118"/>
      <c r="D38" s="57">
        <v>3</v>
      </c>
      <c r="E38" s="57">
        <v>59</v>
      </c>
      <c r="F38" s="57">
        <v>46</v>
      </c>
      <c r="G38" s="57"/>
      <c r="H38" s="57"/>
      <c r="I38" s="57"/>
      <c r="J38" s="57"/>
      <c r="K38" s="57"/>
      <c r="L38" s="57"/>
    </row>
    <row r="39" spans="3:16" x14ac:dyDescent="0.2">
      <c r="C39" s="118"/>
      <c r="D39" s="57">
        <v>4</v>
      </c>
      <c r="E39" s="57">
        <v>77</v>
      </c>
      <c r="F39" s="57">
        <v>49</v>
      </c>
      <c r="G39" s="57"/>
      <c r="H39" s="57"/>
      <c r="I39" s="57"/>
      <c r="J39" s="57"/>
      <c r="K39" s="57"/>
      <c r="L39" s="57"/>
    </row>
    <row r="40" spans="3:16" x14ac:dyDescent="0.2">
      <c r="C40" s="118" t="s">
        <v>269</v>
      </c>
      <c r="D40" s="57">
        <v>1</v>
      </c>
      <c r="E40" s="57">
        <v>100</v>
      </c>
      <c r="F40" s="57">
        <v>71</v>
      </c>
      <c r="G40" s="57"/>
      <c r="H40" s="57"/>
      <c r="I40" s="57"/>
      <c r="J40" s="57"/>
      <c r="K40" s="57"/>
      <c r="L40" s="57"/>
    </row>
    <row r="41" spans="3:16" x14ac:dyDescent="0.2">
      <c r="C41" s="118"/>
      <c r="D41" s="57">
        <v>2</v>
      </c>
      <c r="E41" s="57">
        <v>303</v>
      </c>
      <c r="F41" s="57">
        <v>190</v>
      </c>
      <c r="G41" s="57"/>
      <c r="H41" s="57"/>
      <c r="I41" s="57"/>
      <c r="J41" s="57"/>
      <c r="K41" s="57"/>
      <c r="L41" s="57"/>
    </row>
    <row r="42" spans="3:16" x14ac:dyDescent="0.2">
      <c r="C42" s="118"/>
      <c r="D42" s="57">
        <v>3</v>
      </c>
      <c r="E42" s="57">
        <v>56</v>
      </c>
      <c r="F42" s="57">
        <v>48</v>
      </c>
      <c r="G42" s="57"/>
      <c r="H42" s="57"/>
      <c r="I42" s="57"/>
      <c r="J42" s="57"/>
      <c r="K42" s="57"/>
      <c r="L42" s="57"/>
    </row>
    <row r="43" spans="3:16" x14ac:dyDescent="0.2">
      <c r="C43" s="118"/>
      <c r="D43" s="57">
        <v>4</v>
      </c>
      <c r="E43" s="57">
        <v>73</v>
      </c>
      <c r="F43" s="57">
        <v>48</v>
      </c>
      <c r="G43" s="57"/>
      <c r="H43" s="57"/>
      <c r="I43" s="57"/>
      <c r="J43" s="57"/>
      <c r="K43" s="57"/>
      <c r="L43" s="57"/>
    </row>
    <row r="44" spans="3:16" x14ac:dyDescent="0.2">
      <c r="G44" s="57"/>
      <c r="H44" s="57"/>
      <c r="I44" s="57"/>
      <c r="J44" s="57"/>
      <c r="K44" s="57"/>
      <c r="L44" s="57"/>
    </row>
    <row r="45" spans="3:16" x14ac:dyDescent="0.2">
      <c r="C45" s="57"/>
      <c r="D45" s="57"/>
      <c r="E45" s="57"/>
      <c r="F45" s="57"/>
      <c r="G45" s="57"/>
      <c r="H45" s="57"/>
      <c r="I45" s="57"/>
      <c r="J45" s="57"/>
      <c r="K45" s="57"/>
      <c r="L45" s="57"/>
    </row>
    <row r="46" spans="3:16" x14ac:dyDescent="0.2">
      <c r="C46" s="57"/>
      <c r="D46" s="57"/>
      <c r="E46" s="57"/>
      <c r="F46" s="57"/>
      <c r="G46" s="57"/>
      <c r="H46" s="57"/>
      <c r="I46" s="57"/>
      <c r="J46" s="57"/>
      <c r="K46" s="57"/>
      <c r="L46" s="57"/>
    </row>
    <row r="47" spans="3:16" x14ac:dyDescent="0.2">
      <c r="C47" s="57"/>
      <c r="D47" s="57"/>
      <c r="E47" s="57"/>
      <c r="F47" s="57"/>
      <c r="G47" s="57"/>
      <c r="H47" s="57"/>
      <c r="I47" s="57"/>
      <c r="J47" s="57"/>
      <c r="K47" s="57"/>
      <c r="L47" s="57"/>
    </row>
    <row r="48" spans="3:16" x14ac:dyDescent="0.2">
      <c r="C48" s="119" t="s">
        <v>47</v>
      </c>
      <c r="D48" s="119"/>
      <c r="E48"/>
      <c r="F48"/>
      <c r="G48"/>
      <c r="H48"/>
      <c r="I48"/>
      <c r="J48" s="57"/>
      <c r="K48" s="57"/>
      <c r="L48"/>
    </row>
    <row r="49" spans="3:16" x14ac:dyDescent="0.2">
      <c r="C49" s="100"/>
      <c r="D49" s="100"/>
      <c r="E49"/>
      <c r="F49"/>
      <c r="G49"/>
      <c r="H49"/>
      <c r="I49"/>
      <c r="J49" s="57"/>
      <c r="K49" s="57"/>
      <c r="L49"/>
    </row>
    <row r="50" spans="3:16" x14ac:dyDescent="0.2">
      <c r="C50" s="99" t="s">
        <v>273</v>
      </c>
      <c r="D50" s="57" t="s">
        <v>31</v>
      </c>
      <c r="E50" s="57" t="s">
        <v>32</v>
      </c>
      <c r="F50" s="57" t="s">
        <v>272</v>
      </c>
      <c r="G50"/>
      <c r="H50"/>
      <c r="I50"/>
      <c r="J50" s="39" t="s">
        <v>32</v>
      </c>
      <c r="K50" s="39" t="s">
        <v>33</v>
      </c>
      <c r="L50" s="42" t="s">
        <v>34</v>
      </c>
    </row>
    <row r="51" spans="3:16" x14ac:dyDescent="0.2">
      <c r="C51" s="118" t="s">
        <v>269</v>
      </c>
      <c r="D51" s="57">
        <v>1</v>
      </c>
      <c r="E51" s="57">
        <v>68</v>
      </c>
      <c r="F51" s="57">
        <v>40</v>
      </c>
      <c r="G51" s="57"/>
      <c r="H51" s="57"/>
      <c r="I51" s="57" t="s">
        <v>266</v>
      </c>
      <c r="J51" s="57">
        <f>SUM(E54:E56)</f>
        <v>391</v>
      </c>
      <c r="K51" s="57">
        <f>SUM(F54:F56)</f>
        <v>228</v>
      </c>
      <c r="L51" s="98">
        <f>(K51*100)/J51</f>
        <v>58.312020460358056</v>
      </c>
      <c r="N51" s="29"/>
      <c r="O51" s="29"/>
      <c r="P51" s="97"/>
    </row>
    <row r="52" spans="3:16" x14ac:dyDescent="0.2">
      <c r="C52" s="118"/>
      <c r="D52" s="57">
        <v>2</v>
      </c>
      <c r="E52" s="57">
        <v>68</v>
      </c>
      <c r="F52" s="57">
        <v>47</v>
      </c>
      <c r="G52" s="57"/>
      <c r="H52" s="57"/>
      <c r="I52" s="57" t="s">
        <v>271</v>
      </c>
      <c r="J52" s="57">
        <f>SUM(E51:E53)</f>
        <v>233</v>
      </c>
      <c r="K52" s="57">
        <f>SUM(F51:F53)</f>
        <v>132</v>
      </c>
      <c r="L52" s="98">
        <f>(K52*100)/J52</f>
        <v>56.652360515021456</v>
      </c>
      <c r="N52" s="66"/>
      <c r="O52" s="66"/>
      <c r="P52" s="66"/>
    </row>
    <row r="53" spans="3:16" x14ac:dyDescent="0.2">
      <c r="C53" s="118"/>
      <c r="D53" s="57">
        <v>3</v>
      </c>
      <c r="E53" s="57">
        <v>97</v>
      </c>
      <c r="F53" s="57">
        <v>45</v>
      </c>
      <c r="G53" s="57"/>
      <c r="H53" s="57"/>
      <c r="I53" s="57"/>
      <c r="J53" s="57"/>
      <c r="K53" s="57"/>
      <c r="L53" s="98"/>
    </row>
    <row r="54" spans="3:16" x14ac:dyDescent="0.2">
      <c r="C54" s="118" t="s">
        <v>56</v>
      </c>
      <c r="D54" s="57">
        <v>1</v>
      </c>
      <c r="E54" s="57">
        <v>153</v>
      </c>
      <c r="F54" s="57">
        <v>93</v>
      </c>
      <c r="G54" s="57"/>
      <c r="H54" s="57"/>
      <c r="I54" s="57"/>
      <c r="J54" s="57"/>
      <c r="K54" s="57"/>
      <c r="L54" s="98"/>
      <c r="P54" s="25"/>
    </row>
    <row r="55" spans="3:16" x14ac:dyDescent="0.2">
      <c r="C55" s="118"/>
      <c r="D55" s="57">
        <v>2</v>
      </c>
      <c r="E55" s="57">
        <v>125</v>
      </c>
      <c r="F55" s="57">
        <v>66</v>
      </c>
      <c r="G55" s="57"/>
      <c r="H55" s="57"/>
      <c r="I55" s="57"/>
      <c r="J55" s="57"/>
      <c r="K55" s="57"/>
      <c r="L55" s="98"/>
      <c r="P55" s="25"/>
    </row>
    <row r="56" spans="3:16" x14ac:dyDescent="0.2">
      <c r="C56" s="118"/>
      <c r="D56" s="57">
        <v>3</v>
      </c>
      <c r="E56" s="57">
        <v>113</v>
      </c>
      <c r="F56" s="57">
        <v>69</v>
      </c>
      <c r="G56" s="57"/>
      <c r="H56" s="57"/>
      <c r="I56" s="57"/>
      <c r="J56" s="57"/>
      <c r="K56" s="57"/>
      <c r="L56" s="98"/>
    </row>
    <row r="57" spans="3:16" x14ac:dyDescent="0.2">
      <c r="G57" s="57"/>
      <c r="H57" s="57"/>
      <c r="I57" s="57"/>
      <c r="J57" s="57"/>
      <c r="K57" s="57"/>
      <c r="L57" s="98"/>
    </row>
    <row r="58" spans="3:16" x14ac:dyDescent="0.2">
      <c r="C58" s="57"/>
      <c r="D58" s="57"/>
      <c r="E58" s="57"/>
      <c r="F58" s="57"/>
      <c r="G58" s="57"/>
      <c r="H58" s="57"/>
      <c r="I58" s="57"/>
      <c r="J58" s="57"/>
      <c r="K58" s="57"/>
      <c r="L58" s="98"/>
    </row>
    <row r="59" spans="3:16" x14ac:dyDescent="0.2">
      <c r="C59" s="57"/>
      <c r="D59" s="57"/>
      <c r="E59" s="57"/>
      <c r="F59" s="57"/>
      <c r="G59" s="57"/>
      <c r="H59" s="57"/>
      <c r="I59" s="57"/>
      <c r="J59" s="57"/>
      <c r="K59" s="57"/>
      <c r="L59" s="98"/>
    </row>
    <row r="60" spans="3:16" x14ac:dyDescent="0.2">
      <c r="C60"/>
      <c r="D60"/>
      <c r="E60"/>
      <c r="F60"/>
      <c r="G60"/>
      <c r="H60"/>
      <c r="I60"/>
      <c r="J60" s="57"/>
      <c r="K60" s="57"/>
      <c r="L60" s="3"/>
    </row>
    <row r="61" spans="3:16" x14ac:dyDescent="0.2">
      <c r="C61"/>
      <c r="D61"/>
      <c r="E61"/>
      <c r="F61"/>
      <c r="G61"/>
      <c r="H61"/>
      <c r="I61"/>
      <c r="J61" s="57"/>
      <c r="K61" s="57"/>
      <c r="L61" s="3"/>
    </row>
    <row r="62" spans="3:16" x14ac:dyDescent="0.2">
      <c r="C62" s="119" t="s">
        <v>48</v>
      </c>
      <c r="D62" s="119"/>
      <c r="E62"/>
      <c r="F62"/>
      <c r="G62"/>
      <c r="H62"/>
      <c r="I62"/>
      <c r="J62" s="57"/>
      <c r="K62" s="57"/>
      <c r="L62" s="3"/>
    </row>
    <row r="63" spans="3:16" x14ac:dyDescent="0.2">
      <c r="C63" s="100"/>
      <c r="D63" s="100"/>
      <c r="E63"/>
      <c r="F63"/>
      <c r="G63"/>
      <c r="H63"/>
      <c r="I63"/>
      <c r="J63" s="57"/>
      <c r="K63" s="57"/>
      <c r="L63" s="3"/>
    </row>
    <row r="64" spans="3:16" x14ac:dyDescent="0.2">
      <c r="C64" s="99" t="s">
        <v>273</v>
      </c>
      <c r="D64" s="57" t="s">
        <v>31</v>
      </c>
      <c r="E64" s="57" t="s">
        <v>32</v>
      </c>
      <c r="F64" s="57" t="s">
        <v>272</v>
      </c>
      <c r="G64"/>
      <c r="H64"/>
      <c r="I64"/>
      <c r="J64" s="39" t="s">
        <v>32</v>
      </c>
      <c r="K64" s="39" t="s">
        <v>33</v>
      </c>
      <c r="L64" s="42" t="s">
        <v>34</v>
      </c>
    </row>
    <row r="65" spans="3:16" x14ac:dyDescent="0.2">
      <c r="C65" s="118" t="s">
        <v>56</v>
      </c>
      <c r="D65">
        <v>1</v>
      </c>
      <c r="E65">
        <v>55</v>
      </c>
      <c r="F65">
        <v>22</v>
      </c>
      <c r="G65"/>
      <c r="H65"/>
      <c r="I65" s="57" t="s">
        <v>266</v>
      </c>
      <c r="J65" s="57">
        <f>SUM(E65:E70)</f>
        <v>1117</v>
      </c>
      <c r="K65" s="57">
        <f>SUM(F65:F70)</f>
        <v>521</v>
      </c>
      <c r="L65" s="3">
        <f>(K65*100)/J65</f>
        <v>46.642793196060879</v>
      </c>
    </row>
    <row r="66" spans="3:16" x14ac:dyDescent="0.2">
      <c r="C66" s="118"/>
      <c r="D66">
        <v>2</v>
      </c>
      <c r="E66">
        <v>240</v>
      </c>
      <c r="F66">
        <v>111</v>
      </c>
      <c r="G66"/>
      <c r="H66"/>
      <c r="I66" s="57" t="s">
        <v>271</v>
      </c>
      <c r="J66" s="57">
        <f>SUM(E71:E75)</f>
        <v>415</v>
      </c>
      <c r="K66" s="57">
        <f>SUM(F71:F75)</f>
        <v>211</v>
      </c>
      <c r="L66" s="3">
        <f>(K66*100)/J66</f>
        <v>50.843373493975903</v>
      </c>
    </row>
    <row r="67" spans="3:16" x14ac:dyDescent="0.2">
      <c r="C67" s="118"/>
      <c r="D67">
        <v>3</v>
      </c>
      <c r="E67">
        <v>125</v>
      </c>
      <c r="F67">
        <v>68</v>
      </c>
      <c r="G67"/>
      <c r="H67"/>
      <c r="I67"/>
      <c r="J67" s="57"/>
      <c r="K67" s="57"/>
      <c r="L67"/>
    </row>
    <row r="68" spans="3:16" x14ac:dyDescent="0.2">
      <c r="C68" s="118"/>
      <c r="D68">
        <v>4</v>
      </c>
      <c r="E68">
        <v>209</v>
      </c>
      <c r="F68">
        <v>98</v>
      </c>
      <c r="G68"/>
      <c r="H68"/>
      <c r="I68"/>
      <c r="J68" s="57"/>
      <c r="K68" s="57"/>
      <c r="L68"/>
    </row>
    <row r="69" spans="3:16" x14ac:dyDescent="0.2">
      <c r="C69" s="118"/>
      <c r="D69">
        <v>5</v>
      </c>
      <c r="E69">
        <v>139</v>
      </c>
      <c r="F69">
        <v>67</v>
      </c>
      <c r="G69"/>
      <c r="H69"/>
      <c r="I69"/>
      <c r="J69" s="57"/>
      <c r="K69" s="57"/>
      <c r="L69"/>
    </row>
    <row r="70" spans="3:16" x14ac:dyDescent="0.2">
      <c r="C70" s="118"/>
      <c r="D70">
        <v>6</v>
      </c>
      <c r="E70">
        <v>349</v>
      </c>
      <c r="F70">
        <v>155</v>
      </c>
      <c r="G70"/>
      <c r="H70"/>
      <c r="I70"/>
      <c r="J70" s="57"/>
      <c r="K70" s="57"/>
      <c r="L70"/>
    </row>
    <row r="71" spans="3:16" x14ac:dyDescent="0.2">
      <c r="C71" s="118" t="s">
        <v>269</v>
      </c>
      <c r="D71">
        <v>1</v>
      </c>
      <c r="E71">
        <v>148</v>
      </c>
      <c r="F71">
        <v>64</v>
      </c>
      <c r="G71"/>
      <c r="H71"/>
      <c r="I71"/>
      <c r="J71" s="57"/>
      <c r="K71" s="57"/>
      <c r="L71"/>
      <c r="N71" s="29"/>
      <c r="O71" s="29"/>
      <c r="P71" s="97"/>
    </row>
    <row r="72" spans="3:16" x14ac:dyDescent="0.2">
      <c r="C72" s="118"/>
      <c r="D72">
        <v>2</v>
      </c>
      <c r="E72">
        <v>49</v>
      </c>
      <c r="F72">
        <v>33</v>
      </c>
      <c r="G72"/>
      <c r="H72"/>
      <c r="I72"/>
      <c r="J72" s="57"/>
      <c r="K72" s="57"/>
      <c r="L72"/>
      <c r="N72" s="66"/>
      <c r="O72" s="66"/>
      <c r="P72" s="66"/>
    </row>
    <row r="73" spans="3:16" x14ac:dyDescent="0.2">
      <c r="C73" s="118"/>
      <c r="D73">
        <v>3</v>
      </c>
      <c r="E73">
        <v>64</v>
      </c>
      <c r="F73">
        <v>45</v>
      </c>
      <c r="G73"/>
      <c r="H73"/>
      <c r="I73"/>
      <c r="J73" s="57"/>
      <c r="K73" s="57"/>
      <c r="L73"/>
    </row>
    <row r="74" spans="3:16" x14ac:dyDescent="0.2">
      <c r="C74" s="118"/>
      <c r="D74">
        <v>4</v>
      </c>
      <c r="E74">
        <v>36</v>
      </c>
      <c r="F74">
        <v>20</v>
      </c>
      <c r="G74"/>
      <c r="H74"/>
      <c r="I74"/>
      <c r="J74" s="57"/>
      <c r="K74" s="57"/>
      <c r="L74"/>
      <c r="P74" s="30"/>
    </row>
    <row r="75" spans="3:16" x14ac:dyDescent="0.2">
      <c r="C75" s="118"/>
      <c r="D75">
        <v>5</v>
      </c>
      <c r="E75">
        <v>118</v>
      </c>
      <c r="F75">
        <v>49</v>
      </c>
      <c r="G75"/>
      <c r="H75"/>
      <c r="I75"/>
      <c r="J75" s="57"/>
      <c r="K75" s="57"/>
      <c r="L75"/>
      <c r="P75" s="30"/>
    </row>
    <row r="76" spans="3:16" x14ac:dyDescent="0.2">
      <c r="G76"/>
      <c r="H76"/>
      <c r="I76"/>
      <c r="J76" s="57"/>
      <c r="K76" s="57"/>
      <c r="L76"/>
      <c r="P76" s="30"/>
    </row>
    <row r="77" spans="3:16" x14ac:dyDescent="0.2">
      <c r="C77"/>
      <c r="D77"/>
      <c r="E77"/>
      <c r="F77"/>
      <c r="G77"/>
      <c r="H77"/>
      <c r="I77"/>
      <c r="J77" s="57"/>
      <c r="K77" s="57"/>
      <c r="L77"/>
      <c r="P77" s="30"/>
    </row>
    <row r="78" spans="3:16" x14ac:dyDescent="0.2">
      <c r="C78" s="119" t="s">
        <v>49</v>
      </c>
      <c r="D78" s="119"/>
      <c r="E78"/>
      <c r="F78"/>
      <c r="G78"/>
      <c r="H78"/>
      <c r="I78"/>
      <c r="J78" s="57"/>
      <c r="K78" s="57"/>
      <c r="L78"/>
      <c r="P78" s="30"/>
    </row>
    <row r="79" spans="3:16" x14ac:dyDescent="0.2">
      <c r="C79" s="100"/>
      <c r="D79" s="100"/>
      <c r="E79"/>
      <c r="F79"/>
      <c r="G79"/>
      <c r="H79"/>
      <c r="I79"/>
      <c r="J79" s="57"/>
      <c r="K79" s="57"/>
      <c r="L79"/>
      <c r="P79" s="30"/>
    </row>
    <row r="80" spans="3:16" x14ac:dyDescent="0.2">
      <c r="C80" s="99" t="s">
        <v>273</v>
      </c>
      <c r="D80" s="57" t="s">
        <v>31</v>
      </c>
      <c r="E80" s="57" t="s">
        <v>32</v>
      </c>
      <c r="F80" s="57" t="s">
        <v>272</v>
      </c>
      <c r="G80" s="57"/>
      <c r="H80" s="57"/>
      <c r="I80" s="57"/>
      <c r="J80" s="39" t="s">
        <v>32</v>
      </c>
      <c r="K80" s="39" t="s">
        <v>33</v>
      </c>
      <c r="L80" s="42" t="s">
        <v>34</v>
      </c>
      <c r="P80" s="30"/>
    </row>
    <row r="81" spans="3:16" x14ac:dyDescent="0.2">
      <c r="C81" s="118" t="s">
        <v>269</v>
      </c>
      <c r="D81" s="57">
        <v>1</v>
      </c>
      <c r="E81" s="57">
        <v>91</v>
      </c>
      <c r="F81" s="57">
        <v>42</v>
      </c>
      <c r="G81" s="57"/>
      <c r="H81" s="57"/>
      <c r="I81" s="57" t="s">
        <v>266</v>
      </c>
      <c r="J81" s="57">
        <f>SUM(E85:E90)</f>
        <v>318</v>
      </c>
      <c r="K81" s="57">
        <f>SUM(F85:F90)</f>
        <v>231</v>
      </c>
      <c r="L81" s="70">
        <f>(K81*100)/J81</f>
        <v>72.64150943396227</v>
      </c>
      <c r="P81" s="30"/>
    </row>
    <row r="82" spans="3:16" x14ac:dyDescent="0.2">
      <c r="C82" s="118"/>
      <c r="D82" s="57">
        <v>2</v>
      </c>
      <c r="E82" s="57">
        <v>41</v>
      </c>
      <c r="F82" s="57">
        <v>38</v>
      </c>
      <c r="G82" s="57"/>
      <c r="H82" s="57"/>
      <c r="I82" s="57" t="s">
        <v>271</v>
      </c>
      <c r="J82" s="57">
        <f>SUM(E81:E84)</f>
        <v>275</v>
      </c>
      <c r="K82" s="57">
        <f>SUM(F81:F84)</f>
        <v>197</v>
      </c>
      <c r="L82" s="70">
        <f>(K82*100)/J82</f>
        <v>71.63636363636364</v>
      </c>
    </row>
    <row r="83" spans="3:16" x14ac:dyDescent="0.2">
      <c r="C83" s="118"/>
      <c r="D83" s="57">
        <v>3</v>
      </c>
      <c r="E83" s="57">
        <v>39</v>
      </c>
      <c r="F83" s="57">
        <v>35</v>
      </c>
      <c r="G83" s="57"/>
      <c r="H83" s="57"/>
      <c r="I83" s="57"/>
      <c r="J83" s="57"/>
      <c r="K83" s="57"/>
      <c r="L83" s="98"/>
    </row>
    <row r="84" spans="3:16" x14ac:dyDescent="0.2">
      <c r="C84" s="118"/>
      <c r="D84" s="57">
        <v>4</v>
      </c>
      <c r="E84" s="57">
        <v>104</v>
      </c>
      <c r="F84" s="57">
        <v>82</v>
      </c>
      <c r="G84" s="57"/>
      <c r="H84" s="57"/>
      <c r="I84" s="57"/>
      <c r="J84" s="57"/>
      <c r="K84" s="57"/>
      <c r="L84" s="98"/>
    </row>
    <row r="85" spans="3:16" x14ac:dyDescent="0.2">
      <c r="C85" s="118" t="s">
        <v>56</v>
      </c>
      <c r="D85" s="57">
        <v>1</v>
      </c>
      <c r="E85" s="57">
        <v>65</v>
      </c>
      <c r="F85" s="57">
        <v>49</v>
      </c>
      <c r="G85" s="57"/>
      <c r="H85" s="57"/>
      <c r="I85" s="57"/>
      <c r="J85" s="57"/>
      <c r="K85" s="57"/>
      <c r="L85" s="98"/>
    </row>
    <row r="86" spans="3:16" x14ac:dyDescent="0.2">
      <c r="C86" s="118"/>
      <c r="D86" s="57">
        <v>2</v>
      </c>
      <c r="E86" s="57">
        <v>43</v>
      </c>
      <c r="F86" s="57">
        <v>37</v>
      </c>
      <c r="G86" s="57"/>
      <c r="H86" s="57"/>
      <c r="I86" s="57"/>
      <c r="J86" s="57"/>
      <c r="K86" s="57"/>
      <c r="L86" s="98"/>
    </row>
    <row r="87" spans="3:16" x14ac:dyDescent="0.2">
      <c r="C87" s="118"/>
      <c r="D87" s="57">
        <v>3</v>
      </c>
      <c r="E87" s="57">
        <v>59</v>
      </c>
      <c r="F87" s="57">
        <v>36</v>
      </c>
      <c r="G87" s="57"/>
      <c r="H87" s="57"/>
      <c r="I87" s="57"/>
      <c r="J87" s="57"/>
      <c r="K87" s="57"/>
      <c r="L87" s="98"/>
    </row>
    <row r="88" spans="3:16" x14ac:dyDescent="0.2">
      <c r="C88" s="118"/>
      <c r="D88" s="57">
        <v>4</v>
      </c>
      <c r="E88" s="57">
        <v>40</v>
      </c>
      <c r="F88" s="57">
        <v>20</v>
      </c>
      <c r="G88" s="57"/>
      <c r="H88" s="57"/>
      <c r="I88" s="57"/>
      <c r="J88" s="57"/>
      <c r="K88" s="57"/>
      <c r="L88" s="98"/>
    </row>
    <row r="89" spans="3:16" x14ac:dyDescent="0.2">
      <c r="C89" s="118"/>
      <c r="D89" s="57">
        <v>5</v>
      </c>
      <c r="E89" s="57">
        <v>34</v>
      </c>
      <c r="F89" s="57">
        <v>33</v>
      </c>
      <c r="G89" s="57"/>
      <c r="H89" s="57"/>
      <c r="I89" s="57"/>
      <c r="J89" s="57"/>
      <c r="K89" s="57"/>
      <c r="L89" s="57"/>
    </row>
    <row r="90" spans="3:16" x14ac:dyDescent="0.2">
      <c r="C90" s="118"/>
      <c r="D90" s="57">
        <v>6</v>
      </c>
      <c r="E90" s="57">
        <v>77</v>
      </c>
      <c r="F90" s="57">
        <v>56</v>
      </c>
      <c r="G90" s="57"/>
      <c r="H90" s="57"/>
      <c r="I90" s="57"/>
      <c r="J90" s="57"/>
      <c r="K90" s="57"/>
      <c r="L90" s="57"/>
    </row>
    <row r="91" spans="3:16" x14ac:dyDescent="0.2">
      <c r="G91" s="57"/>
      <c r="H91" s="57"/>
      <c r="I91" s="57"/>
      <c r="J91" s="57"/>
      <c r="K91" s="57"/>
      <c r="L91" s="57"/>
    </row>
    <row r="92" spans="3:16" x14ac:dyDescent="0.2">
      <c r="C92" s="57"/>
      <c r="D92" s="57"/>
      <c r="E92" s="57"/>
      <c r="F92" s="57"/>
      <c r="G92" s="57"/>
      <c r="H92" s="57"/>
      <c r="I92" s="57"/>
      <c r="J92" s="57"/>
      <c r="K92" s="57"/>
      <c r="L92" s="57"/>
    </row>
    <row r="93" spans="3:16" x14ac:dyDescent="0.2">
      <c r="C93" s="119" t="s">
        <v>50</v>
      </c>
      <c r="D93" s="119"/>
      <c r="E93" s="57"/>
      <c r="F93" s="57"/>
      <c r="G93" s="57"/>
      <c r="H93" s="57"/>
      <c r="I93" s="57"/>
      <c r="J93" s="57"/>
      <c r="K93" s="57"/>
      <c r="L93" s="57"/>
    </row>
    <row r="94" spans="3:16" x14ac:dyDescent="0.2">
      <c r="C94" s="100"/>
      <c r="D94" s="100"/>
      <c r="E94" s="57"/>
      <c r="F94" s="57"/>
      <c r="G94" s="57"/>
      <c r="H94" s="57"/>
      <c r="I94" s="57"/>
      <c r="J94" s="57"/>
      <c r="K94" s="57"/>
      <c r="L94" s="57"/>
    </row>
    <row r="95" spans="3:16" x14ac:dyDescent="0.2">
      <c r="C95" s="99" t="s">
        <v>273</v>
      </c>
      <c r="D95" s="57" t="s">
        <v>31</v>
      </c>
      <c r="E95" s="57" t="s">
        <v>32</v>
      </c>
      <c r="F95" s="57" t="s">
        <v>272</v>
      </c>
      <c r="G95" s="57"/>
      <c r="H95" s="57"/>
      <c r="I95" s="57"/>
      <c r="J95" s="39" t="s">
        <v>32</v>
      </c>
      <c r="K95" s="39" t="s">
        <v>33</v>
      </c>
      <c r="L95" s="42" t="s">
        <v>34</v>
      </c>
    </row>
    <row r="96" spans="3:16" x14ac:dyDescent="0.2">
      <c r="C96" s="118" t="s">
        <v>56</v>
      </c>
      <c r="D96" s="57">
        <v>1</v>
      </c>
      <c r="E96" s="57">
        <v>43</v>
      </c>
      <c r="F96" s="57">
        <v>22</v>
      </c>
      <c r="G96" s="57"/>
      <c r="H96" s="57"/>
      <c r="I96" s="57" t="s">
        <v>266</v>
      </c>
      <c r="J96" s="57">
        <f>SUM(E96:E101)</f>
        <v>275</v>
      </c>
      <c r="K96" s="57">
        <f>SUM(F96:F101)</f>
        <v>87</v>
      </c>
      <c r="L96" s="70">
        <f>(K96*100)/J96</f>
        <v>31.636363636363637</v>
      </c>
    </row>
    <row r="97" spans="3:12" x14ac:dyDescent="0.2">
      <c r="C97" s="118"/>
      <c r="D97" s="57">
        <v>2</v>
      </c>
      <c r="E97" s="57">
        <v>14</v>
      </c>
      <c r="F97" s="57">
        <v>8</v>
      </c>
      <c r="G97" s="57"/>
      <c r="H97" s="57"/>
      <c r="I97" s="57" t="s">
        <v>271</v>
      </c>
      <c r="J97" s="57">
        <f>SUM(E102:E104)</f>
        <v>258</v>
      </c>
      <c r="K97" s="57">
        <f>SUM(F102:F104)</f>
        <v>44</v>
      </c>
      <c r="L97" s="70">
        <f>(K97*100)/J97</f>
        <v>17.054263565891471</v>
      </c>
    </row>
    <row r="98" spans="3:12" x14ac:dyDescent="0.2">
      <c r="C98" s="118"/>
      <c r="D98" s="57">
        <v>3</v>
      </c>
      <c r="E98" s="57">
        <v>33</v>
      </c>
      <c r="F98" s="57">
        <v>17</v>
      </c>
      <c r="G98" s="57"/>
      <c r="H98" s="57"/>
      <c r="I98" s="57"/>
      <c r="J98" s="57"/>
      <c r="K98" s="57"/>
      <c r="L98" s="57"/>
    </row>
    <row r="99" spans="3:12" x14ac:dyDescent="0.2">
      <c r="C99" s="118"/>
      <c r="D99" s="57">
        <v>4</v>
      </c>
      <c r="E99" s="57">
        <v>10</v>
      </c>
      <c r="F99" s="57">
        <v>5</v>
      </c>
      <c r="G99" s="57"/>
      <c r="H99" s="57"/>
      <c r="I99" s="57"/>
      <c r="J99" s="57"/>
      <c r="K99" s="57"/>
      <c r="L99" s="57"/>
    </row>
    <row r="100" spans="3:12" x14ac:dyDescent="0.2">
      <c r="C100" s="118"/>
      <c r="D100" s="57">
        <v>5</v>
      </c>
      <c r="E100" s="57">
        <v>134</v>
      </c>
      <c r="F100" s="57">
        <v>16</v>
      </c>
      <c r="G100" s="57"/>
      <c r="H100" s="57"/>
      <c r="I100" s="57"/>
      <c r="J100" s="57"/>
      <c r="K100" s="57"/>
      <c r="L100" s="57"/>
    </row>
    <row r="101" spans="3:12" x14ac:dyDescent="0.2">
      <c r="C101" s="118"/>
      <c r="D101" s="57">
        <v>6</v>
      </c>
      <c r="E101" s="57">
        <v>41</v>
      </c>
      <c r="F101" s="57">
        <v>19</v>
      </c>
      <c r="G101" s="57"/>
      <c r="H101" s="57"/>
      <c r="I101" s="57"/>
      <c r="J101" s="57"/>
      <c r="K101" s="57"/>
      <c r="L101" s="57"/>
    </row>
    <row r="102" spans="3:12" x14ac:dyDescent="0.2">
      <c r="C102" s="118" t="s">
        <v>269</v>
      </c>
      <c r="D102" s="57">
        <v>1</v>
      </c>
      <c r="E102" s="57">
        <v>153</v>
      </c>
      <c r="F102" s="57">
        <v>28</v>
      </c>
      <c r="G102" s="57"/>
      <c r="H102" s="57"/>
      <c r="I102" s="57"/>
      <c r="J102" s="57"/>
      <c r="K102" s="57"/>
      <c r="L102" s="57"/>
    </row>
    <row r="103" spans="3:12" x14ac:dyDescent="0.2">
      <c r="C103" s="118"/>
      <c r="D103" s="57">
        <v>2</v>
      </c>
      <c r="E103" s="57">
        <v>26</v>
      </c>
      <c r="F103" s="57">
        <v>4</v>
      </c>
      <c r="G103" s="57"/>
      <c r="H103" s="57"/>
      <c r="I103" s="57"/>
      <c r="J103" s="57"/>
      <c r="K103" s="57"/>
      <c r="L103" s="57"/>
    </row>
    <row r="104" spans="3:12" x14ac:dyDescent="0.2">
      <c r="C104" s="118"/>
      <c r="D104" s="57">
        <v>3</v>
      </c>
      <c r="E104" s="57">
        <v>79</v>
      </c>
      <c r="F104" s="57">
        <v>12</v>
      </c>
      <c r="G104" s="57"/>
      <c r="H104" s="57"/>
      <c r="I104" s="57"/>
      <c r="J104" s="57"/>
      <c r="K104" s="57"/>
      <c r="L104" s="57"/>
    </row>
    <row r="105" spans="3:12" x14ac:dyDescent="0.2">
      <c r="G105" s="57"/>
      <c r="H105" s="57"/>
      <c r="I105" s="57"/>
      <c r="J105" s="57"/>
      <c r="K105" s="57"/>
      <c r="L105" s="57"/>
    </row>
    <row r="106" spans="3:12" x14ac:dyDescent="0.2">
      <c r="C106" s="57"/>
      <c r="D106" s="57"/>
      <c r="E106" s="57"/>
      <c r="F106" s="57"/>
      <c r="G106" s="57"/>
      <c r="H106" s="57"/>
      <c r="I106" s="57"/>
      <c r="J106" s="57"/>
      <c r="K106" s="57"/>
      <c r="L106" s="57"/>
    </row>
    <row r="107" spans="3:12" x14ac:dyDescent="0.2">
      <c r="C107" s="119" t="s">
        <v>121</v>
      </c>
      <c r="D107" s="119"/>
      <c r="E107" s="57"/>
      <c r="F107" s="57"/>
      <c r="G107" s="57"/>
      <c r="H107" s="57"/>
      <c r="I107" s="57"/>
      <c r="J107" s="57"/>
      <c r="K107" s="57"/>
      <c r="L107" s="57"/>
    </row>
    <row r="108" spans="3:12" x14ac:dyDescent="0.2">
      <c r="C108" s="100"/>
      <c r="D108" s="100"/>
      <c r="E108" s="57"/>
      <c r="F108" s="57"/>
      <c r="G108" s="57"/>
      <c r="H108" s="57"/>
      <c r="I108" s="57"/>
      <c r="J108" s="57"/>
      <c r="K108" s="57"/>
      <c r="L108" s="57"/>
    </row>
    <row r="109" spans="3:12" x14ac:dyDescent="0.2">
      <c r="C109" s="99" t="s">
        <v>273</v>
      </c>
      <c r="D109" s="57" t="s">
        <v>31</v>
      </c>
      <c r="E109" s="57" t="s">
        <v>32</v>
      </c>
      <c r="F109" s="57" t="s">
        <v>272</v>
      </c>
      <c r="G109" s="57"/>
      <c r="H109" s="57"/>
      <c r="I109" s="57"/>
      <c r="J109" s="39" t="s">
        <v>32</v>
      </c>
      <c r="K109" s="39" t="s">
        <v>33</v>
      </c>
      <c r="L109" s="42" t="s">
        <v>34</v>
      </c>
    </row>
    <row r="110" spans="3:12" x14ac:dyDescent="0.2">
      <c r="C110" s="118" t="s">
        <v>269</v>
      </c>
      <c r="D110" s="57">
        <v>1</v>
      </c>
      <c r="E110" s="57">
        <v>41</v>
      </c>
      <c r="F110" s="57">
        <v>23</v>
      </c>
      <c r="G110" s="57"/>
      <c r="H110" s="57"/>
      <c r="I110" s="57" t="s">
        <v>266</v>
      </c>
      <c r="J110" s="57">
        <f>SUM(E115:E120)</f>
        <v>407</v>
      </c>
      <c r="K110" s="57">
        <f>SUM(F115:F120)</f>
        <v>234</v>
      </c>
      <c r="L110" s="70">
        <f>(K110*100)/J110</f>
        <v>57.493857493857497</v>
      </c>
    </row>
    <row r="111" spans="3:12" x14ac:dyDescent="0.2">
      <c r="C111" s="118"/>
      <c r="D111" s="57">
        <v>2</v>
      </c>
      <c r="E111" s="57">
        <v>43</v>
      </c>
      <c r="F111" s="57">
        <v>26</v>
      </c>
      <c r="G111" s="57"/>
      <c r="H111" s="57"/>
      <c r="I111" s="57" t="s">
        <v>271</v>
      </c>
      <c r="J111" s="57">
        <f>SUM(E110:E114)</f>
        <v>344</v>
      </c>
      <c r="K111" s="57">
        <f>SUM(F110:F114)</f>
        <v>165</v>
      </c>
      <c r="L111" s="70">
        <f>(K111*100)/J111</f>
        <v>47.965116279069768</v>
      </c>
    </row>
    <row r="112" spans="3:12" x14ac:dyDescent="0.2">
      <c r="C112" s="118"/>
      <c r="D112" s="57">
        <v>3</v>
      </c>
      <c r="E112" s="57">
        <v>74</v>
      </c>
      <c r="F112" s="57">
        <v>30</v>
      </c>
      <c r="G112" s="57"/>
      <c r="H112" s="57"/>
      <c r="I112" s="57"/>
      <c r="J112" s="57"/>
      <c r="K112" s="57"/>
      <c r="L112" s="57"/>
    </row>
    <row r="113" spans="3:12" x14ac:dyDescent="0.2">
      <c r="C113" s="118"/>
      <c r="D113" s="57">
        <v>4</v>
      </c>
      <c r="E113" s="57">
        <v>128</v>
      </c>
      <c r="F113" s="57">
        <v>62</v>
      </c>
      <c r="G113" s="57"/>
      <c r="H113" s="57"/>
      <c r="I113" s="57"/>
      <c r="J113" s="57"/>
      <c r="K113" s="57"/>
      <c r="L113" s="57"/>
    </row>
    <row r="114" spans="3:12" x14ac:dyDescent="0.2">
      <c r="C114" s="118"/>
      <c r="D114" s="57">
        <v>5</v>
      </c>
      <c r="E114" s="57">
        <v>58</v>
      </c>
      <c r="F114" s="57">
        <v>24</v>
      </c>
      <c r="G114" s="57"/>
      <c r="H114" s="57"/>
      <c r="I114" s="57"/>
      <c r="J114" s="57"/>
      <c r="K114" s="57"/>
      <c r="L114" s="57"/>
    </row>
    <row r="115" spans="3:12" x14ac:dyDescent="0.2">
      <c r="C115" s="118" t="s">
        <v>56</v>
      </c>
      <c r="D115" s="57">
        <v>1</v>
      </c>
      <c r="E115" s="57">
        <v>117</v>
      </c>
      <c r="F115" s="57">
        <v>57</v>
      </c>
      <c r="G115" s="57"/>
      <c r="H115" s="57"/>
      <c r="I115" s="57"/>
      <c r="J115" s="57"/>
      <c r="K115" s="57"/>
      <c r="L115" s="57"/>
    </row>
    <row r="116" spans="3:12" x14ac:dyDescent="0.2">
      <c r="C116" s="118"/>
      <c r="D116" s="57">
        <v>2</v>
      </c>
      <c r="E116" s="57">
        <v>44</v>
      </c>
      <c r="F116" s="57">
        <v>28</v>
      </c>
      <c r="G116" s="57"/>
      <c r="H116" s="57"/>
      <c r="I116" s="57"/>
      <c r="J116" s="57"/>
      <c r="K116" s="57"/>
      <c r="L116" s="57"/>
    </row>
    <row r="117" spans="3:12" x14ac:dyDescent="0.2">
      <c r="C117" s="118"/>
      <c r="D117" s="57">
        <v>3</v>
      </c>
      <c r="E117" s="57">
        <v>66</v>
      </c>
      <c r="F117" s="57">
        <v>43</v>
      </c>
      <c r="G117" s="57"/>
      <c r="H117" s="57"/>
      <c r="I117" s="57"/>
      <c r="J117" s="57"/>
      <c r="K117" s="57"/>
      <c r="L117" s="57"/>
    </row>
    <row r="118" spans="3:12" x14ac:dyDescent="0.2">
      <c r="C118" s="118"/>
      <c r="D118" s="57">
        <v>4</v>
      </c>
      <c r="E118" s="57">
        <v>53</v>
      </c>
      <c r="F118" s="57">
        <v>33</v>
      </c>
      <c r="G118" s="57"/>
      <c r="H118" s="57"/>
      <c r="I118" s="57"/>
      <c r="J118" s="57"/>
      <c r="K118" s="57"/>
      <c r="L118" s="57"/>
    </row>
    <row r="119" spans="3:12" x14ac:dyDescent="0.2">
      <c r="C119" s="118"/>
      <c r="D119" s="57">
        <v>5</v>
      </c>
      <c r="E119" s="57">
        <v>36</v>
      </c>
      <c r="F119" s="57">
        <v>21</v>
      </c>
      <c r="G119" s="57"/>
      <c r="H119" s="57"/>
      <c r="I119" s="57"/>
      <c r="J119" s="57"/>
      <c r="K119" s="57"/>
      <c r="L119" s="57"/>
    </row>
    <row r="120" spans="3:12" x14ac:dyDescent="0.2">
      <c r="C120" s="118"/>
      <c r="D120" s="57">
        <v>6</v>
      </c>
      <c r="E120" s="57">
        <v>91</v>
      </c>
      <c r="F120" s="57">
        <v>52</v>
      </c>
      <c r="G120" s="57"/>
      <c r="H120" s="57"/>
      <c r="I120" s="57"/>
      <c r="J120" s="57"/>
      <c r="K120" s="57"/>
      <c r="L120" s="57"/>
    </row>
    <row r="121" spans="3:12" x14ac:dyDescent="0.2">
      <c r="G121" s="57"/>
      <c r="H121" s="57"/>
      <c r="I121" s="57"/>
      <c r="J121" s="57"/>
      <c r="K121" s="57"/>
      <c r="L121" s="57"/>
    </row>
    <row r="122" spans="3:12" x14ac:dyDescent="0.2">
      <c r="C122" s="57"/>
      <c r="D122" s="57"/>
      <c r="E122" s="57"/>
      <c r="F122" s="57"/>
      <c r="G122" s="57"/>
      <c r="H122" s="57"/>
      <c r="I122" s="57"/>
      <c r="J122" s="57"/>
      <c r="K122" s="57"/>
      <c r="L122" s="57"/>
    </row>
    <row r="123" spans="3:12" x14ac:dyDescent="0.2">
      <c r="C123" s="119" t="s">
        <v>270</v>
      </c>
      <c r="D123" s="119"/>
      <c r="E123" s="57"/>
      <c r="F123" s="57"/>
      <c r="G123" s="57"/>
      <c r="H123" s="57"/>
      <c r="I123" s="57"/>
      <c r="J123" s="57"/>
      <c r="K123" s="57"/>
      <c r="L123" s="57"/>
    </row>
    <row r="124" spans="3:12" x14ac:dyDescent="0.2">
      <c r="C124" s="100"/>
      <c r="D124" s="100"/>
      <c r="E124" s="57"/>
      <c r="F124" s="57"/>
      <c r="G124" s="57"/>
      <c r="H124" s="57"/>
      <c r="I124" s="57"/>
      <c r="J124" s="57"/>
      <c r="K124" s="57"/>
      <c r="L124" s="57"/>
    </row>
    <row r="125" spans="3:12" x14ac:dyDescent="0.2">
      <c r="C125" s="99" t="s">
        <v>273</v>
      </c>
      <c r="D125" s="57" t="s">
        <v>31</v>
      </c>
      <c r="E125" s="57" t="s">
        <v>32</v>
      </c>
      <c r="F125" s="57" t="s">
        <v>272</v>
      </c>
      <c r="G125" s="57"/>
      <c r="H125" s="57"/>
      <c r="I125" s="57"/>
      <c r="J125" s="39" t="s">
        <v>32</v>
      </c>
      <c r="K125" s="39" t="s">
        <v>33</v>
      </c>
      <c r="L125" s="42" t="s">
        <v>34</v>
      </c>
    </row>
    <row r="126" spans="3:12" x14ac:dyDescent="0.2">
      <c r="C126" s="118" t="s">
        <v>269</v>
      </c>
      <c r="D126" s="57">
        <v>1</v>
      </c>
      <c r="E126" s="57">
        <v>75</v>
      </c>
      <c r="F126" s="57">
        <v>47</v>
      </c>
      <c r="G126" s="57"/>
      <c r="H126" s="57"/>
      <c r="I126" s="57" t="s">
        <v>266</v>
      </c>
      <c r="J126" s="57">
        <f>SUM(E129:E131)</f>
        <v>178</v>
      </c>
      <c r="K126" s="57">
        <f>SUM(F129:F131)</f>
        <v>138</v>
      </c>
      <c r="L126" s="70">
        <f>(K126*100)/J126</f>
        <v>77.528089887640448</v>
      </c>
    </row>
    <row r="127" spans="3:12" x14ac:dyDescent="0.2">
      <c r="C127" s="118"/>
      <c r="D127" s="57">
        <v>2</v>
      </c>
      <c r="E127" s="57">
        <v>258</v>
      </c>
      <c r="F127" s="57">
        <v>76</v>
      </c>
      <c r="G127" s="57"/>
      <c r="H127" s="57"/>
      <c r="I127" s="57" t="s">
        <v>271</v>
      </c>
      <c r="J127" s="57">
        <f>SUM(E126:E128)</f>
        <v>455</v>
      </c>
      <c r="K127" s="57">
        <f>SUM(F126:F128)</f>
        <v>173</v>
      </c>
      <c r="L127" s="70">
        <f>(K127*100)/J127</f>
        <v>38.021978021978022</v>
      </c>
    </row>
    <row r="128" spans="3:12" x14ac:dyDescent="0.2">
      <c r="C128" s="118"/>
      <c r="D128" s="57">
        <v>3</v>
      </c>
      <c r="E128" s="57">
        <v>122</v>
      </c>
      <c r="F128" s="57">
        <v>50</v>
      </c>
      <c r="G128" s="57"/>
      <c r="H128" s="57"/>
      <c r="I128" s="57"/>
      <c r="J128" s="57"/>
      <c r="K128" s="57"/>
      <c r="L128" s="57"/>
    </row>
    <row r="129" spans="3:12" x14ac:dyDescent="0.2">
      <c r="C129" s="118" t="s">
        <v>56</v>
      </c>
      <c r="D129" s="57">
        <v>1</v>
      </c>
      <c r="E129" s="57">
        <v>67</v>
      </c>
      <c r="F129" s="57">
        <v>47</v>
      </c>
      <c r="G129" s="57"/>
      <c r="H129" s="57"/>
      <c r="I129" s="57"/>
      <c r="J129" s="57"/>
      <c r="K129" s="57"/>
      <c r="L129" s="57"/>
    </row>
    <row r="130" spans="3:12" x14ac:dyDescent="0.2">
      <c r="C130" s="118"/>
      <c r="D130" s="57">
        <v>2</v>
      </c>
      <c r="E130" s="57">
        <v>71</v>
      </c>
      <c r="F130" s="57">
        <v>65</v>
      </c>
      <c r="G130" s="57"/>
      <c r="H130" s="57"/>
      <c r="I130" s="57"/>
      <c r="J130" s="57"/>
      <c r="K130" s="57"/>
      <c r="L130" s="57"/>
    </row>
    <row r="131" spans="3:12" x14ac:dyDescent="0.2">
      <c r="C131" s="118"/>
      <c r="D131" s="57">
        <v>3</v>
      </c>
      <c r="E131" s="57">
        <v>40</v>
      </c>
      <c r="F131" s="57">
        <v>26</v>
      </c>
      <c r="G131" s="57"/>
      <c r="H131" s="57"/>
      <c r="I131" s="57"/>
      <c r="J131" s="57"/>
      <c r="K131" s="57"/>
      <c r="L131" s="57"/>
    </row>
  </sheetData>
  <mergeCells count="27">
    <mergeCell ref="C62:D62"/>
    <mergeCell ref="C28:C30"/>
    <mergeCell ref="C25:C27"/>
    <mergeCell ref="C54:C56"/>
    <mergeCell ref="C5:D5"/>
    <mergeCell ref="C22:D22"/>
    <mergeCell ref="C33:D33"/>
    <mergeCell ref="C48:D48"/>
    <mergeCell ref="C8:C13"/>
    <mergeCell ref="C14:C18"/>
    <mergeCell ref="C36:C39"/>
    <mergeCell ref="C40:C43"/>
    <mergeCell ref="C51:C53"/>
    <mergeCell ref="C102:C104"/>
    <mergeCell ref="C126:C128"/>
    <mergeCell ref="C129:C131"/>
    <mergeCell ref="C115:C120"/>
    <mergeCell ref="C110:C114"/>
    <mergeCell ref="C107:D107"/>
    <mergeCell ref="C123:D123"/>
    <mergeCell ref="C65:C70"/>
    <mergeCell ref="C71:C75"/>
    <mergeCell ref="C81:C84"/>
    <mergeCell ref="C85:C90"/>
    <mergeCell ref="C96:C101"/>
    <mergeCell ref="C78:D78"/>
    <mergeCell ref="C93:D93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225BDD-D8B5-B742-A28F-DCA9D588073E}">
  <dimension ref="A1"/>
  <sheetViews>
    <sheetView workbookViewId="0">
      <selection activeCell="E8" sqref="E8"/>
    </sheetView>
  </sheetViews>
  <sheetFormatPr baseColWidth="10" defaultRowHeight="16" x14ac:dyDescent="0.2"/>
  <sheetData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0BF25D-C26F-0043-B0F2-0CC179AC0C33}">
  <dimension ref="B6:F219"/>
  <sheetViews>
    <sheetView workbookViewId="0">
      <selection activeCell="G39" sqref="G39"/>
    </sheetView>
  </sheetViews>
  <sheetFormatPr baseColWidth="10" defaultRowHeight="16" x14ac:dyDescent="0.2"/>
  <cols>
    <col min="2" max="2" width="10.83203125" style="7"/>
    <col min="3" max="4" width="22" bestFit="1" customWidth="1"/>
    <col min="5" max="5" width="44" bestFit="1" customWidth="1"/>
  </cols>
  <sheetData>
    <row r="6" spans="2:6" x14ac:dyDescent="0.2">
      <c r="B6" s="7" t="s">
        <v>278</v>
      </c>
      <c r="C6" t="s">
        <v>274</v>
      </c>
      <c r="D6" t="s">
        <v>12</v>
      </c>
      <c r="E6" s="102" t="s">
        <v>280</v>
      </c>
      <c r="F6" s="101"/>
    </row>
    <row r="7" spans="2:6" x14ac:dyDescent="0.2">
      <c r="B7" s="120">
        <v>1</v>
      </c>
      <c r="C7" t="s">
        <v>276</v>
      </c>
      <c r="D7" s="8">
        <v>0.70011331742929117</v>
      </c>
      <c r="E7" s="8">
        <f>D7/D7</f>
        <v>1</v>
      </c>
    </row>
    <row r="8" spans="2:6" ht="16" customHeight="1" x14ac:dyDescent="0.2">
      <c r="B8" s="120"/>
      <c r="C8" t="s">
        <v>279</v>
      </c>
      <c r="D8" s="8">
        <v>0.69016114390658534</v>
      </c>
      <c r="E8" s="8">
        <f>D8/D7</f>
        <v>0.98578491042100347</v>
      </c>
    </row>
    <row r="9" spans="2:6" x14ac:dyDescent="0.2">
      <c r="D9" s="8"/>
    </row>
    <row r="10" spans="2:6" x14ac:dyDescent="0.2">
      <c r="B10" s="120">
        <v>2</v>
      </c>
      <c r="C10" t="s">
        <v>275</v>
      </c>
      <c r="D10" s="8">
        <v>1.1415969633151557</v>
      </c>
      <c r="E10" s="8">
        <f>D10/D10</f>
        <v>1</v>
      </c>
    </row>
    <row r="11" spans="2:6" x14ac:dyDescent="0.2">
      <c r="B11" s="120"/>
      <c r="C11" t="s">
        <v>277</v>
      </c>
      <c r="D11" s="8">
        <v>1.1046899936751835</v>
      </c>
      <c r="E11" s="8">
        <f>D11/D10</f>
        <v>0.96767075349184906</v>
      </c>
    </row>
    <row r="12" spans="2:6" x14ac:dyDescent="0.2">
      <c r="D12" s="8"/>
    </row>
    <row r="13" spans="2:6" x14ac:dyDescent="0.2">
      <c r="B13" s="120">
        <v>3</v>
      </c>
      <c r="C13" t="s">
        <v>275</v>
      </c>
      <c r="D13" s="8">
        <v>1.2094364646749491</v>
      </c>
      <c r="E13" s="8">
        <f>D13/D13</f>
        <v>1</v>
      </c>
    </row>
    <row r="14" spans="2:6" ht="16" customHeight="1" x14ac:dyDescent="0.2">
      <c r="B14" s="120"/>
      <c r="C14" t="s">
        <v>277</v>
      </c>
      <c r="D14" s="8">
        <v>0.85342346072108644</v>
      </c>
      <c r="E14" s="8">
        <f>D14/D13</f>
        <v>0.70563728285673477</v>
      </c>
    </row>
    <row r="15" spans="2:6" x14ac:dyDescent="0.2">
      <c r="D15" s="8"/>
    </row>
    <row r="16" spans="2:6" x14ac:dyDescent="0.2">
      <c r="B16" s="120">
        <v>4</v>
      </c>
      <c r="C16" t="s">
        <v>275</v>
      </c>
      <c r="D16" s="8">
        <v>0.71377712148274564</v>
      </c>
      <c r="E16" s="8">
        <f>D16/D16</f>
        <v>1</v>
      </c>
    </row>
    <row r="17" spans="2:5" x14ac:dyDescent="0.2">
      <c r="B17" s="120"/>
      <c r="C17" t="s">
        <v>277</v>
      </c>
      <c r="D17" s="8">
        <v>0.74697313774877394</v>
      </c>
      <c r="E17" s="8">
        <f>D17/D16</f>
        <v>1.0465075375308603</v>
      </c>
    </row>
    <row r="18" spans="2:5" x14ac:dyDescent="0.2">
      <c r="D18" s="8"/>
    </row>
    <row r="19" spans="2:5" x14ac:dyDescent="0.2">
      <c r="B19" s="120">
        <v>5</v>
      </c>
      <c r="C19" t="s">
        <v>275</v>
      </c>
      <c r="D19" s="8">
        <v>0.6038509574906672</v>
      </c>
      <c r="E19" s="8">
        <f>D19/D19</f>
        <v>1</v>
      </c>
    </row>
    <row r="20" spans="2:5" ht="16" customHeight="1" x14ac:dyDescent="0.2">
      <c r="B20" s="120"/>
      <c r="C20" t="s">
        <v>277</v>
      </c>
      <c r="D20" s="8">
        <v>0.44454902761339488</v>
      </c>
      <c r="E20" s="8">
        <f>D20/D19</f>
        <v>0.73618998545724024</v>
      </c>
    </row>
    <row r="21" spans="2:5" x14ac:dyDescent="0.2">
      <c r="D21" s="8"/>
    </row>
    <row r="22" spans="2:5" x14ac:dyDescent="0.2">
      <c r="B22" s="120">
        <v>6</v>
      </c>
      <c r="C22" t="s">
        <v>275</v>
      </c>
      <c r="D22" s="8">
        <v>0.58978571946793179</v>
      </c>
      <c r="E22" s="8">
        <f>D22/D22</f>
        <v>1</v>
      </c>
    </row>
    <row r="23" spans="2:5" x14ac:dyDescent="0.2">
      <c r="B23" s="120"/>
      <c r="C23" t="s">
        <v>277</v>
      </c>
      <c r="D23" s="8">
        <v>0.26647771160286016</v>
      </c>
      <c r="E23" s="8">
        <f>D23/D22</f>
        <v>0.45182123406321173</v>
      </c>
    </row>
    <row r="24" spans="2:5" x14ac:dyDescent="0.2">
      <c r="D24" s="8"/>
    </row>
    <row r="25" spans="2:5" x14ac:dyDescent="0.2">
      <c r="B25" s="120">
        <v>7</v>
      </c>
      <c r="C25" t="s">
        <v>275</v>
      </c>
      <c r="D25" s="8">
        <v>0.52849756176042928</v>
      </c>
      <c r="E25" s="8">
        <f>D25/D25</f>
        <v>1</v>
      </c>
    </row>
    <row r="26" spans="2:5" x14ac:dyDescent="0.2">
      <c r="B26" s="120"/>
      <c r="C26" t="s">
        <v>277</v>
      </c>
      <c r="D26" s="8">
        <v>0.66223079608794544</v>
      </c>
      <c r="E26" s="8">
        <f>D26/D25</f>
        <v>1.2530441841246149</v>
      </c>
    </row>
    <row r="27" spans="2:5" x14ac:dyDescent="0.2">
      <c r="D27" s="8"/>
    </row>
    <row r="28" spans="2:5" x14ac:dyDescent="0.2">
      <c r="B28" s="120">
        <v>8</v>
      </c>
      <c r="C28" t="s">
        <v>275</v>
      </c>
      <c r="D28" s="8">
        <v>0.22987316308043279</v>
      </c>
      <c r="E28" s="8">
        <f>D28/D28</f>
        <v>1</v>
      </c>
    </row>
    <row r="29" spans="2:5" x14ac:dyDescent="0.2">
      <c r="B29" s="120"/>
      <c r="C29" t="s">
        <v>277</v>
      </c>
      <c r="D29" s="8">
        <v>9.6131991787320903E-2</v>
      </c>
      <c r="E29" s="8">
        <f>D29/D28</f>
        <v>0.41819580197660677</v>
      </c>
    </row>
    <row r="30" spans="2:5" x14ac:dyDescent="0.2">
      <c r="D30" s="8"/>
    </row>
    <row r="31" spans="2:5" x14ac:dyDescent="0.2">
      <c r="B31" s="120">
        <v>9</v>
      </c>
      <c r="C31" t="s">
        <v>275</v>
      </c>
      <c r="D31" s="8">
        <v>0.48535957614271741</v>
      </c>
      <c r="E31" s="8">
        <f>D31/D31</f>
        <v>1</v>
      </c>
    </row>
    <row r="32" spans="2:5" x14ac:dyDescent="0.2">
      <c r="B32" s="120"/>
      <c r="C32" t="s">
        <v>277</v>
      </c>
      <c r="D32" s="8">
        <v>0.4236023926952851</v>
      </c>
      <c r="E32" s="8">
        <f>D32/D31</f>
        <v>0.87275993617302616</v>
      </c>
    </row>
    <row r="33" spans="2:5" x14ac:dyDescent="0.2">
      <c r="D33" s="8"/>
    </row>
    <row r="34" spans="2:5" x14ac:dyDescent="0.2">
      <c r="B34" s="120">
        <v>10</v>
      </c>
      <c r="C34" t="s">
        <v>275</v>
      </c>
      <c r="D34" s="8">
        <v>0.19358469169747028</v>
      </c>
      <c r="E34" s="8">
        <f>D34/D34</f>
        <v>1</v>
      </c>
    </row>
    <row r="35" spans="2:5" x14ac:dyDescent="0.2">
      <c r="B35" s="120"/>
      <c r="C35" t="s">
        <v>277</v>
      </c>
      <c r="D35" s="8">
        <v>0.24663314183961502</v>
      </c>
      <c r="E35" s="8">
        <f>D35/D34</f>
        <v>1.2740322578039778</v>
      </c>
    </row>
    <row r="36" spans="2:5" x14ac:dyDescent="0.2">
      <c r="D36" s="8"/>
    </row>
    <row r="37" spans="2:5" x14ac:dyDescent="0.2">
      <c r="B37" s="120">
        <v>11</v>
      </c>
      <c r="C37" t="s">
        <v>275</v>
      </c>
      <c r="D37" s="8">
        <v>0.29819493181815127</v>
      </c>
      <c r="E37" s="8">
        <f>D37/D37</f>
        <v>1</v>
      </c>
    </row>
    <row r="38" spans="2:5" x14ac:dyDescent="0.2">
      <c r="B38" s="120"/>
      <c r="C38" t="s">
        <v>277</v>
      </c>
      <c r="D38" s="8">
        <v>0.20831708710714397</v>
      </c>
      <c r="E38" s="8">
        <f>D38/D37</f>
        <v>0.69859365428176479</v>
      </c>
    </row>
    <row r="39" spans="2:5" x14ac:dyDescent="0.2">
      <c r="D39" s="8"/>
    </row>
    <row r="40" spans="2:5" x14ac:dyDescent="0.2">
      <c r="B40" s="120">
        <v>12</v>
      </c>
      <c r="C40" t="s">
        <v>275</v>
      </c>
      <c r="D40" s="8">
        <v>0.50646746246089591</v>
      </c>
      <c r="E40" s="8">
        <f>D40/D40</f>
        <v>1</v>
      </c>
    </row>
    <row r="41" spans="2:5" ht="16" customHeight="1" x14ac:dyDescent="0.2">
      <c r="B41" s="120"/>
      <c r="C41" t="s">
        <v>277</v>
      </c>
      <c r="D41" s="8">
        <v>0.41442140083403123</v>
      </c>
      <c r="E41" s="8">
        <f>D41/D40</f>
        <v>0.81825868698530357</v>
      </c>
    </row>
    <row r="42" spans="2:5" x14ac:dyDescent="0.2">
      <c r="D42" s="8"/>
    </row>
    <row r="43" spans="2:5" x14ac:dyDescent="0.2">
      <c r="B43" s="120">
        <v>13</v>
      </c>
      <c r="C43" t="s">
        <v>275</v>
      </c>
      <c r="D43" s="8">
        <v>0.4236319990304005</v>
      </c>
      <c r="E43" s="8">
        <f>D43/D43</f>
        <v>1</v>
      </c>
    </row>
    <row r="44" spans="2:5" x14ac:dyDescent="0.2">
      <c r="B44" s="120"/>
      <c r="C44" t="s">
        <v>277</v>
      </c>
      <c r="D44" s="8">
        <v>0.82876110774442702</v>
      </c>
      <c r="E44" s="8">
        <f>D44/D43</f>
        <v>1.9563231994780306</v>
      </c>
    </row>
    <row r="45" spans="2:5" x14ac:dyDescent="0.2">
      <c r="D45" s="8"/>
    </row>
    <row r="46" spans="2:5" x14ac:dyDescent="0.2">
      <c r="B46" s="120">
        <v>14</v>
      </c>
      <c r="C46" t="s">
        <v>275</v>
      </c>
      <c r="D46" s="8">
        <v>1.8704515101676091</v>
      </c>
      <c r="E46" s="8">
        <f>D46/D46</f>
        <v>1</v>
      </c>
    </row>
    <row r="47" spans="2:5" ht="16" customHeight="1" x14ac:dyDescent="0.2">
      <c r="B47" s="120"/>
      <c r="C47" t="s">
        <v>277</v>
      </c>
      <c r="D47" s="8">
        <v>0.78624576139155078</v>
      </c>
      <c r="E47" s="8">
        <f>D47/D46</f>
        <v>0.42035078542137461</v>
      </c>
    </row>
    <row r="48" spans="2:5" x14ac:dyDescent="0.2">
      <c r="D48" s="8"/>
    </row>
    <row r="49" spans="2:5" x14ac:dyDescent="0.2">
      <c r="B49" s="120">
        <v>15</v>
      </c>
      <c r="C49" t="s">
        <v>275</v>
      </c>
      <c r="D49" s="8">
        <v>0.74310439478823065</v>
      </c>
      <c r="E49" s="8">
        <f>D49/D49</f>
        <v>1</v>
      </c>
    </row>
    <row r="50" spans="2:5" x14ac:dyDescent="0.2">
      <c r="B50" s="120"/>
      <c r="C50" t="s">
        <v>277</v>
      </c>
      <c r="D50" s="8">
        <v>0.46578952353106617</v>
      </c>
      <c r="E50" s="8">
        <f>D50/D49</f>
        <v>0.62681572979232147</v>
      </c>
    </row>
    <row r="51" spans="2:5" ht="16" customHeight="1" x14ac:dyDescent="0.2">
      <c r="D51" s="8"/>
    </row>
    <row r="52" spans="2:5" x14ac:dyDescent="0.2">
      <c r="B52" s="120">
        <v>16</v>
      </c>
      <c r="C52" t="s">
        <v>275</v>
      </c>
      <c r="D52" s="8">
        <v>1.01236970956554</v>
      </c>
      <c r="E52" s="8">
        <f>D52/D52</f>
        <v>1</v>
      </c>
    </row>
    <row r="53" spans="2:5" ht="16" customHeight="1" x14ac:dyDescent="0.2">
      <c r="B53" s="120"/>
      <c r="C53" t="s">
        <v>277</v>
      </c>
      <c r="D53" s="8">
        <v>1.0871446434712104</v>
      </c>
      <c r="E53" s="8">
        <f>D53/D52</f>
        <v>1.0738612911855692</v>
      </c>
    </row>
    <row r="54" spans="2:5" x14ac:dyDescent="0.2">
      <c r="D54" s="8"/>
    </row>
    <row r="55" spans="2:5" x14ac:dyDescent="0.2">
      <c r="B55" s="120">
        <v>17</v>
      </c>
      <c r="C55" t="s">
        <v>275</v>
      </c>
      <c r="D55" s="8">
        <v>0.20520048145275332</v>
      </c>
      <c r="E55" s="8">
        <f>D55/D55</f>
        <v>1</v>
      </c>
    </row>
    <row r="56" spans="2:5" x14ac:dyDescent="0.2">
      <c r="B56" s="120"/>
      <c r="C56" t="s">
        <v>277</v>
      </c>
      <c r="D56" s="8">
        <v>0.19449814206446814</v>
      </c>
      <c r="E56" s="8">
        <f>D56/D55</f>
        <v>0.94784447233010338</v>
      </c>
    </row>
    <row r="61" spans="2:5" ht="16" customHeight="1" x14ac:dyDescent="0.2"/>
    <row r="74" ht="16" customHeight="1" x14ac:dyDescent="0.2"/>
    <row r="80" ht="16" customHeight="1" x14ac:dyDescent="0.2"/>
    <row r="86" ht="16" customHeight="1" x14ac:dyDescent="0.2"/>
    <row r="110" ht="16" customHeight="1" x14ac:dyDescent="0.2"/>
    <row r="118" ht="16" customHeight="1" x14ac:dyDescent="0.2"/>
    <row r="126" ht="16" customHeight="1" x14ac:dyDescent="0.2"/>
    <row r="134" ht="16" customHeight="1" x14ac:dyDescent="0.2"/>
    <row r="156" ht="16" customHeight="1" x14ac:dyDescent="0.2"/>
    <row r="164" ht="16" customHeight="1" x14ac:dyDescent="0.2"/>
    <row r="171" ht="16" customHeight="1" x14ac:dyDescent="0.2"/>
    <row r="195" ht="16" customHeight="1" x14ac:dyDescent="0.2"/>
    <row r="203" ht="16" customHeight="1" x14ac:dyDescent="0.2"/>
    <row r="209" spans="4:5" x14ac:dyDescent="0.2">
      <c r="D209" t="s">
        <v>275</v>
      </c>
      <c r="E209">
        <v>0.63310550515277919</v>
      </c>
    </row>
    <row r="210" spans="4:5" ht="16" customHeight="1" x14ac:dyDescent="0.2">
      <c r="D210" t="s">
        <v>277</v>
      </c>
      <c r="E210">
        <v>0.52678559823361115</v>
      </c>
    </row>
    <row r="211" spans="4:5" x14ac:dyDescent="0.2">
      <c r="D211" t="s">
        <v>275</v>
      </c>
      <c r="E211" t="s">
        <v>168</v>
      </c>
    </row>
    <row r="212" spans="4:5" x14ac:dyDescent="0.2">
      <c r="D212" t="s">
        <v>277</v>
      </c>
      <c r="E212" t="s">
        <v>168</v>
      </c>
    </row>
    <row r="219" spans="4:5" ht="16" customHeight="1" x14ac:dyDescent="0.2"/>
  </sheetData>
  <mergeCells count="17">
    <mergeCell ref="B22:B23"/>
    <mergeCell ref="B25:B26"/>
    <mergeCell ref="B28:B29"/>
    <mergeCell ref="B7:B8"/>
    <mergeCell ref="B10:B11"/>
    <mergeCell ref="B13:B14"/>
    <mergeCell ref="B16:B17"/>
    <mergeCell ref="B19:B20"/>
    <mergeCell ref="B49:B50"/>
    <mergeCell ref="B52:B53"/>
    <mergeCell ref="B55:B56"/>
    <mergeCell ref="B31:B32"/>
    <mergeCell ref="B34:B35"/>
    <mergeCell ref="B37:B38"/>
    <mergeCell ref="B40:B41"/>
    <mergeCell ref="B43:B44"/>
    <mergeCell ref="B46:B47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495DA0-27BE-7B42-9811-61EBE8F4DBD6}">
  <dimension ref="B3:P79"/>
  <sheetViews>
    <sheetView workbookViewId="0">
      <selection activeCell="K17" sqref="K17:K19"/>
    </sheetView>
  </sheetViews>
  <sheetFormatPr baseColWidth="10" defaultRowHeight="16" x14ac:dyDescent="0.2"/>
  <cols>
    <col min="2" max="2" width="22.83203125" style="41" bestFit="1" customWidth="1"/>
    <col min="3" max="4" width="10.83203125" style="39"/>
    <col min="5" max="5" width="21.5" style="39" bestFit="1" customWidth="1"/>
    <col min="6" max="6" width="14.6640625" style="39" bestFit="1" customWidth="1"/>
    <col min="11" max="11" width="12.6640625" bestFit="1" customWidth="1"/>
    <col min="12" max="12" width="21.5" bestFit="1" customWidth="1"/>
    <col min="13" max="13" width="14.6640625" bestFit="1" customWidth="1"/>
    <col min="14" max="15" width="19.5" bestFit="1" customWidth="1"/>
    <col min="16" max="16" width="13.33203125" bestFit="1" customWidth="1"/>
  </cols>
  <sheetData>
    <row r="3" spans="2:16" x14ac:dyDescent="0.2">
      <c r="B3" s="42" t="s">
        <v>44</v>
      </c>
    </row>
    <row r="5" spans="2:16" x14ac:dyDescent="0.2">
      <c r="B5" s="41" t="s">
        <v>268</v>
      </c>
      <c r="C5" s="39" t="s">
        <v>31</v>
      </c>
      <c r="D5" s="39" t="s">
        <v>32</v>
      </c>
      <c r="E5" s="39" t="s">
        <v>250</v>
      </c>
      <c r="F5" s="39" t="s">
        <v>109</v>
      </c>
      <c r="L5" t="s">
        <v>262</v>
      </c>
      <c r="M5" s="39" t="s">
        <v>263</v>
      </c>
      <c r="N5" s="39" t="s">
        <v>109</v>
      </c>
      <c r="O5" s="2" t="s">
        <v>251</v>
      </c>
      <c r="P5" s="2" t="s">
        <v>107</v>
      </c>
    </row>
    <row r="6" spans="2:16" x14ac:dyDescent="0.2">
      <c r="B6" s="120" t="s">
        <v>266</v>
      </c>
      <c r="C6" s="39">
        <v>1</v>
      </c>
      <c r="D6" s="39">
        <v>49</v>
      </c>
      <c r="E6" s="39">
        <v>1</v>
      </c>
      <c r="F6" s="39">
        <v>1</v>
      </c>
      <c r="J6" s="121" t="s">
        <v>266</v>
      </c>
      <c r="K6" t="s">
        <v>44</v>
      </c>
      <c r="L6" s="95">
        <f>SUM(D6:D11)</f>
        <v>353</v>
      </c>
      <c r="M6" s="95">
        <f t="shared" ref="M6:N6" si="0">SUM(E6:E11)</f>
        <v>29</v>
      </c>
      <c r="N6" s="95">
        <f t="shared" si="0"/>
        <v>33</v>
      </c>
      <c r="O6" s="3">
        <f>(M6*100)/L6</f>
        <v>8.215297450424929</v>
      </c>
      <c r="P6" s="3">
        <f>(N6*100)/L6</f>
        <v>9.3484419263456093</v>
      </c>
    </row>
    <row r="7" spans="2:16" x14ac:dyDescent="0.2">
      <c r="B7" s="120"/>
      <c r="C7" s="39">
        <v>2</v>
      </c>
      <c r="D7" s="39">
        <v>82</v>
      </c>
      <c r="E7" s="39">
        <v>5</v>
      </c>
      <c r="F7" s="39">
        <v>7</v>
      </c>
      <c r="J7" s="121"/>
      <c r="K7" t="s">
        <v>45</v>
      </c>
      <c r="L7" s="96">
        <f>SUM(D24:D29)</f>
        <v>317</v>
      </c>
      <c r="M7" s="96">
        <f t="shared" ref="M7:N7" si="1">SUM(E24:E29)</f>
        <v>31</v>
      </c>
      <c r="N7" s="96">
        <f t="shared" si="1"/>
        <v>30</v>
      </c>
      <c r="O7" s="3">
        <f>(M7*100)/L7</f>
        <v>9.7791798107255516</v>
      </c>
      <c r="P7" s="3">
        <f>(N7*100)/L7</f>
        <v>9.4637223974763405</v>
      </c>
    </row>
    <row r="8" spans="2:16" ht="16" customHeight="1" x14ac:dyDescent="0.2">
      <c r="B8" s="120"/>
      <c r="C8" s="39">
        <v>3</v>
      </c>
      <c r="D8" s="39">
        <v>63</v>
      </c>
      <c r="E8" s="39">
        <v>7</v>
      </c>
      <c r="F8" s="39">
        <v>9</v>
      </c>
      <c r="J8" s="121"/>
      <c r="K8" t="s">
        <v>46</v>
      </c>
      <c r="L8" s="96">
        <f>SUM(D44:D52)</f>
        <v>370</v>
      </c>
      <c r="M8" s="96">
        <f t="shared" ref="M8:N8" si="2">SUM(E44:E52)</f>
        <v>45</v>
      </c>
      <c r="N8" s="96">
        <f t="shared" si="2"/>
        <v>33</v>
      </c>
      <c r="O8" s="3">
        <f>(M8*100)/L8</f>
        <v>12.162162162162161</v>
      </c>
      <c r="P8" s="3">
        <f>(N8*100)/L8</f>
        <v>8.9189189189189193</v>
      </c>
    </row>
    <row r="9" spans="2:16" x14ac:dyDescent="0.2">
      <c r="B9" s="120"/>
      <c r="C9" s="39">
        <v>4</v>
      </c>
      <c r="D9" s="39">
        <v>37</v>
      </c>
      <c r="E9" s="39">
        <v>5</v>
      </c>
      <c r="F9" s="39">
        <v>5</v>
      </c>
      <c r="J9" s="121"/>
      <c r="K9" t="s">
        <v>47</v>
      </c>
      <c r="L9" s="96">
        <f>SUM(D67:D72)</f>
        <v>334</v>
      </c>
      <c r="M9" s="96">
        <f t="shared" ref="M9:N9" si="3">SUM(E67:E72)</f>
        <v>52</v>
      </c>
      <c r="N9" s="96">
        <f t="shared" si="3"/>
        <v>54</v>
      </c>
      <c r="O9" s="3">
        <f>(M9*100)/L9</f>
        <v>15.568862275449101</v>
      </c>
      <c r="P9" s="3">
        <f>(N9*100)/L9</f>
        <v>16.167664670658684</v>
      </c>
    </row>
    <row r="10" spans="2:16" x14ac:dyDescent="0.2">
      <c r="B10" s="120"/>
      <c r="C10" s="39">
        <v>5</v>
      </c>
      <c r="D10" s="39">
        <v>93</v>
      </c>
      <c r="E10" s="39">
        <v>8</v>
      </c>
      <c r="F10" s="39">
        <v>8</v>
      </c>
      <c r="J10" s="94"/>
    </row>
    <row r="11" spans="2:16" x14ac:dyDescent="0.2">
      <c r="B11" s="120"/>
      <c r="C11" s="39">
        <v>6</v>
      </c>
      <c r="D11" s="39">
        <v>29</v>
      </c>
      <c r="E11" s="39">
        <v>3</v>
      </c>
      <c r="F11" s="39">
        <v>3</v>
      </c>
      <c r="J11" s="121" t="s">
        <v>267</v>
      </c>
      <c r="K11" t="s">
        <v>44</v>
      </c>
      <c r="L11" s="96">
        <f>SUM(D13:D18)</f>
        <v>385</v>
      </c>
      <c r="M11" s="96">
        <f t="shared" ref="M11:N11" si="4">SUM(E13:E18)</f>
        <v>9</v>
      </c>
      <c r="N11" s="96">
        <f t="shared" si="4"/>
        <v>11</v>
      </c>
      <c r="O11" s="3">
        <f>(M11*100)/L11</f>
        <v>2.3376623376623376</v>
      </c>
      <c r="P11" s="3">
        <f>(N11*100)/L11</f>
        <v>2.8571428571428572</v>
      </c>
    </row>
    <row r="12" spans="2:16" x14ac:dyDescent="0.2">
      <c r="J12" s="121"/>
      <c r="K12" t="s">
        <v>45</v>
      </c>
      <c r="L12" s="96">
        <f>SUM(D31:D36)</f>
        <v>428</v>
      </c>
      <c r="M12" s="96">
        <f t="shared" ref="M12:N12" si="5">SUM(E31:E36)</f>
        <v>29</v>
      </c>
      <c r="N12" s="96">
        <f t="shared" si="5"/>
        <v>31</v>
      </c>
      <c r="O12" s="3">
        <f>(M12*100)/L12</f>
        <v>6.7757009345794392</v>
      </c>
      <c r="P12" s="3">
        <f>(N12*100)/L12</f>
        <v>7.2429906542056077</v>
      </c>
    </row>
    <row r="13" spans="2:16" x14ac:dyDescent="0.2">
      <c r="B13" s="120" t="s">
        <v>267</v>
      </c>
      <c r="C13" s="39">
        <v>1</v>
      </c>
      <c r="D13" s="39">
        <v>66</v>
      </c>
      <c r="E13" s="39">
        <v>0</v>
      </c>
      <c r="F13" s="39">
        <v>0</v>
      </c>
      <c r="J13" s="121"/>
      <c r="K13" t="s">
        <v>46</v>
      </c>
      <c r="L13" s="96">
        <f>SUM(D54:D61)</f>
        <v>318</v>
      </c>
      <c r="M13" s="96">
        <f t="shared" ref="M13:N13" si="6">SUM(E54:E61)</f>
        <v>17</v>
      </c>
      <c r="N13" s="96">
        <f t="shared" si="6"/>
        <v>17</v>
      </c>
      <c r="O13" s="3">
        <f t="shared" ref="O13:O14" si="7">(M13*100)/L13</f>
        <v>5.3459119496855347</v>
      </c>
      <c r="P13" s="3">
        <f t="shared" ref="P13:P14" si="8">(N13*100)/L13</f>
        <v>5.3459119496855347</v>
      </c>
    </row>
    <row r="14" spans="2:16" x14ac:dyDescent="0.2">
      <c r="B14" s="120"/>
      <c r="C14" s="39">
        <v>2</v>
      </c>
      <c r="D14" s="39">
        <v>31</v>
      </c>
      <c r="E14" s="39">
        <v>0</v>
      </c>
      <c r="F14" s="39">
        <v>1</v>
      </c>
      <c r="J14" s="121"/>
      <c r="K14" t="s">
        <v>47</v>
      </c>
      <c r="L14" s="96">
        <f>SUM(D74:D79)</f>
        <v>191</v>
      </c>
      <c r="M14" s="96">
        <f t="shared" ref="M14:N14" si="9">SUM(E74:E79)</f>
        <v>7</v>
      </c>
      <c r="N14" s="96">
        <f t="shared" si="9"/>
        <v>5</v>
      </c>
      <c r="O14" s="3">
        <f t="shared" si="7"/>
        <v>3.6649214659685865</v>
      </c>
      <c r="P14" s="3">
        <f t="shared" si="8"/>
        <v>2.6178010471204187</v>
      </c>
    </row>
    <row r="15" spans="2:16" x14ac:dyDescent="0.2">
      <c r="B15" s="120"/>
      <c r="C15" s="39">
        <v>3</v>
      </c>
      <c r="D15" s="39">
        <v>5</v>
      </c>
      <c r="E15" s="39">
        <v>0</v>
      </c>
      <c r="F15" s="39">
        <v>0</v>
      </c>
    </row>
    <row r="16" spans="2:16" x14ac:dyDescent="0.2">
      <c r="B16" s="120"/>
      <c r="C16" s="39">
        <v>4</v>
      </c>
      <c r="D16" s="39">
        <v>137</v>
      </c>
      <c r="E16" s="39">
        <v>6</v>
      </c>
      <c r="F16" s="39">
        <v>7</v>
      </c>
    </row>
    <row r="17" spans="2:11" x14ac:dyDescent="0.2">
      <c r="B17" s="120"/>
      <c r="C17" s="39">
        <v>5</v>
      </c>
      <c r="D17" s="39">
        <v>80</v>
      </c>
      <c r="E17" s="39">
        <v>2</v>
      </c>
      <c r="F17" s="39">
        <v>2</v>
      </c>
      <c r="K17" s="2" t="s">
        <v>262</v>
      </c>
    </row>
    <row r="18" spans="2:11" ht="16" customHeight="1" x14ac:dyDescent="0.2">
      <c r="B18" s="120"/>
      <c r="C18" s="39">
        <v>6</v>
      </c>
      <c r="D18" s="39">
        <v>66</v>
      </c>
      <c r="E18" s="39">
        <v>1</v>
      </c>
      <c r="F18" s="39">
        <v>1</v>
      </c>
      <c r="I18" s="122" t="s">
        <v>266</v>
      </c>
      <c r="J18" s="122"/>
      <c r="K18">
        <f>SUM(L6:L9)</f>
        <v>1374</v>
      </c>
    </row>
    <row r="19" spans="2:11" x14ac:dyDescent="0.2">
      <c r="I19" s="122" t="s">
        <v>267</v>
      </c>
      <c r="J19" s="122"/>
      <c r="K19">
        <f>SUM(L11:L14)</f>
        <v>1322</v>
      </c>
    </row>
    <row r="21" spans="2:11" x14ac:dyDescent="0.2">
      <c r="B21" s="42" t="s">
        <v>45</v>
      </c>
    </row>
    <row r="23" spans="2:11" x14ac:dyDescent="0.2">
      <c r="C23" s="39" t="s">
        <v>31</v>
      </c>
      <c r="D23" s="39" t="s">
        <v>32</v>
      </c>
      <c r="E23" s="39" t="s">
        <v>250</v>
      </c>
      <c r="F23" s="39" t="s">
        <v>109</v>
      </c>
    </row>
    <row r="24" spans="2:11" x14ac:dyDescent="0.2">
      <c r="B24" s="120" t="s">
        <v>266</v>
      </c>
      <c r="C24" s="39" t="s">
        <v>252</v>
      </c>
      <c r="D24" s="39">
        <v>20</v>
      </c>
      <c r="E24" s="39">
        <v>4</v>
      </c>
      <c r="F24" s="39">
        <v>4</v>
      </c>
    </row>
    <row r="25" spans="2:11" x14ac:dyDescent="0.2">
      <c r="B25" s="120"/>
      <c r="C25" s="39" t="s">
        <v>253</v>
      </c>
      <c r="D25" s="39">
        <v>10</v>
      </c>
      <c r="E25" s="39">
        <v>3</v>
      </c>
      <c r="F25" s="39">
        <v>3</v>
      </c>
    </row>
    <row r="26" spans="2:11" x14ac:dyDescent="0.2">
      <c r="B26" s="120"/>
      <c r="C26" s="39" t="s">
        <v>254</v>
      </c>
      <c r="D26" s="39">
        <v>65</v>
      </c>
      <c r="E26" s="39">
        <v>4</v>
      </c>
      <c r="F26" s="39">
        <v>4</v>
      </c>
    </row>
    <row r="27" spans="2:11" x14ac:dyDescent="0.2">
      <c r="B27" s="120"/>
      <c r="C27" s="39" t="s">
        <v>255</v>
      </c>
      <c r="D27" s="39">
        <v>53</v>
      </c>
      <c r="E27" s="39">
        <v>7</v>
      </c>
      <c r="F27" s="39">
        <v>6</v>
      </c>
    </row>
    <row r="28" spans="2:11" x14ac:dyDescent="0.2">
      <c r="B28" s="120"/>
      <c r="C28" s="39" t="s">
        <v>256</v>
      </c>
      <c r="D28" s="39">
        <v>82</v>
      </c>
      <c r="E28" s="39">
        <v>11</v>
      </c>
      <c r="F28" s="39">
        <v>11</v>
      </c>
    </row>
    <row r="29" spans="2:11" x14ac:dyDescent="0.2">
      <c r="B29" s="120"/>
      <c r="C29" s="39" t="s">
        <v>257</v>
      </c>
      <c r="D29" s="39">
        <v>87</v>
      </c>
      <c r="E29" s="39">
        <v>2</v>
      </c>
      <c r="F29" s="39">
        <v>2</v>
      </c>
    </row>
    <row r="31" spans="2:11" x14ac:dyDescent="0.2">
      <c r="B31" s="120" t="s">
        <v>267</v>
      </c>
      <c r="C31" s="39" t="s">
        <v>258</v>
      </c>
      <c r="D31" s="39">
        <v>104</v>
      </c>
      <c r="E31" s="39">
        <v>5</v>
      </c>
      <c r="F31" s="39">
        <v>5</v>
      </c>
    </row>
    <row r="32" spans="2:11" ht="16" customHeight="1" x14ac:dyDescent="0.2">
      <c r="B32" s="120"/>
      <c r="C32" s="39" t="s">
        <v>259</v>
      </c>
      <c r="D32" s="39">
        <v>78</v>
      </c>
      <c r="E32" s="39">
        <v>9</v>
      </c>
      <c r="F32" s="39">
        <v>10</v>
      </c>
    </row>
    <row r="33" spans="2:6" x14ac:dyDescent="0.2">
      <c r="B33" s="120"/>
      <c r="C33" s="39" t="s">
        <v>260</v>
      </c>
      <c r="D33" s="39">
        <v>63</v>
      </c>
      <c r="E33" s="39">
        <v>3</v>
      </c>
      <c r="F33" s="39">
        <v>3</v>
      </c>
    </row>
    <row r="34" spans="2:6" x14ac:dyDescent="0.2">
      <c r="B34" s="120"/>
      <c r="C34" s="39" t="s">
        <v>261</v>
      </c>
      <c r="D34" s="39">
        <v>31</v>
      </c>
      <c r="E34" s="39">
        <v>2</v>
      </c>
      <c r="F34" s="39">
        <v>2</v>
      </c>
    </row>
    <row r="35" spans="2:6" x14ac:dyDescent="0.2">
      <c r="B35" s="120"/>
      <c r="C35" s="39" t="s">
        <v>264</v>
      </c>
      <c r="D35" s="39">
        <v>88</v>
      </c>
      <c r="E35" s="39">
        <v>10</v>
      </c>
      <c r="F35" s="39">
        <v>11</v>
      </c>
    </row>
    <row r="36" spans="2:6" x14ac:dyDescent="0.2">
      <c r="B36" s="120"/>
      <c r="C36" s="39" t="s">
        <v>265</v>
      </c>
      <c r="D36" s="39">
        <v>64</v>
      </c>
      <c r="E36" s="39">
        <v>0</v>
      </c>
      <c r="F36" s="39">
        <v>0</v>
      </c>
    </row>
    <row r="39" spans="2:6" ht="16" customHeight="1" x14ac:dyDescent="0.2"/>
    <row r="40" spans="2:6" x14ac:dyDescent="0.2">
      <c r="C40" s="66"/>
    </row>
    <row r="41" spans="2:6" x14ac:dyDescent="0.2">
      <c r="B41" s="42" t="s">
        <v>46</v>
      </c>
      <c r="C41" s="66"/>
    </row>
    <row r="43" spans="2:6" x14ac:dyDescent="0.2">
      <c r="C43" s="39" t="s">
        <v>31</v>
      </c>
      <c r="D43" s="39" t="s">
        <v>32</v>
      </c>
      <c r="E43" s="39" t="s">
        <v>263</v>
      </c>
      <c r="F43" s="39" t="s">
        <v>109</v>
      </c>
    </row>
    <row r="44" spans="2:6" x14ac:dyDescent="0.2">
      <c r="B44" s="120" t="s">
        <v>266</v>
      </c>
      <c r="C44" s="39">
        <v>1</v>
      </c>
      <c r="D44" s="39">
        <v>48</v>
      </c>
      <c r="E44" s="39">
        <v>9</v>
      </c>
      <c r="F44" s="39">
        <v>10</v>
      </c>
    </row>
    <row r="45" spans="2:6" x14ac:dyDescent="0.2">
      <c r="B45" s="120"/>
      <c r="C45" s="39">
        <v>2</v>
      </c>
      <c r="D45" s="39">
        <v>38</v>
      </c>
      <c r="E45" s="39">
        <v>7</v>
      </c>
      <c r="F45" s="39">
        <v>8</v>
      </c>
    </row>
    <row r="46" spans="2:6" x14ac:dyDescent="0.2">
      <c r="B46" s="120"/>
      <c r="C46" s="39">
        <v>3</v>
      </c>
      <c r="D46" s="39">
        <v>34</v>
      </c>
      <c r="E46" s="39">
        <v>3</v>
      </c>
      <c r="F46" s="39">
        <v>3</v>
      </c>
    </row>
    <row r="47" spans="2:6" x14ac:dyDescent="0.2">
      <c r="B47" s="120"/>
      <c r="C47" s="39">
        <v>4</v>
      </c>
      <c r="D47" s="39">
        <v>48</v>
      </c>
      <c r="E47" s="39">
        <v>2</v>
      </c>
      <c r="F47" s="39">
        <v>3</v>
      </c>
    </row>
    <row r="48" spans="2:6" x14ac:dyDescent="0.2">
      <c r="B48" s="120"/>
      <c r="C48" s="39">
        <v>5</v>
      </c>
      <c r="D48" s="39">
        <v>51</v>
      </c>
      <c r="E48" s="39">
        <v>2</v>
      </c>
      <c r="F48" s="39">
        <v>3</v>
      </c>
    </row>
    <row r="49" spans="2:6" x14ac:dyDescent="0.2">
      <c r="B49" s="120"/>
      <c r="C49" s="39">
        <v>6</v>
      </c>
      <c r="D49" s="39">
        <v>39</v>
      </c>
      <c r="E49" s="39">
        <v>6</v>
      </c>
      <c r="F49" s="39">
        <v>6</v>
      </c>
    </row>
    <row r="50" spans="2:6" x14ac:dyDescent="0.2">
      <c r="B50" s="120"/>
      <c r="C50" s="39">
        <v>7</v>
      </c>
      <c r="D50" s="39">
        <v>33</v>
      </c>
      <c r="E50" s="39">
        <v>5</v>
      </c>
      <c r="F50" s="39" t="s">
        <v>168</v>
      </c>
    </row>
    <row r="51" spans="2:6" x14ac:dyDescent="0.2">
      <c r="B51" s="120"/>
      <c r="C51" s="39">
        <v>8</v>
      </c>
      <c r="D51" s="39">
        <v>40</v>
      </c>
      <c r="E51" s="39">
        <v>8</v>
      </c>
      <c r="F51" s="39" t="s">
        <v>168</v>
      </c>
    </row>
    <row r="52" spans="2:6" x14ac:dyDescent="0.2">
      <c r="B52" s="120"/>
      <c r="C52" s="39">
        <v>9</v>
      </c>
      <c r="D52" s="39">
        <v>39</v>
      </c>
      <c r="E52" s="39">
        <v>3</v>
      </c>
      <c r="F52" s="39" t="s">
        <v>168</v>
      </c>
    </row>
    <row r="54" spans="2:6" x14ac:dyDescent="0.2">
      <c r="B54" s="120" t="s">
        <v>267</v>
      </c>
      <c r="C54" s="39">
        <v>1</v>
      </c>
      <c r="D54" s="39">
        <v>7</v>
      </c>
      <c r="E54" s="39">
        <v>2</v>
      </c>
      <c r="F54" s="39">
        <v>2</v>
      </c>
    </row>
    <row r="55" spans="2:6" x14ac:dyDescent="0.2">
      <c r="B55" s="120"/>
      <c r="C55" s="39">
        <v>2</v>
      </c>
      <c r="D55" s="39">
        <v>50</v>
      </c>
      <c r="E55" s="39">
        <v>2</v>
      </c>
      <c r="F55" s="39">
        <v>2</v>
      </c>
    </row>
    <row r="56" spans="2:6" ht="16" customHeight="1" x14ac:dyDescent="0.2">
      <c r="B56" s="120"/>
      <c r="C56" s="39">
        <v>3</v>
      </c>
      <c r="D56" s="39">
        <v>17</v>
      </c>
      <c r="E56" s="39">
        <v>1</v>
      </c>
      <c r="F56" s="39">
        <v>1</v>
      </c>
    </row>
    <row r="57" spans="2:6" x14ac:dyDescent="0.2">
      <c r="B57" s="120"/>
      <c r="C57" s="39">
        <v>4</v>
      </c>
      <c r="D57" s="39">
        <v>17</v>
      </c>
      <c r="E57" s="39">
        <v>0</v>
      </c>
      <c r="F57" s="39">
        <v>0</v>
      </c>
    </row>
    <row r="58" spans="2:6" x14ac:dyDescent="0.2">
      <c r="B58" s="120"/>
      <c r="C58" s="39">
        <v>5</v>
      </c>
      <c r="D58" s="39">
        <v>53</v>
      </c>
      <c r="E58" s="39">
        <v>3</v>
      </c>
      <c r="F58" s="39">
        <v>3</v>
      </c>
    </row>
    <row r="59" spans="2:6" x14ac:dyDescent="0.2">
      <c r="B59" s="120"/>
      <c r="C59" s="39">
        <v>6</v>
      </c>
      <c r="D59" s="39">
        <v>46</v>
      </c>
      <c r="E59" s="39">
        <v>2</v>
      </c>
      <c r="F59" s="39">
        <v>2</v>
      </c>
    </row>
    <row r="60" spans="2:6" x14ac:dyDescent="0.2">
      <c r="B60" s="120"/>
      <c r="C60" s="39">
        <v>7</v>
      </c>
      <c r="D60" s="39">
        <v>58</v>
      </c>
      <c r="E60" s="39">
        <v>1</v>
      </c>
      <c r="F60" s="39">
        <v>1</v>
      </c>
    </row>
    <row r="61" spans="2:6" x14ac:dyDescent="0.2">
      <c r="B61" s="120"/>
      <c r="C61" s="39">
        <v>8</v>
      </c>
      <c r="D61" s="39">
        <v>70</v>
      </c>
      <c r="E61" s="39">
        <v>6</v>
      </c>
      <c r="F61" s="39">
        <v>6</v>
      </c>
    </row>
    <row r="62" spans="2:6" x14ac:dyDescent="0.2">
      <c r="B62" s="39"/>
    </row>
    <row r="64" spans="2:6" x14ac:dyDescent="0.2">
      <c r="B64" s="42" t="s">
        <v>47</v>
      </c>
    </row>
    <row r="66" spans="2:6" x14ac:dyDescent="0.2">
      <c r="C66" s="39" t="s">
        <v>31</v>
      </c>
      <c r="D66" s="39" t="s">
        <v>32</v>
      </c>
      <c r="E66" s="39" t="s">
        <v>250</v>
      </c>
      <c r="F66" s="39" t="s">
        <v>109</v>
      </c>
    </row>
    <row r="67" spans="2:6" x14ac:dyDescent="0.2">
      <c r="B67" s="120" t="s">
        <v>266</v>
      </c>
      <c r="C67" s="39">
        <v>1</v>
      </c>
      <c r="D67" s="39">
        <v>60</v>
      </c>
      <c r="E67" s="39">
        <v>5</v>
      </c>
      <c r="F67" s="39">
        <v>6</v>
      </c>
    </row>
    <row r="68" spans="2:6" x14ac:dyDescent="0.2">
      <c r="B68" s="120"/>
      <c r="C68" s="39">
        <v>2</v>
      </c>
      <c r="D68" s="39">
        <v>66</v>
      </c>
      <c r="E68" s="39">
        <v>4</v>
      </c>
      <c r="F68" s="39">
        <v>4</v>
      </c>
    </row>
    <row r="69" spans="2:6" x14ac:dyDescent="0.2">
      <c r="B69" s="120"/>
      <c r="C69" s="39">
        <v>3</v>
      </c>
      <c r="D69" s="39">
        <v>66</v>
      </c>
      <c r="E69" s="39">
        <v>17</v>
      </c>
      <c r="F69" s="39">
        <v>18</v>
      </c>
    </row>
    <row r="70" spans="2:6" x14ac:dyDescent="0.2">
      <c r="B70" s="120"/>
      <c r="C70" s="39">
        <v>4</v>
      </c>
      <c r="D70" s="39">
        <v>83</v>
      </c>
      <c r="E70" s="39">
        <v>11</v>
      </c>
      <c r="F70" s="39">
        <v>11</v>
      </c>
    </row>
    <row r="71" spans="2:6" x14ac:dyDescent="0.2">
      <c r="B71" s="120"/>
      <c r="C71" s="39">
        <v>5</v>
      </c>
      <c r="D71" s="39">
        <v>45</v>
      </c>
      <c r="E71" s="39">
        <v>11</v>
      </c>
      <c r="F71" s="39">
        <v>11</v>
      </c>
    </row>
    <row r="72" spans="2:6" x14ac:dyDescent="0.2">
      <c r="B72" s="120"/>
      <c r="C72" s="39">
        <v>6</v>
      </c>
      <c r="D72" s="39">
        <v>14</v>
      </c>
      <c r="E72" s="39">
        <v>4</v>
      </c>
      <c r="F72" s="39">
        <v>4</v>
      </c>
    </row>
    <row r="74" spans="2:6" x14ac:dyDescent="0.2">
      <c r="B74" s="120" t="s">
        <v>267</v>
      </c>
      <c r="C74" s="39">
        <v>1</v>
      </c>
      <c r="D74" s="39">
        <v>3</v>
      </c>
      <c r="E74" s="39">
        <v>0</v>
      </c>
      <c r="F74" s="39">
        <v>0</v>
      </c>
    </row>
    <row r="75" spans="2:6" x14ac:dyDescent="0.2">
      <c r="B75" s="120"/>
      <c r="C75" s="39">
        <v>2</v>
      </c>
      <c r="D75" s="39">
        <v>36</v>
      </c>
      <c r="E75" s="39">
        <v>0</v>
      </c>
      <c r="F75" s="39">
        <v>0</v>
      </c>
    </row>
    <row r="76" spans="2:6" x14ac:dyDescent="0.2">
      <c r="B76" s="120"/>
      <c r="C76" s="39">
        <v>3</v>
      </c>
      <c r="D76" s="39">
        <v>55</v>
      </c>
      <c r="E76" s="39">
        <v>2</v>
      </c>
      <c r="F76" s="39">
        <v>0</v>
      </c>
    </row>
    <row r="77" spans="2:6" x14ac:dyDescent="0.2">
      <c r="B77" s="120"/>
      <c r="C77" s="39">
        <v>4</v>
      </c>
      <c r="D77" s="39">
        <v>43</v>
      </c>
      <c r="E77" s="39">
        <v>1</v>
      </c>
      <c r="F77" s="39">
        <v>1</v>
      </c>
    </row>
    <row r="78" spans="2:6" x14ac:dyDescent="0.2">
      <c r="B78" s="120"/>
      <c r="C78" s="39">
        <v>5</v>
      </c>
      <c r="D78" s="39">
        <v>24</v>
      </c>
      <c r="E78" s="39">
        <v>3</v>
      </c>
      <c r="F78" s="39">
        <v>3</v>
      </c>
    </row>
    <row r="79" spans="2:6" x14ac:dyDescent="0.2">
      <c r="B79" s="120"/>
      <c r="C79" s="39">
        <v>6</v>
      </c>
      <c r="D79" s="39">
        <v>30</v>
      </c>
      <c r="E79" s="39">
        <v>1</v>
      </c>
      <c r="F79" s="39">
        <v>1</v>
      </c>
    </row>
  </sheetData>
  <mergeCells count="12">
    <mergeCell ref="B74:B79"/>
    <mergeCell ref="B24:B29"/>
    <mergeCell ref="B31:B36"/>
    <mergeCell ref="B44:B52"/>
    <mergeCell ref="B54:B61"/>
    <mergeCell ref="B67:B72"/>
    <mergeCell ref="J6:J9"/>
    <mergeCell ref="J11:J14"/>
    <mergeCell ref="I18:J18"/>
    <mergeCell ref="I19:J19"/>
    <mergeCell ref="B6:B11"/>
    <mergeCell ref="B13:B18"/>
  </mergeCells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552552-5F8A-AB44-9AC6-D501DE43DC74}">
  <dimension ref="B4:K39"/>
  <sheetViews>
    <sheetView workbookViewId="0">
      <selection activeCell="J13" sqref="J13"/>
    </sheetView>
  </sheetViews>
  <sheetFormatPr baseColWidth="10" defaultRowHeight="16" x14ac:dyDescent="0.2"/>
  <cols>
    <col min="5" max="5" width="21.83203125" customWidth="1"/>
    <col min="7" max="7" width="15.83203125" customWidth="1"/>
    <col min="8" max="8" width="12.5" customWidth="1"/>
    <col min="10" max="10" width="24.33203125" customWidth="1"/>
    <col min="11" max="11" width="21" bestFit="1" customWidth="1"/>
  </cols>
  <sheetData>
    <row r="4" spans="2:11" ht="17" x14ac:dyDescent="0.2">
      <c r="C4" s="92" t="s">
        <v>44</v>
      </c>
      <c r="D4" s="46"/>
      <c r="E4" s="46"/>
      <c r="H4" s="46"/>
      <c r="I4" s="46" t="s">
        <v>32</v>
      </c>
      <c r="J4" s="46" t="s">
        <v>33</v>
      </c>
      <c r="K4" s="93" t="s">
        <v>249</v>
      </c>
    </row>
    <row r="5" spans="2:11" ht="17" x14ac:dyDescent="0.2">
      <c r="C5" s="46"/>
      <c r="D5" s="46"/>
      <c r="E5" s="46"/>
      <c r="G5" s="123" t="s">
        <v>295</v>
      </c>
      <c r="H5" s="46" t="s">
        <v>44</v>
      </c>
      <c r="I5" s="46">
        <f>SUM(D7:D10)</f>
        <v>137</v>
      </c>
      <c r="J5" s="46">
        <f>SUM(E7:E10)</f>
        <v>126</v>
      </c>
      <c r="K5" s="91">
        <f>(J5*100)/I5</f>
        <v>91.970802919708035</v>
      </c>
    </row>
    <row r="6" spans="2:11" ht="34" x14ac:dyDescent="0.2">
      <c r="C6" s="46" t="s">
        <v>51</v>
      </c>
      <c r="D6" s="46" t="s">
        <v>32</v>
      </c>
      <c r="E6" s="46" t="s">
        <v>33</v>
      </c>
      <c r="G6" s="123"/>
      <c r="H6" s="46" t="s">
        <v>45</v>
      </c>
      <c r="I6" s="46">
        <f>SUM(D21:D24)</f>
        <v>391</v>
      </c>
      <c r="J6" s="46">
        <f>SUM(E21:E24)</f>
        <v>320</v>
      </c>
      <c r="K6" s="91">
        <f>(J6*100)/I6</f>
        <v>81.84143222506394</v>
      </c>
    </row>
    <row r="7" spans="2:11" ht="17" x14ac:dyDescent="0.2">
      <c r="B7" s="123" t="s">
        <v>292</v>
      </c>
      <c r="C7" s="46">
        <v>1</v>
      </c>
      <c r="D7" s="46">
        <v>56</v>
      </c>
      <c r="E7" s="46">
        <v>52</v>
      </c>
      <c r="G7" s="123"/>
      <c r="H7" s="46" t="s">
        <v>46</v>
      </c>
      <c r="I7" s="46">
        <f>SUM(D33:D35)</f>
        <v>161</v>
      </c>
      <c r="J7" s="46">
        <f>SUM(E33:E35)</f>
        <v>120</v>
      </c>
      <c r="K7" s="91">
        <f>(J7*100)/I7</f>
        <v>74.534161490683232</v>
      </c>
    </row>
    <row r="8" spans="2:11" x14ac:dyDescent="0.2">
      <c r="B8" s="121"/>
      <c r="C8" s="46">
        <v>2</v>
      </c>
      <c r="D8" s="46">
        <v>26</v>
      </c>
      <c r="E8" s="46">
        <v>26</v>
      </c>
      <c r="G8" s="5"/>
      <c r="H8" s="46"/>
      <c r="I8" s="46"/>
      <c r="J8" s="46"/>
      <c r="K8" s="46"/>
    </row>
    <row r="9" spans="2:11" ht="31" customHeight="1" x14ac:dyDescent="0.2">
      <c r="B9" s="121"/>
      <c r="C9" s="46">
        <v>3</v>
      </c>
      <c r="D9" s="46">
        <v>34</v>
      </c>
      <c r="E9" s="46">
        <v>30</v>
      </c>
      <c r="G9" s="121" t="s">
        <v>43</v>
      </c>
      <c r="H9" s="46" t="s">
        <v>44</v>
      </c>
      <c r="I9" s="46">
        <f>SUM(D12:D14)</f>
        <v>320</v>
      </c>
      <c r="J9" s="46">
        <f>SUM(E12:E14)</f>
        <v>177</v>
      </c>
      <c r="K9" s="91">
        <f>(J9*100)/I9</f>
        <v>55.3125</v>
      </c>
    </row>
    <row r="10" spans="2:11" ht="17" x14ac:dyDescent="0.2">
      <c r="B10" s="121"/>
      <c r="C10" s="46">
        <v>4</v>
      </c>
      <c r="D10" s="46">
        <v>21</v>
      </c>
      <c r="E10" s="46">
        <v>18</v>
      </c>
      <c r="G10" s="123"/>
      <c r="H10" s="46" t="s">
        <v>45</v>
      </c>
      <c r="I10" s="46">
        <f>SUM(D26:D27)</f>
        <v>396</v>
      </c>
      <c r="J10" s="46">
        <f>SUM(E26:E27)</f>
        <v>258</v>
      </c>
      <c r="K10" s="91">
        <f>(J10*100)/I10</f>
        <v>65.151515151515156</v>
      </c>
    </row>
    <row r="11" spans="2:11" ht="17" x14ac:dyDescent="0.2">
      <c r="B11" s="37"/>
      <c r="C11" s="46"/>
      <c r="D11" s="46"/>
      <c r="E11" s="46"/>
      <c r="G11" s="123"/>
      <c r="H11" s="46" t="s">
        <v>46</v>
      </c>
      <c r="I11" s="46">
        <f>SUM(D37:D38)</f>
        <v>179</v>
      </c>
      <c r="J11" s="46">
        <f>SUM(E37:E38)</f>
        <v>78</v>
      </c>
      <c r="K11" s="91">
        <f>(J11*100)/I11</f>
        <v>43.575418994413411</v>
      </c>
    </row>
    <row r="12" spans="2:11" x14ac:dyDescent="0.2">
      <c r="B12" s="121" t="s">
        <v>293</v>
      </c>
      <c r="C12" s="46">
        <v>1</v>
      </c>
      <c r="D12" s="46">
        <v>70</v>
      </c>
      <c r="E12" s="46">
        <v>38</v>
      </c>
      <c r="H12" s="46"/>
      <c r="I12" s="46"/>
      <c r="J12" s="46"/>
      <c r="K12" s="46"/>
    </row>
    <row r="13" spans="2:11" ht="27" customHeight="1" x14ac:dyDescent="0.2">
      <c r="B13" s="121"/>
      <c r="C13" s="46">
        <v>2</v>
      </c>
      <c r="D13" s="46">
        <v>27</v>
      </c>
      <c r="E13" s="46">
        <v>21</v>
      </c>
      <c r="G13" s="91"/>
      <c r="H13" s="46"/>
      <c r="I13" s="46"/>
      <c r="J13" s="46"/>
      <c r="K13" s="46"/>
    </row>
    <row r="14" spans="2:11" x14ac:dyDescent="0.2">
      <c r="B14" s="121"/>
      <c r="C14" s="46">
        <v>3</v>
      </c>
      <c r="D14" s="46">
        <v>223</v>
      </c>
      <c r="E14" s="46">
        <v>118</v>
      </c>
      <c r="F14" s="46"/>
      <c r="H14" s="46"/>
      <c r="I14" s="46"/>
      <c r="J14" s="46"/>
      <c r="K14" s="46"/>
    </row>
    <row r="15" spans="2:11" ht="17" x14ac:dyDescent="0.2">
      <c r="B15" s="37"/>
      <c r="C15" s="46"/>
      <c r="D15" s="46"/>
      <c r="E15" s="46"/>
      <c r="H15" s="93" t="s">
        <v>167</v>
      </c>
      <c r="I15" s="46"/>
      <c r="J15" s="46"/>
      <c r="K15" s="46"/>
    </row>
    <row r="16" spans="2:11" x14ac:dyDescent="0.2">
      <c r="C16" s="46"/>
      <c r="D16" s="46"/>
      <c r="E16" s="46"/>
      <c r="G16" t="s">
        <v>35</v>
      </c>
      <c r="H16" s="46">
        <f>SUM(I9:I11)</f>
        <v>895</v>
      </c>
      <c r="I16" s="46"/>
      <c r="J16" s="46"/>
      <c r="K16" s="91"/>
    </row>
    <row r="17" spans="2:11" x14ac:dyDescent="0.2">
      <c r="C17" s="46"/>
      <c r="D17" s="46"/>
      <c r="E17" s="46"/>
      <c r="G17" t="s">
        <v>296</v>
      </c>
      <c r="H17" s="46">
        <f>SUM(I5:I7)</f>
        <v>689</v>
      </c>
      <c r="I17" s="46"/>
      <c r="J17" s="46"/>
      <c r="K17" s="46"/>
    </row>
    <row r="18" spans="2:11" ht="17" x14ac:dyDescent="0.2">
      <c r="C18" s="92" t="s">
        <v>45</v>
      </c>
      <c r="D18" s="46"/>
      <c r="E18" s="46"/>
      <c r="H18" s="46"/>
      <c r="I18" s="46"/>
      <c r="J18" s="46"/>
      <c r="K18" s="46"/>
    </row>
    <row r="19" spans="2:11" x14ac:dyDescent="0.2">
      <c r="C19" s="46"/>
      <c r="D19" s="46"/>
      <c r="E19" s="46"/>
      <c r="H19" s="46"/>
      <c r="I19" s="46"/>
      <c r="J19" s="46"/>
      <c r="K19" s="46"/>
    </row>
    <row r="20" spans="2:11" ht="34" x14ac:dyDescent="0.2">
      <c r="C20" s="46" t="s">
        <v>51</v>
      </c>
      <c r="D20" s="46" t="s">
        <v>32</v>
      </c>
      <c r="E20" s="46" t="s">
        <v>33</v>
      </c>
      <c r="H20" s="46"/>
      <c r="I20" s="46"/>
      <c r="J20" s="46"/>
      <c r="K20" s="46"/>
    </row>
    <row r="21" spans="2:11" ht="16" customHeight="1" x14ac:dyDescent="0.2">
      <c r="B21" s="123" t="s">
        <v>292</v>
      </c>
      <c r="C21" s="46">
        <v>1</v>
      </c>
      <c r="D21" s="46">
        <v>128</v>
      </c>
      <c r="E21" s="46">
        <v>112</v>
      </c>
      <c r="H21" s="46"/>
      <c r="I21" s="46"/>
      <c r="J21" s="46"/>
      <c r="K21" s="46"/>
    </row>
    <row r="22" spans="2:11" x14ac:dyDescent="0.2">
      <c r="B22" s="121"/>
      <c r="C22" s="46">
        <v>2</v>
      </c>
      <c r="D22" s="46">
        <v>129</v>
      </c>
      <c r="E22" s="46">
        <v>107</v>
      </c>
      <c r="H22" s="46"/>
      <c r="I22" s="46"/>
      <c r="J22" s="46"/>
      <c r="K22" s="46"/>
    </row>
    <row r="23" spans="2:11" x14ac:dyDescent="0.2">
      <c r="B23" s="121"/>
      <c r="C23" s="46">
        <v>3</v>
      </c>
      <c r="D23" s="46">
        <v>60</v>
      </c>
      <c r="E23" s="46">
        <v>54</v>
      </c>
      <c r="H23" s="46"/>
      <c r="I23" s="46"/>
      <c r="J23" s="46"/>
      <c r="K23" s="46"/>
    </row>
    <row r="24" spans="2:11" x14ac:dyDescent="0.2">
      <c r="B24" s="121"/>
      <c r="C24" s="46">
        <v>4</v>
      </c>
      <c r="D24" s="46">
        <v>74</v>
      </c>
      <c r="E24" s="46">
        <v>47</v>
      </c>
      <c r="H24" s="46"/>
      <c r="I24" s="46"/>
      <c r="J24" s="46"/>
      <c r="K24" s="46"/>
    </row>
    <row r="25" spans="2:11" x14ac:dyDescent="0.2">
      <c r="C25" s="46"/>
      <c r="D25" s="46"/>
      <c r="E25" s="46"/>
      <c r="H25" s="46"/>
      <c r="I25" s="46"/>
      <c r="J25" s="46"/>
      <c r="K25" s="46"/>
    </row>
    <row r="26" spans="2:11" ht="29" customHeight="1" x14ac:dyDescent="0.2">
      <c r="B26" s="121" t="s">
        <v>35</v>
      </c>
      <c r="C26" s="46">
        <v>1</v>
      </c>
      <c r="D26" s="46">
        <v>221</v>
      </c>
      <c r="E26" s="46">
        <v>138</v>
      </c>
      <c r="H26" s="46"/>
      <c r="I26" s="46"/>
      <c r="J26" s="46"/>
      <c r="K26" s="46"/>
    </row>
    <row r="27" spans="2:11" ht="31" customHeight="1" x14ac:dyDescent="0.2">
      <c r="B27" s="121"/>
      <c r="C27" s="46">
        <v>2</v>
      </c>
      <c r="D27" s="46">
        <v>175</v>
      </c>
      <c r="E27" s="46">
        <v>120</v>
      </c>
      <c r="H27" s="46"/>
      <c r="I27" s="46"/>
      <c r="J27" s="46"/>
      <c r="K27" s="46"/>
    </row>
    <row r="28" spans="2:11" x14ac:dyDescent="0.2">
      <c r="C28" s="46"/>
      <c r="D28" s="46"/>
      <c r="E28" s="46"/>
      <c r="H28" s="46"/>
      <c r="I28" s="46"/>
      <c r="J28" s="46"/>
      <c r="K28" s="46"/>
    </row>
    <row r="29" spans="2:11" x14ac:dyDescent="0.2">
      <c r="C29" s="46"/>
      <c r="D29" s="46"/>
      <c r="E29" s="46"/>
      <c r="H29" s="46"/>
      <c r="I29" s="46"/>
      <c r="J29" s="46"/>
      <c r="K29" s="46"/>
    </row>
    <row r="30" spans="2:11" ht="17" x14ac:dyDescent="0.2">
      <c r="C30" s="92" t="s">
        <v>46</v>
      </c>
      <c r="D30" s="46"/>
      <c r="E30" s="46"/>
      <c r="H30" s="46"/>
      <c r="I30" s="46"/>
      <c r="J30" s="46"/>
      <c r="K30" s="46"/>
    </row>
    <row r="31" spans="2:11" x14ac:dyDescent="0.2">
      <c r="C31" s="46"/>
      <c r="D31" s="46"/>
      <c r="E31" s="46"/>
      <c r="H31" s="46"/>
      <c r="I31" s="46"/>
      <c r="J31" s="46"/>
      <c r="K31" s="46"/>
    </row>
    <row r="32" spans="2:11" ht="27" customHeight="1" x14ac:dyDescent="0.2">
      <c r="C32" s="46" t="s">
        <v>51</v>
      </c>
      <c r="D32" s="46" t="s">
        <v>32</v>
      </c>
      <c r="E32" s="46" t="s">
        <v>33</v>
      </c>
      <c r="H32" s="46"/>
      <c r="I32" s="46"/>
      <c r="J32" s="46"/>
      <c r="K32" s="46"/>
    </row>
    <row r="33" spans="2:11" ht="25" customHeight="1" x14ac:dyDescent="0.2">
      <c r="B33" s="123" t="s">
        <v>294</v>
      </c>
      <c r="C33" s="46">
        <v>1</v>
      </c>
      <c r="D33" s="46">
        <v>75</v>
      </c>
      <c r="E33" s="46">
        <v>51</v>
      </c>
      <c r="H33" s="46"/>
      <c r="I33" s="46"/>
      <c r="J33" s="46"/>
      <c r="K33" s="46"/>
    </row>
    <row r="34" spans="2:11" x14ac:dyDescent="0.2">
      <c r="B34" s="123"/>
      <c r="C34" s="46">
        <v>2</v>
      </c>
      <c r="D34" s="46">
        <v>61</v>
      </c>
      <c r="E34" s="46">
        <v>47</v>
      </c>
      <c r="H34" s="46"/>
      <c r="I34" s="46"/>
      <c r="J34" s="46"/>
      <c r="K34" s="46"/>
    </row>
    <row r="35" spans="2:11" ht="24" customHeight="1" x14ac:dyDescent="0.2">
      <c r="B35" s="123"/>
      <c r="C35" s="46">
        <v>3</v>
      </c>
      <c r="D35" s="46">
        <v>25</v>
      </c>
      <c r="E35" s="46">
        <v>22</v>
      </c>
      <c r="H35" s="46"/>
      <c r="I35" s="46"/>
      <c r="J35" s="46"/>
      <c r="K35" s="46"/>
    </row>
    <row r="36" spans="2:11" x14ac:dyDescent="0.2">
      <c r="B36" s="5"/>
      <c r="C36" s="46"/>
      <c r="D36" s="46"/>
      <c r="E36" s="46"/>
      <c r="H36" s="46"/>
      <c r="I36" s="46"/>
      <c r="J36" s="46"/>
      <c r="K36" s="46"/>
    </row>
    <row r="37" spans="2:11" ht="31" customHeight="1" x14ac:dyDescent="0.2">
      <c r="B37" s="121" t="s">
        <v>35</v>
      </c>
      <c r="C37" s="46">
        <v>1</v>
      </c>
      <c r="D37" s="46">
        <v>67</v>
      </c>
      <c r="E37" s="46">
        <v>35</v>
      </c>
      <c r="H37" s="46"/>
      <c r="I37" s="46"/>
      <c r="J37" s="46"/>
      <c r="K37" s="46"/>
    </row>
    <row r="38" spans="2:11" ht="30" customHeight="1" x14ac:dyDescent="0.2">
      <c r="B38" s="121"/>
      <c r="C38" s="46">
        <v>2</v>
      </c>
      <c r="D38" s="46">
        <v>112</v>
      </c>
      <c r="E38" s="46">
        <v>43</v>
      </c>
      <c r="H38" s="46"/>
      <c r="I38" s="46"/>
      <c r="J38" s="46"/>
      <c r="K38" s="46"/>
    </row>
    <row r="39" spans="2:11" x14ac:dyDescent="0.2">
      <c r="B39" s="5"/>
      <c r="C39" s="46"/>
      <c r="D39" s="46"/>
      <c r="E39" s="46"/>
    </row>
  </sheetData>
  <mergeCells count="8">
    <mergeCell ref="B33:B35"/>
    <mergeCell ref="B37:B38"/>
    <mergeCell ref="G5:G7"/>
    <mergeCell ref="B7:B10"/>
    <mergeCell ref="G9:G11"/>
    <mergeCell ref="B12:B14"/>
    <mergeCell ref="B21:B24"/>
    <mergeCell ref="B26:B27"/>
  </mergeCells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3122BE-E675-5C45-87CD-969D1F59E6F4}">
  <dimension ref="B5:S152"/>
  <sheetViews>
    <sheetView workbookViewId="0">
      <selection activeCell="R7" sqref="R7"/>
    </sheetView>
  </sheetViews>
  <sheetFormatPr baseColWidth="10" defaultRowHeight="16" x14ac:dyDescent="0.2"/>
  <cols>
    <col min="3" max="3" width="25.83203125" bestFit="1" customWidth="1"/>
    <col min="5" max="5" width="14.6640625" bestFit="1" customWidth="1"/>
    <col min="6" max="6" width="12.6640625" bestFit="1" customWidth="1"/>
    <col min="10" max="10" width="12.1640625" bestFit="1" customWidth="1"/>
    <col min="11" max="11" width="19.5" bestFit="1" customWidth="1"/>
    <col min="12" max="12" width="17.5" bestFit="1" customWidth="1"/>
    <col min="13" max="13" width="13.33203125" bestFit="1" customWidth="1"/>
    <col min="18" max="18" width="20.83203125" bestFit="1" customWidth="1"/>
    <col min="19" max="19" width="21" bestFit="1" customWidth="1"/>
  </cols>
  <sheetData>
    <row r="5" spans="2:19" x14ac:dyDescent="0.2">
      <c r="B5" s="53" t="s">
        <v>44</v>
      </c>
      <c r="C5" s="39"/>
      <c r="D5" s="39"/>
      <c r="E5" s="39"/>
      <c r="F5" s="39"/>
    </row>
    <row r="6" spans="2:19" x14ac:dyDescent="0.2">
      <c r="B6" s="39"/>
      <c r="C6" s="39"/>
      <c r="D6" s="39"/>
      <c r="E6" s="39"/>
      <c r="F6" s="39"/>
      <c r="R6" s="2" t="s">
        <v>291</v>
      </c>
      <c r="S6" s="2" t="s">
        <v>290</v>
      </c>
    </row>
    <row r="7" spans="2:19" x14ac:dyDescent="0.2">
      <c r="B7" s="39"/>
      <c r="C7" s="39"/>
      <c r="D7" s="39"/>
      <c r="E7" s="39"/>
      <c r="F7" s="39"/>
      <c r="J7" t="s">
        <v>104</v>
      </c>
      <c r="K7" t="s">
        <v>105</v>
      </c>
      <c r="L7" t="s">
        <v>106</v>
      </c>
      <c r="M7" s="2" t="s">
        <v>107</v>
      </c>
      <c r="N7" s="2" t="s">
        <v>108</v>
      </c>
      <c r="Q7" t="s">
        <v>111</v>
      </c>
      <c r="R7">
        <f>SUM(J8,J28,J49,J70,J90,J107,J125,J141)</f>
        <v>1695</v>
      </c>
      <c r="S7">
        <f>SUM(J8,J28,J49,J70,J90,J125,J141)</f>
        <v>1435</v>
      </c>
    </row>
    <row r="8" spans="2:19" x14ac:dyDescent="0.2">
      <c r="B8" s="39"/>
      <c r="C8" s="39" t="s">
        <v>31</v>
      </c>
      <c r="D8" s="39" t="s">
        <v>32</v>
      </c>
      <c r="E8" s="39" t="s">
        <v>109</v>
      </c>
      <c r="F8" s="39" t="s">
        <v>110</v>
      </c>
      <c r="I8" t="s">
        <v>111</v>
      </c>
      <c r="J8">
        <f>SUM(D10:D14)</f>
        <v>201</v>
      </c>
      <c r="K8">
        <f t="shared" ref="K8:L8" si="0">SUM(E10:E14)</f>
        <v>30</v>
      </c>
      <c r="L8">
        <f t="shared" si="0"/>
        <v>33</v>
      </c>
      <c r="M8" s="8">
        <f>(K8*100)/$J$8</f>
        <v>14.925373134328359</v>
      </c>
      <c r="N8" s="8">
        <f>(L8*100)/$J$8</f>
        <v>16.417910447761194</v>
      </c>
      <c r="Q8" t="s">
        <v>112</v>
      </c>
      <c r="R8">
        <f>SUM(J9,J29,J50,J71,J91,J108,J126,J142)</f>
        <v>1565</v>
      </c>
      <c r="S8">
        <f>SUM(J9,J29,J50,J71,J91,J126,J142)</f>
        <v>1360</v>
      </c>
    </row>
    <row r="9" spans="2:19" x14ac:dyDescent="0.2">
      <c r="B9" s="39"/>
      <c r="C9" s="39"/>
      <c r="D9" s="39"/>
      <c r="E9" s="39"/>
      <c r="F9" s="39"/>
      <c r="I9" t="s">
        <v>112</v>
      </c>
      <c r="J9">
        <f>SUM(D16:D20)</f>
        <v>191</v>
      </c>
      <c r="K9">
        <f t="shared" ref="K9:L9" si="1">SUM(E16:E20)</f>
        <v>27</v>
      </c>
      <c r="L9">
        <f t="shared" si="1"/>
        <v>16</v>
      </c>
      <c r="M9" s="8">
        <f>(K9*100)/$J$9</f>
        <v>14.136125654450261</v>
      </c>
      <c r="N9" s="8">
        <f>(L9*100)/$J$9</f>
        <v>8.3769633507853403</v>
      </c>
    </row>
    <row r="10" spans="2:19" x14ac:dyDescent="0.2">
      <c r="B10" s="126" t="s">
        <v>111</v>
      </c>
      <c r="C10" s="54" t="s">
        <v>113</v>
      </c>
      <c r="D10" s="54">
        <v>43</v>
      </c>
      <c r="E10" s="54">
        <v>5</v>
      </c>
      <c r="F10" s="54">
        <v>4</v>
      </c>
    </row>
    <row r="11" spans="2:19" x14ac:dyDescent="0.2">
      <c r="B11" s="126"/>
      <c r="C11" s="54" t="s">
        <v>114</v>
      </c>
      <c r="D11" s="54">
        <v>43</v>
      </c>
      <c r="E11" s="54">
        <v>13</v>
      </c>
      <c r="F11" s="54">
        <v>8</v>
      </c>
    </row>
    <row r="12" spans="2:19" x14ac:dyDescent="0.2">
      <c r="B12" s="126"/>
      <c r="C12" s="54" t="s">
        <v>115</v>
      </c>
      <c r="D12" s="54">
        <v>13</v>
      </c>
      <c r="E12" s="54">
        <v>1</v>
      </c>
      <c r="F12" s="54">
        <v>3</v>
      </c>
    </row>
    <row r="13" spans="2:19" x14ac:dyDescent="0.2">
      <c r="B13" s="126"/>
      <c r="C13" s="54" t="s">
        <v>116</v>
      </c>
      <c r="D13" s="54">
        <v>48</v>
      </c>
      <c r="E13" s="54">
        <v>7</v>
      </c>
      <c r="F13" s="54">
        <v>14</v>
      </c>
    </row>
    <row r="14" spans="2:19" x14ac:dyDescent="0.2">
      <c r="B14" s="126"/>
      <c r="C14" s="54" t="s">
        <v>117</v>
      </c>
      <c r="D14" s="54">
        <v>54</v>
      </c>
      <c r="E14" s="54">
        <v>4</v>
      </c>
      <c r="F14" s="54">
        <v>4</v>
      </c>
    </row>
    <row r="15" spans="2:19" x14ac:dyDescent="0.2">
      <c r="B15" s="39"/>
      <c r="C15" s="39"/>
      <c r="D15" s="39"/>
      <c r="E15" s="39"/>
      <c r="F15" s="39"/>
    </row>
    <row r="16" spans="2:19" x14ac:dyDescent="0.2">
      <c r="B16" s="126" t="s">
        <v>112</v>
      </c>
      <c r="C16" s="54" t="s">
        <v>113</v>
      </c>
      <c r="D16" s="39">
        <v>9</v>
      </c>
      <c r="E16" s="39">
        <v>2</v>
      </c>
      <c r="F16" s="39">
        <v>0</v>
      </c>
    </row>
    <row r="17" spans="2:14" x14ac:dyDescent="0.2">
      <c r="B17" s="126"/>
      <c r="C17" s="54" t="s">
        <v>114</v>
      </c>
      <c r="D17" s="39">
        <v>4</v>
      </c>
      <c r="E17" s="39">
        <v>0</v>
      </c>
      <c r="F17" s="39">
        <v>1</v>
      </c>
    </row>
    <row r="18" spans="2:14" x14ac:dyDescent="0.2">
      <c r="B18" s="126"/>
      <c r="C18" s="54" t="s">
        <v>115</v>
      </c>
      <c r="D18" s="39">
        <v>88</v>
      </c>
      <c r="E18" s="39">
        <v>8</v>
      </c>
      <c r="F18" s="39">
        <v>12</v>
      </c>
    </row>
    <row r="19" spans="2:14" x14ac:dyDescent="0.2">
      <c r="B19" s="126"/>
      <c r="C19" s="54" t="s">
        <v>116</v>
      </c>
      <c r="D19" s="39">
        <v>57</v>
      </c>
      <c r="E19" s="39">
        <v>5</v>
      </c>
      <c r="F19" s="39">
        <v>2</v>
      </c>
    </row>
    <row r="20" spans="2:14" x14ac:dyDescent="0.2">
      <c r="B20" s="126"/>
      <c r="C20" s="54" t="s">
        <v>117</v>
      </c>
      <c r="D20" s="39">
        <v>33</v>
      </c>
      <c r="E20" s="39">
        <v>12</v>
      </c>
      <c r="F20" s="39">
        <v>1</v>
      </c>
    </row>
    <row r="21" spans="2:14" ht="20" x14ac:dyDescent="0.2">
      <c r="B21" s="56"/>
      <c r="C21" s="54"/>
      <c r="D21" s="39"/>
      <c r="E21" s="39"/>
      <c r="F21" s="39"/>
    </row>
    <row r="22" spans="2:14" x14ac:dyDescent="0.2">
      <c r="B22" s="39"/>
      <c r="C22" s="39"/>
      <c r="D22" s="39"/>
      <c r="E22" s="39"/>
      <c r="F22" s="39"/>
    </row>
    <row r="23" spans="2:14" x14ac:dyDescent="0.2">
      <c r="B23" s="39"/>
      <c r="C23" s="39"/>
      <c r="D23" s="39"/>
      <c r="E23" s="39"/>
      <c r="F23" s="39"/>
    </row>
    <row r="24" spans="2:14" x14ac:dyDescent="0.2">
      <c r="B24" s="39"/>
      <c r="C24" s="39"/>
      <c r="D24" s="39"/>
      <c r="E24" s="39"/>
      <c r="F24" s="39"/>
    </row>
    <row r="25" spans="2:14" x14ac:dyDescent="0.2">
      <c r="B25" s="53" t="s">
        <v>45</v>
      </c>
      <c r="C25" s="39"/>
      <c r="D25" s="39"/>
      <c r="E25" s="39"/>
      <c r="F25" s="39"/>
    </row>
    <row r="26" spans="2:14" x14ac:dyDescent="0.2">
      <c r="B26" s="39"/>
      <c r="C26" s="39"/>
      <c r="D26" s="39"/>
      <c r="E26" s="39"/>
      <c r="F26" s="39"/>
    </row>
    <row r="27" spans="2:14" x14ac:dyDescent="0.2">
      <c r="B27" s="39"/>
      <c r="C27" s="39"/>
      <c r="D27" s="39"/>
      <c r="E27" s="39"/>
      <c r="F27" s="39"/>
      <c r="J27" t="s">
        <v>104</v>
      </c>
      <c r="K27" t="s">
        <v>105</v>
      </c>
      <c r="L27" t="s">
        <v>106</v>
      </c>
      <c r="M27" s="2" t="s">
        <v>107</v>
      </c>
      <c r="N27" s="2" t="s">
        <v>108</v>
      </c>
    </row>
    <row r="28" spans="2:14" x14ac:dyDescent="0.2">
      <c r="B28" s="39"/>
      <c r="C28" s="39" t="s">
        <v>31</v>
      </c>
      <c r="D28" s="39" t="s">
        <v>32</v>
      </c>
      <c r="E28" s="39" t="s">
        <v>109</v>
      </c>
      <c r="F28" s="39" t="s">
        <v>110</v>
      </c>
      <c r="I28" t="s">
        <v>111</v>
      </c>
      <c r="J28">
        <f>SUM(D30:D34)</f>
        <v>212</v>
      </c>
      <c r="K28">
        <f>SUM(E30:E34)</f>
        <v>16</v>
      </c>
      <c r="L28">
        <f>SUM(F30:F34)</f>
        <v>31</v>
      </c>
      <c r="M28" s="8">
        <f>(K28*100)/$J$28</f>
        <v>7.5471698113207548</v>
      </c>
      <c r="N28" s="8">
        <f>(L28*100)/$J$28</f>
        <v>14.622641509433961</v>
      </c>
    </row>
    <row r="29" spans="2:14" x14ac:dyDescent="0.2">
      <c r="B29" s="39"/>
      <c r="C29" s="39"/>
      <c r="D29" s="39"/>
      <c r="E29" s="39"/>
      <c r="F29" s="39"/>
      <c r="I29" t="s">
        <v>112</v>
      </c>
      <c r="J29">
        <f>SUM(D36:D41)</f>
        <v>227</v>
      </c>
      <c r="K29">
        <f>SUM(E36:E41)</f>
        <v>67</v>
      </c>
      <c r="L29">
        <f>SUM(F36:F41)</f>
        <v>8</v>
      </c>
      <c r="M29" s="8">
        <f>(K29*100)/$J$29</f>
        <v>29.515418502202643</v>
      </c>
      <c r="N29" s="8">
        <f>(L29*100)/$J$29</f>
        <v>3.5242290748898677</v>
      </c>
    </row>
    <row r="30" spans="2:14" x14ac:dyDescent="0.2">
      <c r="B30" s="126" t="s">
        <v>111</v>
      </c>
      <c r="C30" s="54" t="s">
        <v>113</v>
      </c>
      <c r="D30" s="54">
        <v>64</v>
      </c>
      <c r="E30" s="54">
        <v>2</v>
      </c>
      <c r="F30" s="54">
        <v>7</v>
      </c>
    </row>
    <row r="31" spans="2:14" x14ac:dyDescent="0.2">
      <c r="B31" s="126"/>
      <c r="C31" s="54" t="s">
        <v>114</v>
      </c>
      <c r="D31" s="54">
        <v>46</v>
      </c>
      <c r="E31" s="54">
        <v>9</v>
      </c>
      <c r="F31" s="54">
        <v>9</v>
      </c>
    </row>
    <row r="32" spans="2:14" x14ac:dyDescent="0.2">
      <c r="B32" s="126"/>
      <c r="C32" s="54" t="s">
        <v>115</v>
      </c>
      <c r="D32" s="54">
        <v>51</v>
      </c>
      <c r="E32" s="54">
        <v>2</v>
      </c>
      <c r="F32" s="54">
        <v>9</v>
      </c>
    </row>
    <row r="33" spans="2:14" x14ac:dyDescent="0.2">
      <c r="B33" s="126"/>
      <c r="C33" s="54" t="s">
        <v>116</v>
      </c>
      <c r="D33" s="54">
        <v>22</v>
      </c>
      <c r="E33" s="54">
        <v>0</v>
      </c>
      <c r="F33" s="54">
        <v>0</v>
      </c>
    </row>
    <row r="34" spans="2:14" x14ac:dyDescent="0.2">
      <c r="B34" s="126"/>
      <c r="C34" s="54" t="s">
        <v>117</v>
      </c>
      <c r="D34" s="54">
        <v>29</v>
      </c>
      <c r="E34" s="54">
        <v>3</v>
      </c>
      <c r="F34" s="54">
        <v>6</v>
      </c>
    </row>
    <row r="35" spans="2:14" x14ac:dyDescent="0.2">
      <c r="B35" s="39"/>
      <c r="C35" s="39"/>
      <c r="D35" s="39"/>
      <c r="E35" s="39"/>
      <c r="F35" s="39"/>
    </row>
    <row r="36" spans="2:14" x14ac:dyDescent="0.2">
      <c r="B36" s="126" t="s">
        <v>112</v>
      </c>
      <c r="C36" s="54" t="s">
        <v>113</v>
      </c>
      <c r="D36" s="39">
        <v>28</v>
      </c>
      <c r="E36" s="39">
        <v>8</v>
      </c>
      <c r="F36" s="39">
        <v>0</v>
      </c>
    </row>
    <row r="37" spans="2:14" x14ac:dyDescent="0.2">
      <c r="B37" s="126"/>
      <c r="C37" s="54" t="s">
        <v>114</v>
      </c>
      <c r="D37" s="39">
        <v>47</v>
      </c>
      <c r="E37" s="39">
        <v>18</v>
      </c>
      <c r="F37" s="39">
        <v>2</v>
      </c>
    </row>
    <row r="38" spans="2:14" x14ac:dyDescent="0.2">
      <c r="B38" s="126"/>
      <c r="C38" s="54" t="s">
        <v>115</v>
      </c>
      <c r="D38" s="39">
        <v>48</v>
      </c>
      <c r="E38" s="39">
        <v>28</v>
      </c>
      <c r="F38" s="39">
        <v>3</v>
      </c>
    </row>
    <row r="39" spans="2:14" x14ac:dyDescent="0.2">
      <c r="B39" s="126"/>
      <c r="C39" s="54" t="s">
        <v>116</v>
      </c>
      <c r="D39" s="39">
        <v>34</v>
      </c>
      <c r="E39" s="39">
        <v>3</v>
      </c>
      <c r="F39" s="39">
        <v>1</v>
      </c>
    </row>
    <row r="40" spans="2:14" x14ac:dyDescent="0.2">
      <c r="B40" s="126"/>
      <c r="C40" s="54" t="s">
        <v>117</v>
      </c>
      <c r="D40" s="39">
        <v>27</v>
      </c>
      <c r="E40" s="39">
        <v>3</v>
      </c>
      <c r="F40" s="39">
        <v>1</v>
      </c>
    </row>
    <row r="41" spans="2:14" x14ac:dyDescent="0.2">
      <c r="B41" s="126"/>
      <c r="C41" s="54" t="s">
        <v>118</v>
      </c>
      <c r="D41" s="39">
        <v>43</v>
      </c>
      <c r="E41" s="39">
        <v>7</v>
      </c>
      <c r="F41" s="39">
        <v>1</v>
      </c>
    </row>
    <row r="42" spans="2:14" x14ac:dyDescent="0.2">
      <c r="B42" s="39"/>
      <c r="C42" s="39"/>
      <c r="D42" s="39"/>
      <c r="E42" s="39"/>
      <c r="F42" s="39"/>
    </row>
    <row r="43" spans="2:14" x14ac:dyDescent="0.2">
      <c r="B43" s="39"/>
      <c r="C43" s="39"/>
      <c r="D43" s="39"/>
      <c r="E43" s="39"/>
      <c r="F43" s="39"/>
    </row>
    <row r="44" spans="2:14" x14ac:dyDescent="0.2">
      <c r="B44" s="39"/>
      <c r="C44" s="39"/>
      <c r="D44" s="39"/>
      <c r="E44" s="39"/>
      <c r="F44" s="39"/>
    </row>
    <row r="45" spans="2:14" x14ac:dyDescent="0.2">
      <c r="B45" s="39"/>
      <c r="C45" s="39"/>
      <c r="D45" s="39"/>
      <c r="E45" s="39"/>
      <c r="F45" s="39"/>
    </row>
    <row r="46" spans="2:14" x14ac:dyDescent="0.2">
      <c r="B46" s="53" t="s">
        <v>46</v>
      </c>
      <c r="C46" s="39"/>
      <c r="D46" s="39"/>
      <c r="E46" s="39"/>
      <c r="F46" s="39"/>
    </row>
    <row r="47" spans="2:14" x14ac:dyDescent="0.2">
      <c r="B47" s="39"/>
      <c r="C47" s="39"/>
      <c r="D47" s="39"/>
      <c r="E47" s="39"/>
      <c r="F47" s="39"/>
    </row>
    <row r="48" spans="2:14" x14ac:dyDescent="0.2">
      <c r="B48" s="39"/>
      <c r="C48" s="39"/>
      <c r="D48" s="39"/>
      <c r="E48" s="39"/>
      <c r="F48" s="39"/>
      <c r="J48" t="s">
        <v>104</v>
      </c>
      <c r="K48" t="s">
        <v>105</v>
      </c>
      <c r="L48" t="s">
        <v>106</v>
      </c>
      <c r="M48" s="2" t="s">
        <v>107</v>
      </c>
      <c r="N48" s="2" t="s">
        <v>108</v>
      </c>
    </row>
    <row r="49" spans="2:14" x14ac:dyDescent="0.2">
      <c r="B49" s="39"/>
      <c r="C49" s="39" t="s">
        <v>31</v>
      </c>
      <c r="D49" s="39" t="s">
        <v>32</v>
      </c>
      <c r="E49" s="39" t="s">
        <v>109</v>
      </c>
      <c r="F49" s="39" t="s">
        <v>110</v>
      </c>
      <c r="I49" t="s">
        <v>111</v>
      </c>
      <c r="J49">
        <f>SUM(D51:D55)</f>
        <v>178</v>
      </c>
      <c r="K49">
        <f>SUM(E51:E55)</f>
        <v>15</v>
      </c>
      <c r="L49">
        <f>SUM(F51:F55)</f>
        <v>18</v>
      </c>
      <c r="M49" s="8">
        <f>(K49*100)/$J$49</f>
        <v>8.4269662921348321</v>
      </c>
      <c r="N49" s="8">
        <f>(L49*100)/$J$49</f>
        <v>10.112359550561798</v>
      </c>
    </row>
    <row r="50" spans="2:14" x14ac:dyDescent="0.2">
      <c r="B50" s="39"/>
      <c r="C50" s="39"/>
      <c r="D50" s="39"/>
      <c r="E50" s="39"/>
      <c r="F50" s="39"/>
      <c r="I50" t="s">
        <v>112</v>
      </c>
      <c r="J50">
        <f>SUM(D57:D61)</f>
        <v>182</v>
      </c>
      <c r="K50">
        <f>SUM(E57:E61)</f>
        <v>27</v>
      </c>
      <c r="L50">
        <f>SUM(F57:F61)</f>
        <v>13</v>
      </c>
      <c r="M50" s="8">
        <f>(K50*100)/$J$50</f>
        <v>14.835164835164836</v>
      </c>
      <c r="N50" s="8">
        <f>(L50*100)/$J$50</f>
        <v>7.1428571428571432</v>
      </c>
    </row>
    <row r="51" spans="2:14" x14ac:dyDescent="0.2">
      <c r="B51" s="126" t="s">
        <v>111</v>
      </c>
      <c r="C51" s="54" t="s">
        <v>113</v>
      </c>
      <c r="D51" s="54">
        <v>23</v>
      </c>
      <c r="E51" s="54">
        <v>1</v>
      </c>
      <c r="F51" s="54">
        <v>3</v>
      </c>
      <c r="M51" s="8"/>
      <c r="N51" s="8"/>
    </row>
    <row r="52" spans="2:14" x14ac:dyDescent="0.2">
      <c r="B52" s="126"/>
      <c r="C52" s="54" t="s">
        <v>115</v>
      </c>
      <c r="D52" s="54">
        <v>27</v>
      </c>
      <c r="E52" s="54">
        <v>2</v>
      </c>
      <c r="F52" s="54">
        <v>6</v>
      </c>
      <c r="M52" s="8"/>
      <c r="N52" s="8"/>
    </row>
    <row r="53" spans="2:14" x14ac:dyDescent="0.2">
      <c r="B53" s="126"/>
      <c r="C53" s="54" t="s">
        <v>116</v>
      </c>
      <c r="D53" s="54">
        <v>34</v>
      </c>
      <c r="E53" s="54">
        <v>3</v>
      </c>
      <c r="F53" s="54">
        <v>4</v>
      </c>
    </row>
    <row r="54" spans="2:14" x14ac:dyDescent="0.2">
      <c r="B54" s="126"/>
      <c r="C54" s="54" t="s">
        <v>117</v>
      </c>
      <c r="D54" s="54">
        <v>46</v>
      </c>
      <c r="E54" s="54">
        <v>4</v>
      </c>
      <c r="F54" s="54">
        <v>5</v>
      </c>
    </row>
    <row r="55" spans="2:14" x14ac:dyDescent="0.2">
      <c r="B55" s="126"/>
      <c r="C55" s="54" t="s">
        <v>118</v>
      </c>
      <c r="D55" s="54">
        <v>48</v>
      </c>
      <c r="E55" s="54">
        <v>5</v>
      </c>
      <c r="F55" s="54">
        <v>0</v>
      </c>
    </row>
    <row r="56" spans="2:14" ht="20" x14ac:dyDescent="0.2">
      <c r="B56" s="56"/>
      <c r="C56" s="39"/>
      <c r="D56" s="39"/>
      <c r="E56" s="39"/>
      <c r="F56" s="39"/>
    </row>
    <row r="57" spans="2:14" x14ac:dyDescent="0.2">
      <c r="B57" s="39"/>
      <c r="C57" s="54" t="s">
        <v>113</v>
      </c>
      <c r="D57" s="39">
        <v>42</v>
      </c>
      <c r="E57" s="39">
        <v>2</v>
      </c>
      <c r="F57" s="39">
        <v>2</v>
      </c>
    </row>
    <row r="58" spans="2:14" x14ac:dyDescent="0.2">
      <c r="B58" s="126" t="s">
        <v>112</v>
      </c>
      <c r="C58" s="54" t="s">
        <v>114</v>
      </c>
      <c r="D58" s="39">
        <v>52</v>
      </c>
      <c r="E58" s="39">
        <v>10</v>
      </c>
      <c r="F58" s="39">
        <v>4</v>
      </c>
    </row>
    <row r="59" spans="2:14" x14ac:dyDescent="0.2">
      <c r="B59" s="126"/>
      <c r="C59" s="54" t="s">
        <v>115</v>
      </c>
      <c r="D59" s="39">
        <v>38</v>
      </c>
      <c r="E59" s="39">
        <v>0</v>
      </c>
      <c r="F59" s="39">
        <v>0</v>
      </c>
    </row>
    <row r="60" spans="2:14" x14ac:dyDescent="0.2">
      <c r="B60" s="126"/>
      <c r="C60" s="54" t="s">
        <v>116</v>
      </c>
      <c r="D60" s="39">
        <v>13</v>
      </c>
      <c r="E60" s="39">
        <v>3</v>
      </c>
      <c r="F60" s="39">
        <v>7</v>
      </c>
    </row>
    <row r="61" spans="2:14" x14ac:dyDescent="0.2">
      <c r="B61" s="126"/>
      <c r="C61" s="54" t="s">
        <v>117</v>
      </c>
      <c r="D61" s="39">
        <v>37</v>
      </c>
      <c r="E61" s="39">
        <v>12</v>
      </c>
      <c r="F61" s="39">
        <v>0</v>
      </c>
    </row>
    <row r="62" spans="2:14" x14ac:dyDescent="0.2">
      <c r="B62" s="126"/>
      <c r="C62" s="39"/>
      <c r="D62" s="39"/>
      <c r="E62" s="39"/>
      <c r="F62" s="39"/>
    </row>
    <row r="63" spans="2:14" x14ac:dyDescent="0.2">
      <c r="B63" s="39"/>
      <c r="C63" s="39"/>
      <c r="D63" s="39"/>
      <c r="E63" s="39"/>
      <c r="F63" s="39"/>
    </row>
    <row r="64" spans="2:14" x14ac:dyDescent="0.2">
      <c r="B64" s="39"/>
      <c r="C64" s="39"/>
      <c r="D64" s="39"/>
      <c r="E64" s="39"/>
      <c r="F64" s="39"/>
    </row>
    <row r="65" spans="2:14" x14ac:dyDescent="0.2">
      <c r="B65" s="39"/>
      <c r="C65" s="39"/>
      <c r="D65" s="39"/>
      <c r="E65" s="39"/>
      <c r="F65" s="39"/>
    </row>
    <row r="66" spans="2:14" x14ac:dyDescent="0.2">
      <c r="B66" s="39"/>
      <c r="C66" s="39"/>
      <c r="D66" s="39"/>
      <c r="E66" s="39"/>
      <c r="F66" s="39"/>
    </row>
    <row r="67" spans="2:14" x14ac:dyDescent="0.2">
      <c r="B67" s="53" t="s">
        <v>47</v>
      </c>
      <c r="C67" s="39"/>
      <c r="D67" s="39"/>
      <c r="E67" s="39"/>
      <c r="F67" s="39"/>
    </row>
    <row r="68" spans="2:14" x14ac:dyDescent="0.2">
      <c r="B68" s="39"/>
      <c r="C68" s="39"/>
      <c r="D68" s="39"/>
      <c r="E68" s="39"/>
      <c r="F68" s="39"/>
    </row>
    <row r="69" spans="2:14" x14ac:dyDescent="0.2">
      <c r="B69" s="39"/>
      <c r="C69" s="39"/>
      <c r="D69" s="39"/>
      <c r="E69" s="39"/>
      <c r="F69" s="39"/>
      <c r="J69" t="s">
        <v>104</v>
      </c>
      <c r="K69" t="s">
        <v>105</v>
      </c>
      <c r="L69" t="s">
        <v>106</v>
      </c>
      <c r="M69" s="2" t="s">
        <v>107</v>
      </c>
      <c r="N69" s="2" t="s">
        <v>108</v>
      </c>
    </row>
    <row r="70" spans="2:14" x14ac:dyDescent="0.2">
      <c r="B70" s="39"/>
      <c r="C70" s="39" t="s">
        <v>31</v>
      </c>
      <c r="D70" s="39" t="s">
        <v>32</v>
      </c>
      <c r="E70" s="39" t="s">
        <v>109</v>
      </c>
      <c r="F70" s="39" t="s">
        <v>110</v>
      </c>
      <c r="I70" t="s">
        <v>111</v>
      </c>
      <c r="J70">
        <f>SUM(D72:D75)</f>
        <v>232</v>
      </c>
      <c r="K70">
        <f>SUM(E72:E75)</f>
        <v>22</v>
      </c>
      <c r="L70">
        <f>SUM(F72:F75)</f>
        <v>28</v>
      </c>
      <c r="M70" s="8">
        <f>(K70*100)/J70</f>
        <v>9.4827586206896548</v>
      </c>
      <c r="N70" s="8">
        <f>(L70*100)/J70</f>
        <v>12.068965517241379</v>
      </c>
    </row>
    <row r="71" spans="2:14" x14ac:dyDescent="0.2">
      <c r="B71" s="39"/>
      <c r="C71" s="39"/>
      <c r="D71" s="39"/>
      <c r="E71" s="39"/>
      <c r="F71" s="39"/>
      <c r="I71" t="s">
        <v>112</v>
      </c>
      <c r="J71">
        <f>SUM(D77:D80)</f>
        <v>173</v>
      </c>
      <c r="K71">
        <f>SUM(E77:E80)</f>
        <v>33</v>
      </c>
      <c r="L71">
        <f>SUM(F77:F80)</f>
        <v>7</v>
      </c>
      <c r="M71" s="8">
        <f>(K71*100)/J71</f>
        <v>19.075144508670519</v>
      </c>
      <c r="N71" s="8">
        <f>(L71*100)/J71</f>
        <v>4.0462427745664744</v>
      </c>
    </row>
    <row r="72" spans="2:14" x14ac:dyDescent="0.2">
      <c r="B72" s="124" t="s">
        <v>111</v>
      </c>
      <c r="C72" s="54" t="s">
        <v>113</v>
      </c>
      <c r="D72" s="54">
        <v>74</v>
      </c>
      <c r="E72" s="54">
        <v>8</v>
      </c>
      <c r="F72" s="54">
        <v>3</v>
      </c>
      <c r="M72" s="8"/>
      <c r="N72" s="8"/>
    </row>
    <row r="73" spans="2:14" x14ac:dyDescent="0.2">
      <c r="B73" s="124"/>
      <c r="C73" s="54" t="s">
        <v>114</v>
      </c>
      <c r="D73" s="54">
        <v>36</v>
      </c>
      <c r="E73" s="54">
        <v>2</v>
      </c>
      <c r="F73" s="54">
        <v>6</v>
      </c>
      <c r="M73" s="8"/>
      <c r="N73" s="8"/>
    </row>
    <row r="74" spans="2:14" x14ac:dyDescent="0.2">
      <c r="B74" s="124"/>
      <c r="C74" s="54" t="s">
        <v>115</v>
      </c>
      <c r="D74" s="54">
        <v>41</v>
      </c>
      <c r="E74" s="54">
        <v>4</v>
      </c>
      <c r="F74" s="54">
        <v>7</v>
      </c>
      <c r="M74" s="8"/>
      <c r="N74" s="8"/>
    </row>
    <row r="75" spans="2:14" x14ac:dyDescent="0.2">
      <c r="B75" s="124"/>
      <c r="C75" s="54" t="s">
        <v>117</v>
      </c>
      <c r="D75" s="54">
        <v>81</v>
      </c>
      <c r="E75" s="54">
        <v>8</v>
      </c>
      <c r="F75" s="54">
        <v>12</v>
      </c>
    </row>
    <row r="76" spans="2:14" ht="20" x14ac:dyDescent="0.2">
      <c r="B76" s="56"/>
      <c r="C76" s="39"/>
      <c r="D76" s="39"/>
      <c r="E76" s="39"/>
      <c r="F76" s="39"/>
    </row>
    <row r="77" spans="2:14" x14ac:dyDescent="0.2">
      <c r="B77" s="125" t="s">
        <v>119</v>
      </c>
      <c r="C77" s="54" t="s">
        <v>113</v>
      </c>
      <c r="D77" s="39">
        <v>48</v>
      </c>
      <c r="E77" s="39">
        <v>25</v>
      </c>
      <c r="F77" s="39">
        <v>2</v>
      </c>
    </row>
    <row r="78" spans="2:14" x14ac:dyDescent="0.2">
      <c r="B78" s="125"/>
      <c r="C78" s="54" t="s">
        <v>114</v>
      </c>
      <c r="D78" s="39">
        <v>45</v>
      </c>
      <c r="E78" s="39">
        <v>5</v>
      </c>
      <c r="F78" s="39">
        <v>2</v>
      </c>
    </row>
    <row r="79" spans="2:14" x14ac:dyDescent="0.2">
      <c r="B79" s="125"/>
      <c r="C79" s="54" t="s">
        <v>115</v>
      </c>
      <c r="D79" s="39">
        <v>38</v>
      </c>
      <c r="E79" s="39">
        <v>0</v>
      </c>
      <c r="F79" s="39">
        <v>3</v>
      </c>
    </row>
    <row r="80" spans="2:14" x14ac:dyDescent="0.2">
      <c r="B80" s="125"/>
      <c r="C80" s="54" t="s">
        <v>116</v>
      </c>
      <c r="D80" s="39">
        <v>42</v>
      </c>
      <c r="E80" s="39">
        <v>3</v>
      </c>
      <c r="F80" s="39">
        <v>0</v>
      </c>
    </row>
    <row r="81" spans="2:14" x14ac:dyDescent="0.2">
      <c r="B81" s="125"/>
      <c r="C81" s="54" t="s">
        <v>117</v>
      </c>
      <c r="D81" s="39"/>
      <c r="E81" s="39"/>
      <c r="F81" s="39"/>
    </row>
    <row r="82" spans="2:14" x14ac:dyDescent="0.2">
      <c r="B82" s="39"/>
      <c r="C82" s="39"/>
      <c r="D82" s="39"/>
      <c r="E82" s="39"/>
      <c r="F82" s="39"/>
    </row>
    <row r="83" spans="2:14" x14ac:dyDescent="0.2">
      <c r="B83" s="39"/>
      <c r="C83" s="39"/>
      <c r="D83" s="39"/>
      <c r="E83" s="39"/>
      <c r="F83" s="39"/>
    </row>
    <row r="84" spans="2:14" x14ac:dyDescent="0.2">
      <c r="B84" s="39"/>
      <c r="C84" s="39"/>
      <c r="D84" s="39"/>
      <c r="E84" s="39"/>
      <c r="F84" s="39"/>
    </row>
    <row r="85" spans="2:14" x14ac:dyDescent="0.2">
      <c r="B85" s="39"/>
      <c r="C85" s="39"/>
      <c r="D85" s="39"/>
      <c r="E85" s="39"/>
      <c r="F85" s="39"/>
    </row>
    <row r="86" spans="2:14" x14ac:dyDescent="0.2">
      <c r="B86" s="39"/>
      <c r="C86" s="39"/>
      <c r="D86" s="39"/>
      <c r="E86" s="39"/>
      <c r="F86" s="39"/>
    </row>
    <row r="87" spans="2:14" x14ac:dyDescent="0.2">
      <c r="B87" s="53" t="s">
        <v>48</v>
      </c>
      <c r="C87" s="39"/>
      <c r="D87" s="39"/>
      <c r="E87" s="39"/>
      <c r="F87" s="39"/>
    </row>
    <row r="88" spans="2:14" x14ac:dyDescent="0.2">
      <c r="B88" s="39"/>
      <c r="C88" s="39"/>
      <c r="D88" s="39"/>
      <c r="E88" s="39"/>
      <c r="F88" s="39"/>
    </row>
    <row r="89" spans="2:14" x14ac:dyDescent="0.2">
      <c r="B89" s="39"/>
      <c r="C89" s="39"/>
      <c r="D89" s="39"/>
      <c r="E89" s="39"/>
      <c r="F89" s="39"/>
      <c r="J89" t="s">
        <v>104</v>
      </c>
      <c r="K89" t="s">
        <v>105</v>
      </c>
      <c r="L89" t="s">
        <v>106</v>
      </c>
      <c r="M89" s="2" t="s">
        <v>107</v>
      </c>
      <c r="N89" s="2" t="s">
        <v>108</v>
      </c>
    </row>
    <row r="90" spans="2:14" x14ac:dyDescent="0.2">
      <c r="B90" s="39"/>
      <c r="C90" s="39" t="s">
        <v>31</v>
      </c>
      <c r="D90" s="39" t="s">
        <v>32</v>
      </c>
      <c r="E90" s="39" t="s">
        <v>109</v>
      </c>
      <c r="F90" s="39" t="s">
        <v>110</v>
      </c>
      <c r="I90" t="s">
        <v>111</v>
      </c>
      <c r="J90">
        <f>SUM(D92:D94)</f>
        <v>244</v>
      </c>
      <c r="K90" s="57">
        <f>SUM(E92:E94)</f>
        <v>28</v>
      </c>
      <c r="L90" s="57">
        <f>SUM(F92:F94)</f>
        <v>40</v>
      </c>
      <c r="M90" s="8">
        <f>(K90*100)/J90</f>
        <v>11.475409836065573</v>
      </c>
      <c r="N90" s="8">
        <f>(L90*100)/J90</f>
        <v>16.393442622950818</v>
      </c>
    </row>
    <row r="91" spans="2:14" x14ac:dyDescent="0.2">
      <c r="B91" s="39"/>
      <c r="C91" s="39"/>
      <c r="D91" s="39"/>
      <c r="E91" s="39"/>
      <c r="F91" s="39"/>
      <c r="I91" t="s">
        <v>112</v>
      </c>
      <c r="J91">
        <f>SUM(D96:D99)</f>
        <v>205</v>
      </c>
      <c r="K91" s="57">
        <f>SUM(E96:E99)</f>
        <v>32</v>
      </c>
      <c r="L91" s="57">
        <f>SUM(F96:F99)</f>
        <v>12</v>
      </c>
      <c r="M91" s="8">
        <f>(K91*100)/J91</f>
        <v>15.609756097560975</v>
      </c>
      <c r="N91" s="8">
        <f>(L91*100)/J91</f>
        <v>5.8536585365853657</v>
      </c>
    </row>
    <row r="92" spans="2:14" x14ac:dyDescent="0.2">
      <c r="B92" s="124" t="s">
        <v>111</v>
      </c>
      <c r="C92" s="54" t="s">
        <v>113</v>
      </c>
      <c r="D92" s="54">
        <v>89</v>
      </c>
      <c r="E92" s="54">
        <v>6</v>
      </c>
      <c r="F92" s="54">
        <v>17</v>
      </c>
      <c r="K92" s="57"/>
      <c r="L92" s="57"/>
      <c r="M92" s="8"/>
      <c r="N92" s="8"/>
    </row>
    <row r="93" spans="2:14" x14ac:dyDescent="0.2">
      <c r="B93" s="124"/>
      <c r="C93" s="54" t="s">
        <v>114</v>
      </c>
      <c r="D93" s="54">
        <v>58</v>
      </c>
      <c r="E93" s="54">
        <v>7</v>
      </c>
      <c r="F93" s="54">
        <v>11</v>
      </c>
      <c r="K93" s="57"/>
      <c r="L93" s="57"/>
      <c r="M93" s="8"/>
      <c r="N93" s="8"/>
    </row>
    <row r="94" spans="2:14" x14ac:dyDescent="0.2">
      <c r="B94" s="124"/>
      <c r="C94" s="54" t="s">
        <v>115</v>
      </c>
      <c r="D94" s="54">
        <v>97</v>
      </c>
      <c r="E94" s="54">
        <v>15</v>
      </c>
      <c r="F94" s="54">
        <v>12</v>
      </c>
      <c r="K94" s="57"/>
      <c r="L94" s="57"/>
      <c r="M94" s="8"/>
      <c r="N94" s="8"/>
    </row>
    <row r="95" spans="2:14" ht="20" x14ac:dyDescent="0.2">
      <c r="B95" s="56"/>
      <c r="C95" s="39"/>
      <c r="D95" s="39"/>
      <c r="E95" s="39"/>
      <c r="F95" s="39"/>
      <c r="K95" s="57"/>
      <c r="L95" s="57"/>
    </row>
    <row r="96" spans="2:14" x14ac:dyDescent="0.2">
      <c r="B96" s="125" t="s">
        <v>119</v>
      </c>
      <c r="C96" s="54" t="s">
        <v>113</v>
      </c>
      <c r="D96" s="39">
        <v>42</v>
      </c>
      <c r="E96" s="39">
        <v>8</v>
      </c>
      <c r="F96" s="39">
        <v>4</v>
      </c>
    </row>
    <row r="97" spans="2:14" x14ac:dyDescent="0.2">
      <c r="B97" s="125"/>
      <c r="C97" s="54" t="s">
        <v>116</v>
      </c>
      <c r="D97" s="39">
        <v>49</v>
      </c>
      <c r="E97" s="39">
        <v>4</v>
      </c>
      <c r="F97" s="39">
        <v>5</v>
      </c>
    </row>
    <row r="98" spans="2:14" x14ac:dyDescent="0.2">
      <c r="B98" s="125"/>
      <c r="C98" s="54" t="s">
        <v>118</v>
      </c>
      <c r="D98" s="39">
        <v>66</v>
      </c>
      <c r="E98" s="39">
        <v>17</v>
      </c>
      <c r="F98" s="39">
        <v>0</v>
      </c>
    </row>
    <row r="99" spans="2:14" x14ac:dyDescent="0.2">
      <c r="B99" s="125"/>
      <c r="C99" s="54" t="s">
        <v>120</v>
      </c>
      <c r="D99" s="39">
        <v>48</v>
      </c>
      <c r="E99" s="39">
        <v>3</v>
      </c>
      <c r="F99" s="39">
        <v>3</v>
      </c>
    </row>
    <row r="100" spans="2:14" x14ac:dyDescent="0.2">
      <c r="B100" s="39"/>
      <c r="C100" s="39"/>
      <c r="D100" s="39"/>
      <c r="E100" s="39"/>
      <c r="F100" s="39"/>
    </row>
    <row r="101" spans="2:14" x14ac:dyDescent="0.2">
      <c r="B101" s="39"/>
      <c r="C101" s="39"/>
      <c r="D101" s="39"/>
      <c r="E101" s="39"/>
      <c r="F101" s="39"/>
    </row>
    <row r="102" spans="2:14" x14ac:dyDescent="0.2">
      <c r="B102" s="39"/>
      <c r="C102" s="39"/>
      <c r="D102" s="39"/>
      <c r="E102" s="39"/>
      <c r="F102" s="39"/>
    </row>
    <row r="103" spans="2:14" x14ac:dyDescent="0.2">
      <c r="B103" s="39"/>
      <c r="C103" s="39"/>
      <c r="D103" s="39"/>
      <c r="E103" s="39"/>
      <c r="F103" s="39"/>
    </row>
    <row r="104" spans="2:14" x14ac:dyDescent="0.2">
      <c r="B104" s="53" t="s">
        <v>49</v>
      </c>
      <c r="C104" s="39"/>
      <c r="D104" s="39"/>
      <c r="E104" s="39"/>
      <c r="F104" s="39"/>
    </row>
    <row r="105" spans="2:14" x14ac:dyDescent="0.2">
      <c r="B105" s="39"/>
      <c r="C105" s="39"/>
      <c r="D105" s="39"/>
      <c r="E105" s="39"/>
      <c r="F105" s="39"/>
    </row>
    <row r="106" spans="2:14" x14ac:dyDescent="0.2">
      <c r="B106" s="39"/>
      <c r="C106" s="39"/>
      <c r="D106" s="39"/>
      <c r="E106" s="39"/>
      <c r="F106" s="39"/>
      <c r="J106" t="s">
        <v>104</v>
      </c>
      <c r="K106" t="s">
        <v>105</v>
      </c>
      <c r="L106" t="s">
        <v>106</v>
      </c>
      <c r="M106" s="2" t="s">
        <v>107</v>
      </c>
      <c r="N106" s="12"/>
    </row>
    <row r="107" spans="2:14" x14ac:dyDescent="0.2">
      <c r="B107" s="39"/>
      <c r="C107" s="39" t="s">
        <v>31</v>
      </c>
      <c r="D107" s="39" t="s">
        <v>32</v>
      </c>
      <c r="E107" s="39" t="s">
        <v>109</v>
      </c>
      <c r="F107" s="39"/>
      <c r="I107" t="s">
        <v>111</v>
      </c>
      <c r="J107">
        <f>SUM(D109:D112)</f>
        <v>260</v>
      </c>
      <c r="K107">
        <f>SUM(E109:E112)</f>
        <v>26</v>
      </c>
      <c r="L107">
        <f t="shared" ref="L107" si="2">SUM(F109:F112)</f>
        <v>0</v>
      </c>
      <c r="M107" s="8">
        <f>(K107*100)/J107</f>
        <v>10</v>
      </c>
      <c r="N107" s="25"/>
    </row>
    <row r="108" spans="2:14" x14ac:dyDescent="0.2">
      <c r="B108" s="39"/>
      <c r="C108" s="39"/>
      <c r="D108" s="39"/>
      <c r="E108" s="39"/>
      <c r="F108" s="39"/>
      <c r="I108" t="s">
        <v>112</v>
      </c>
      <c r="J108">
        <f>SUM(D114:D116)</f>
        <v>205</v>
      </c>
      <c r="K108">
        <f>SUM(E114:E116)</f>
        <v>37</v>
      </c>
      <c r="L108">
        <f t="shared" ref="L108" si="3">SUM(F114:F116)</f>
        <v>0</v>
      </c>
      <c r="M108" s="8">
        <f>(K108*100)/J108</f>
        <v>18.048780487804876</v>
      </c>
      <c r="N108" s="25"/>
    </row>
    <row r="109" spans="2:14" x14ac:dyDescent="0.2">
      <c r="B109" s="124" t="s">
        <v>111</v>
      </c>
      <c r="C109" s="54" t="s">
        <v>114</v>
      </c>
      <c r="D109" s="54">
        <v>67</v>
      </c>
      <c r="E109" s="54">
        <v>9</v>
      </c>
      <c r="F109" s="54"/>
      <c r="K109" s="57"/>
      <c r="L109" s="57"/>
      <c r="M109" s="8"/>
      <c r="N109" s="8"/>
    </row>
    <row r="110" spans="2:14" x14ac:dyDescent="0.2">
      <c r="B110" s="124"/>
      <c r="C110" s="54" t="s">
        <v>115</v>
      </c>
      <c r="D110" s="54">
        <v>92</v>
      </c>
      <c r="E110" s="54">
        <v>9</v>
      </c>
      <c r="F110" s="54"/>
      <c r="M110" s="8"/>
      <c r="N110" s="8"/>
    </row>
    <row r="111" spans="2:14" x14ac:dyDescent="0.2">
      <c r="B111" s="124"/>
      <c r="C111" s="54" t="s">
        <v>116</v>
      </c>
      <c r="D111" s="54">
        <v>53</v>
      </c>
      <c r="E111" s="54">
        <v>4</v>
      </c>
      <c r="F111" s="54"/>
      <c r="K111" s="57"/>
      <c r="L111" s="57"/>
      <c r="M111" s="8"/>
      <c r="N111" s="8"/>
    </row>
    <row r="112" spans="2:14" x14ac:dyDescent="0.2">
      <c r="B112" s="124"/>
      <c r="C112" s="54" t="s">
        <v>117</v>
      </c>
      <c r="D112" s="54">
        <v>48</v>
      </c>
      <c r="E112" s="54">
        <v>4</v>
      </c>
      <c r="F112" s="54"/>
      <c r="K112" s="58"/>
      <c r="L112" s="58"/>
      <c r="M112" s="8"/>
      <c r="N112" s="8"/>
    </row>
    <row r="113" spans="2:14" ht="20" x14ac:dyDescent="0.2">
      <c r="B113" s="56"/>
      <c r="C113" s="39"/>
      <c r="D113" s="39"/>
      <c r="E113" s="39"/>
      <c r="F113" s="39"/>
      <c r="K113" s="57"/>
      <c r="L113" s="57"/>
    </row>
    <row r="114" spans="2:14" x14ac:dyDescent="0.2">
      <c r="B114" s="125" t="s">
        <v>119</v>
      </c>
      <c r="C114" s="54" t="s">
        <v>116</v>
      </c>
      <c r="D114" s="39">
        <v>58</v>
      </c>
      <c r="E114" s="39">
        <v>23</v>
      </c>
      <c r="F114" s="39"/>
    </row>
    <row r="115" spans="2:14" x14ac:dyDescent="0.2">
      <c r="B115" s="125"/>
      <c r="C115" s="54" t="s">
        <v>117</v>
      </c>
      <c r="D115" s="39">
        <v>100</v>
      </c>
      <c r="E115" s="39">
        <v>8</v>
      </c>
      <c r="F115" s="39"/>
    </row>
    <row r="116" spans="2:14" x14ac:dyDescent="0.2">
      <c r="B116" s="125"/>
      <c r="C116" s="54" t="s">
        <v>118</v>
      </c>
      <c r="D116" s="39">
        <v>47</v>
      </c>
      <c r="E116" s="39">
        <v>6</v>
      </c>
      <c r="F116" s="39"/>
    </row>
    <row r="117" spans="2:14" x14ac:dyDescent="0.2">
      <c r="B117" s="39"/>
      <c r="C117" s="39"/>
      <c r="D117" s="39"/>
      <c r="E117" s="39"/>
      <c r="F117" s="39"/>
    </row>
    <row r="118" spans="2:14" x14ac:dyDescent="0.2">
      <c r="B118" s="39"/>
      <c r="C118" s="39"/>
      <c r="D118" s="39"/>
      <c r="E118" s="39"/>
      <c r="F118" s="39"/>
    </row>
    <row r="119" spans="2:14" x14ac:dyDescent="0.2">
      <c r="B119" s="39"/>
      <c r="C119" s="39"/>
      <c r="D119" s="39"/>
      <c r="E119" s="39"/>
      <c r="F119" s="39"/>
    </row>
    <row r="120" spans="2:14" x14ac:dyDescent="0.2">
      <c r="B120" s="39"/>
      <c r="C120" s="39"/>
      <c r="D120" s="39"/>
      <c r="E120" s="39"/>
      <c r="F120" s="39"/>
    </row>
    <row r="121" spans="2:14" x14ac:dyDescent="0.2">
      <c r="B121" s="53" t="s">
        <v>50</v>
      </c>
      <c r="C121" s="39"/>
      <c r="D121" s="39"/>
      <c r="E121" s="39"/>
      <c r="F121" s="39"/>
    </row>
    <row r="122" spans="2:14" x14ac:dyDescent="0.2">
      <c r="B122" s="39"/>
      <c r="C122" s="39"/>
      <c r="D122" s="39"/>
      <c r="E122" s="39"/>
      <c r="F122" s="39"/>
    </row>
    <row r="123" spans="2:14" x14ac:dyDescent="0.2">
      <c r="B123" s="39"/>
      <c r="C123" s="39"/>
      <c r="D123" s="39"/>
      <c r="E123" s="39"/>
      <c r="F123" s="39"/>
    </row>
    <row r="124" spans="2:14" x14ac:dyDescent="0.2">
      <c r="B124" s="39"/>
      <c r="C124" s="39" t="s">
        <v>31</v>
      </c>
      <c r="D124" s="39" t="s">
        <v>32</v>
      </c>
      <c r="E124" s="39" t="s">
        <v>109</v>
      </c>
      <c r="F124" s="39" t="s">
        <v>110</v>
      </c>
      <c r="J124" t="s">
        <v>104</v>
      </c>
      <c r="K124" t="s">
        <v>105</v>
      </c>
      <c r="L124" t="s">
        <v>106</v>
      </c>
      <c r="M124" s="2" t="s">
        <v>107</v>
      </c>
      <c r="N124" s="2" t="s">
        <v>108</v>
      </c>
    </row>
    <row r="125" spans="2:14" x14ac:dyDescent="0.2">
      <c r="B125" s="39"/>
      <c r="C125" s="39"/>
      <c r="D125" s="39"/>
      <c r="E125" s="39"/>
      <c r="F125" s="39"/>
      <c r="I125" t="s">
        <v>111</v>
      </c>
      <c r="J125">
        <f>SUM(D126:D129)</f>
        <v>178</v>
      </c>
      <c r="K125">
        <f>SUM(E126:E129)</f>
        <v>20</v>
      </c>
      <c r="L125">
        <f>SUM(F126:F129)</f>
        <v>27</v>
      </c>
      <c r="M125" s="59">
        <f>(K125*100)/J125</f>
        <v>11.235955056179776</v>
      </c>
      <c r="N125" s="59">
        <f>(L125*100)/J125</f>
        <v>15.168539325842696</v>
      </c>
    </row>
    <row r="126" spans="2:14" x14ac:dyDescent="0.2">
      <c r="B126" s="124" t="s">
        <v>111</v>
      </c>
      <c r="C126" s="54" t="s">
        <v>114</v>
      </c>
      <c r="D126" s="54">
        <v>55</v>
      </c>
      <c r="E126" s="54">
        <v>8</v>
      </c>
      <c r="F126" s="54">
        <v>7</v>
      </c>
      <c r="I126" t="s">
        <v>112</v>
      </c>
      <c r="J126">
        <f>SUM(D131:D134)</f>
        <v>227</v>
      </c>
      <c r="K126">
        <f>SUM(E131:E134)</f>
        <v>78</v>
      </c>
      <c r="L126">
        <f>SUM(F131:F134)</f>
        <v>3</v>
      </c>
      <c r="M126" s="59">
        <f>(K126*100)/J126</f>
        <v>34.36123348017621</v>
      </c>
      <c r="N126" s="59">
        <f>(L126*100)/J126</f>
        <v>1.3215859030837005</v>
      </c>
    </row>
    <row r="127" spans="2:14" x14ac:dyDescent="0.2">
      <c r="B127" s="124"/>
      <c r="C127" s="54" t="s">
        <v>115</v>
      </c>
      <c r="D127" s="54">
        <v>16</v>
      </c>
      <c r="E127" s="54">
        <v>0</v>
      </c>
      <c r="F127" s="54">
        <v>1</v>
      </c>
      <c r="K127" s="57"/>
      <c r="L127" s="57"/>
      <c r="M127" s="59"/>
      <c r="N127" s="8"/>
    </row>
    <row r="128" spans="2:14" x14ac:dyDescent="0.2">
      <c r="B128" s="124"/>
      <c r="C128" s="54" t="s">
        <v>116</v>
      </c>
      <c r="D128" s="54">
        <v>45</v>
      </c>
      <c r="E128" s="54">
        <v>5</v>
      </c>
      <c r="F128" s="54">
        <v>17</v>
      </c>
      <c r="M128" s="59"/>
      <c r="N128" s="59"/>
    </row>
    <row r="129" spans="2:14" x14ac:dyDescent="0.2">
      <c r="B129" s="124"/>
      <c r="C129" s="54" t="s">
        <v>118</v>
      </c>
      <c r="D129" s="54">
        <v>62</v>
      </c>
      <c r="E129" s="54">
        <v>7</v>
      </c>
      <c r="F129" s="54">
        <v>2</v>
      </c>
      <c r="K129" s="57"/>
      <c r="L129" s="57"/>
      <c r="M129" s="59"/>
      <c r="N129" s="8"/>
    </row>
    <row r="130" spans="2:14" ht="20" x14ac:dyDescent="0.2">
      <c r="B130" s="60"/>
      <c r="C130" s="39"/>
      <c r="D130" s="39"/>
      <c r="E130" s="39"/>
      <c r="F130" s="39"/>
      <c r="K130" s="57"/>
      <c r="L130" s="57"/>
    </row>
    <row r="131" spans="2:14" ht="20" x14ac:dyDescent="0.2">
      <c r="B131" s="56"/>
      <c r="C131" s="54" t="s">
        <v>113</v>
      </c>
      <c r="D131" s="39">
        <v>56</v>
      </c>
      <c r="E131" s="39">
        <v>2</v>
      </c>
      <c r="F131" s="39">
        <v>0</v>
      </c>
    </row>
    <row r="132" spans="2:14" x14ac:dyDescent="0.2">
      <c r="B132" s="125" t="s">
        <v>119</v>
      </c>
      <c r="C132" s="54" t="s">
        <v>114</v>
      </c>
      <c r="D132" s="39">
        <v>35</v>
      </c>
      <c r="E132" s="39">
        <v>11</v>
      </c>
      <c r="F132" s="39">
        <v>1</v>
      </c>
    </row>
    <row r="133" spans="2:14" x14ac:dyDescent="0.2">
      <c r="B133" s="125"/>
      <c r="C133" s="54" t="s">
        <v>117</v>
      </c>
      <c r="D133" s="39">
        <v>68</v>
      </c>
      <c r="E133" s="39">
        <v>33</v>
      </c>
      <c r="F133" s="39">
        <v>2</v>
      </c>
    </row>
    <row r="134" spans="2:14" x14ac:dyDescent="0.2">
      <c r="B134" s="125"/>
      <c r="C134" s="54" t="s">
        <v>118</v>
      </c>
      <c r="D134" s="39">
        <v>68</v>
      </c>
      <c r="E134" s="39">
        <v>32</v>
      </c>
      <c r="F134" s="39">
        <v>0</v>
      </c>
    </row>
    <row r="135" spans="2:14" x14ac:dyDescent="0.2">
      <c r="B135" s="125"/>
      <c r="C135" s="39"/>
      <c r="D135" s="39"/>
      <c r="E135" s="39"/>
      <c r="F135" s="39"/>
    </row>
    <row r="136" spans="2:14" x14ac:dyDescent="0.2">
      <c r="B136" s="39"/>
      <c r="C136" s="39"/>
      <c r="D136" s="39"/>
      <c r="E136" s="39"/>
      <c r="F136" s="39"/>
    </row>
    <row r="137" spans="2:14" x14ac:dyDescent="0.2">
      <c r="B137" s="39"/>
      <c r="C137" s="39"/>
      <c r="D137" s="39"/>
      <c r="E137" s="39"/>
      <c r="F137" s="39"/>
    </row>
    <row r="138" spans="2:14" x14ac:dyDescent="0.2">
      <c r="B138" s="39"/>
      <c r="C138" s="39"/>
      <c r="D138" s="39"/>
      <c r="E138" s="39"/>
      <c r="F138" s="39"/>
    </row>
    <row r="139" spans="2:14" x14ac:dyDescent="0.2">
      <c r="B139" s="53" t="s">
        <v>121</v>
      </c>
      <c r="C139" s="39"/>
      <c r="D139" s="39"/>
      <c r="E139" s="39"/>
      <c r="F139" s="39"/>
    </row>
    <row r="140" spans="2:14" x14ac:dyDescent="0.2">
      <c r="B140" s="39"/>
      <c r="C140" s="39"/>
      <c r="D140" s="39"/>
      <c r="E140" s="39"/>
      <c r="F140" s="39"/>
      <c r="J140" t="s">
        <v>104</v>
      </c>
      <c r="K140" t="s">
        <v>105</v>
      </c>
      <c r="L140" t="s">
        <v>106</v>
      </c>
      <c r="M140" s="2" t="s">
        <v>107</v>
      </c>
      <c r="N140" s="2" t="s">
        <v>108</v>
      </c>
    </row>
    <row r="141" spans="2:14" x14ac:dyDescent="0.2">
      <c r="B141" s="39"/>
      <c r="C141" s="39" t="s">
        <v>31</v>
      </c>
      <c r="D141" s="39" t="s">
        <v>32</v>
      </c>
      <c r="E141" s="39" t="s">
        <v>109</v>
      </c>
      <c r="F141" s="39" t="s">
        <v>110</v>
      </c>
      <c r="I141" t="s">
        <v>111</v>
      </c>
      <c r="J141">
        <f>SUM(D143:D145)</f>
        <v>190</v>
      </c>
      <c r="K141" s="57">
        <f>SUM(E143:E145)</f>
        <v>29</v>
      </c>
      <c r="L141" s="57">
        <f t="shared" ref="L141" si="4">SUM(F143:F145)</f>
        <v>32</v>
      </c>
      <c r="M141" s="59">
        <f>(K141*100)/J141</f>
        <v>15.263157894736842</v>
      </c>
      <c r="N141" s="59">
        <f>(L141*100)/J141</f>
        <v>16.842105263157894</v>
      </c>
    </row>
    <row r="142" spans="2:14" x14ac:dyDescent="0.2">
      <c r="B142" s="39"/>
      <c r="C142" s="39"/>
      <c r="D142" s="39"/>
      <c r="E142" s="39"/>
      <c r="F142" s="39"/>
      <c r="I142" t="s">
        <v>112</v>
      </c>
      <c r="J142">
        <f>SUM(D147:D151)</f>
        <v>155</v>
      </c>
      <c r="K142">
        <f>SUM(E147:E151)</f>
        <v>52</v>
      </c>
      <c r="L142">
        <f>SUM(F147:F151)</f>
        <v>5</v>
      </c>
      <c r="M142" s="59">
        <f>(K142*100)/J142</f>
        <v>33.548387096774192</v>
      </c>
      <c r="N142" s="59">
        <f>(L142*100)/J142</f>
        <v>3.225806451612903</v>
      </c>
    </row>
    <row r="143" spans="2:14" x14ac:dyDescent="0.2">
      <c r="B143" s="39"/>
      <c r="C143" s="54" t="s">
        <v>113</v>
      </c>
      <c r="D143" s="54">
        <v>78</v>
      </c>
      <c r="E143" s="54">
        <v>14</v>
      </c>
      <c r="F143" s="54">
        <v>8</v>
      </c>
      <c r="K143" s="57"/>
      <c r="L143" s="57"/>
      <c r="M143" s="59"/>
      <c r="N143" s="59"/>
    </row>
    <row r="144" spans="2:14" x14ac:dyDescent="0.2">
      <c r="B144" s="124" t="s">
        <v>111</v>
      </c>
      <c r="C144" s="54" t="s">
        <v>114</v>
      </c>
      <c r="D144" s="54">
        <v>65</v>
      </c>
      <c r="E144" s="54">
        <v>12</v>
      </c>
      <c r="F144" s="54">
        <v>16</v>
      </c>
      <c r="K144" s="57"/>
      <c r="L144" s="57"/>
      <c r="M144" s="59"/>
      <c r="N144" s="59"/>
    </row>
    <row r="145" spans="2:14" x14ac:dyDescent="0.2">
      <c r="B145" s="124"/>
      <c r="C145" s="54" t="s">
        <v>115</v>
      </c>
      <c r="D145" s="54">
        <v>47</v>
      </c>
      <c r="E145" s="54">
        <v>3</v>
      </c>
      <c r="F145" s="54">
        <v>8</v>
      </c>
      <c r="K145" s="57"/>
      <c r="L145" s="57"/>
      <c r="M145" s="59"/>
      <c r="N145" s="59"/>
    </row>
    <row r="146" spans="2:14" x14ac:dyDescent="0.2">
      <c r="B146" s="124"/>
      <c r="C146" s="39"/>
      <c r="D146" s="39"/>
      <c r="E146" s="39"/>
      <c r="F146" s="39"/>
      <c r="K146" s="57"/>
      <c r="L146" s="57"/>
    </row>
    <row r="147" spans="2:14" x14ac:dyDescent="0.2">
      <c r="B147" s="125" t="s">
        <v>119</v>
      </c>
      <c r="C147" s="54" t="s">
        <v>114</v>
      </c>
      <c r="D147" s="39">
        <v>52</v>
      </c>
      <c r="E147" s="39">
        <v>5</v>
      </c>
      <c r="F147" s="39">
        <v>1</v>
      </c>
    </row>
    <row r="148" spans="2:14" x14ac:dyDescent="0.2">
      <c r="B148" s="125"/>
      <c r="C148" s="54" t="s">
        <v>115</v>
      </c>
      <c r="D148" s="39">
        <v>35</v>
      </c>
      <c r="E148" s="39">
        <v>30</v>
      </c>
      <c r="F148" s="39">
        <v>0</v>
      </c>
    </row>
    <row r="149" spans="2:14" x14ac:dyDescent="0.2">
      <c r="B149" s="125"/>
      <c r="C149" s="54" t="s">
        <v>116</v>
      </c>
      <c r="D149" s="39">
        <v>14</v>
      </c>
      <c r="E149" s="39">
        <v>1</v>
      </c>
      <c r="F149" s="39">
        <v>0</v>
      </c>
    </row>
    <row r="150" spans="2:14" x14ac:dyDescent="0.2">
      <c r="B150" s="125"/>
      <c r="C150" s="54" t="s">
        <v>117</v>
      </c>
      <c r="D150" s="39">
        <v>34</v>
      </c>
      <c r="E150" s="39">
        <v>14</v>
      </c>
      <c r="F150" s="39">
        <v>3</v>
      </c>
    </row>
    <row r="151" spans="2:14" x14ac:dyDescent="0.2">
      <c r="B151" s="125"/>
      <c r="C151" s="54" t="s">
        <v>118</v>
      </c>
      <c r="D151" s="39">
        <v>20</v>
      </c>
      <c r="E151" s="39">
        <v>2</v>
      </c>
      <c r="F151" s="39">
        <v>1</v>
      </c>
    </row>
    <row r="152" spans="2:14" ht="18" x14ac:dyDescent="0.2">
      <c r="B152" s="61"/>
      <c r="C152" s="39"/>
      <c r="D152" s="39"/>
      <c r="E152" s="39"/>
      <c r="F152" s="39"/>
    </row>
  </sheetData>
  <mergeCells count="16">
    <mergeCell ref="B92:B94"/>
    <mergeCell ref="B96:B99"/>
    <mergeCell ref="B72:B75"/>
    <mergeCell ref="B77:B81"/>
    <mergeCell ref="B10:B14"/>
    <mergeCell ref="B16:B20"/>
    <mergeCell ref="B30:B34"/>
    <mergeCell ref="B36:B41"/>
    <mergeCell ref="B51:B55"/>
    <mergeCell ref="B58:B62"/>
    <mergeCell ref="B144:B146"/>
    <mergeCell ref="B147:B151"/>
    <mergeCell ref="B126:B129"/>
    <mergeCell ref="B132:B135"/>
    <mergeCell ref="B109:B112"/>
    <mergeCell ref="B114:B116"/>
  </mergeCells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47C2A8-2FED-DD4F-B95C-0A4B7646618B}">
  <dimension ref="B3:BJ155"/>
  <sheetViews>
    <sheetView topLeftCell="J1" zoomScale="84" zoomScaleNormal="84" workbookViewId="0">
      <selection activeCell="AD17" sqref="AD17"/>
    </sheetView>
  </sheetViews>
  <sheetFormatPr baseColWidth="10" defaultRowHeight="16" x14ac:dyDescent="0.2"/>
  <cols>
    <col min="1" max="16384" width="10.83203125" style="57"/>
  </cols>
  <sheetData>
    <row r="3" spans="2:41" x14ac:dyDescent="0.2">
      <c r="B3" s="127" t="s">
        <v>314</v>
      </c>
      <c r="C3" s="127"/>
      <c r="D3" s="127"/>
      <c r="E3" s="127"/>
    </row>
    <row r="5" spans="2:41" x14ac:dyDescent="0.2">
      <c r="C5" s="128" t="s">
        <v>44</v>
      </c>
      <c r="D5" s="129"/>
      <c r="E5" s="129"/>
      <c r="F5" s="129"/>
      <c r="G5" s="129"/>
      <c r="H5" s="129"/>
      <c r="I5" s="129"/>
      <c r="J5" s="129"/>
      <c r="K5" s="129"/>
      <c r="L5" s="129"/>
      <c r="M5" s="130"/>
      <c r="N5" s="128" t="s">
        <v>45</v>
      </c>
      <c r="O5" s="129"/>
      <c r="P5" s="129"/>
      <c r="Q5" s="129"/>
      <c r="R5" s="129"/>
      <c r="S5" s="129"/>
      <c r="T5" s="129"/>
      <c r="U5" s="129"/>
      <c r="V5" s="129"/>
      <c r="W5" s="129"/>
      <c r="X5" s="129"/>
      <c r="Y5" s="129"/>
      <c r="Z5" s="129"/>
      <c r="AA5" s="129"/>
      <c r="AB5" s="129"/>
      <c r="AC5" s="129"/>
      <c r="AD5" s="129"/>
      <c r="AE5" s="129"/>
      <c r="AF5" s="129"/>
      <c r="AG5" s="129"/>
      <c r="AH5" s="129"/>
      <c r="AI5" s="129"/>
      <c r="AJ5" s="129"/>
      <c r="AK5" s="129"/>
      <c r="AL5" s="129"/>
      <c r="AM5" s="129"/>
      <c r="AN5" s="130"/>
      <c r="AO5" s="113"/>
    </row>
    <row r="7" spans="2:41" x14ac:dyDescent="0.2">
      <c r="B7" s="57" t="s">
        <v>195</v>
      </c>
      <c r="C7" s="57" t="s">
        <v>196</v>
      </c>
      <c r="D7" s="57" t="s">
        <v>197</v>
      </c>
      <c r="E7" s="57" t="s">
        <v>198</v>
      </c>
      <c r="F7" s="57" t="s">
        <v>199</v>
      </c>
      <c r="G7" s="57" t="s">
        <v>200</v>
      </c>
      <c r="H7" s="57" t="s">
        <v>201</v>
      </c>
      <c r="I7" s="57" t="s">
        <v>202</v>
      </c>
      <c r="J7" s="57" t="s">
        <v>203</v>
      </c>
      <c r="K7" s="57" t="s">
        <v>204</v>
      </c>
      <c r="L7" s="57" t="s">
        <v>205</v>
      </c>
      <c r="M7" s="57" t="s">
        <v>206</v>
      </c>
      <c r="N7" s="57" t="s">
        <v>207</v>
      </c>
      <c r="O7" s="57" t="s">
        <v>208</v>
      </c>
      <c r="P7" s="57" t="s">
        <v>209</v>
      </c>
      <c r="Q7" s="57" t="s">
        <v>210</v>
      </c>
      <c r="R7" s="57" t="s">
        <v>211</v>
      </c>
      <c r="S7" s="57" t="s">
        <v>212</v>
      </c>
      <c r="T7" s="57" t="s">
        <v>213</v>
      </c>
      <c r="U7" s="57" t="s">
        <v>214</v>
      </c>
      <c r="V7" s="57" t="s">
        <v>215</v>
      </c>
      <c r="W7" s="57" t="s">
        <v>216</v>
      </c>
      <c r="X7" s="57" t="s">
        <v>217</v>
      </c>
      <c r="Y7" s="57" t="s">
        <v>218</v>
      </c>
      <c r="Z7" s="57" t="s">
        <v>224</v>
      </c>
      <c r="AA7" s="57" t="s">
        <v>225</v>
      </c>
      <c r="AB7" s="32" t="s">
        <v>226</v>
      </c>
      <c r="AC7" s="32" t="s">
        <v>227</v>
      </c>
      <c r="AD7" s="32" t="s">
        <v>228</v>
      </c>
      <c r="AE7" s="57" t="s">
        <v>229</v>
      </c>
      <c r="AF7" s="57" t="s">
        <v>230</v>
      </c>
      <c r="AG7" s="57" t="s">
        <v>231</v>
      </c>
      <c r="AH7" s="57" t="s">
        <v>232</v>
      </c>
      <c r="AI7" s="57" t="s">
        <v>233</v>
      </c>
      <c r="AJ7" s="57" t="s">
        <v>234</v>
      </c>
      <c r="AK7" s="57" t="s">
        <v>235</v>
      </c>
      <c r="AL7" s="57" t="s">
        <v>236</v>
      </c>
      <c r="AM7" s="57" t="s">
        <v>237</v>
      </c>
      <c r="AN7" s="57" t="s">
        <v>238</v>
      </c>
    </row>
    <row r="8" spans="2:41" x14ac:dyDescent="0.2">
      <c r="B8" s="57">
        <v>1</v>
      </c>
      <c r="C8" s="57">
        <v>-3.3267129212617902E-2</v>
      </c>
      <c r="D8" s="57">
        <v>7.4098415672779097E-2</v>
      </c>
      <c r="E8" s="57">
        <v>7.6664797961711897E-2</v>
      </c>
      <c r="F8" s="57">
        <v>2.7362387627363201E-2</v>
      </c>
      <c r="G8" s="57">
        <v>0.13631048798561099</v>
      </c>
      <c r="H8" s="57">
        <v>9.1586597263813005E-2</v>
      </c>
      <c r="I8" s="57">
        <v>5.67513629794121E-2</v>
      </c>
      <c r="J8" s="57">
        <v>2.13511288166046E-2</v>
      </c>
      <c r="K8" s="57">
        <v>9.0352237224578899E-2</v>
      </c>
      <c r="L8" s="57">
        <v>5.2651964128017398E-2</v>
      </c>
      <c r="M8" s="57">
        <v>2.4542473256588E-2</v>
      </c>
      <c r="N8" s="57">
        <v>6.5807603299617795E-2</v>
      </c>
      <c r="O8" s="57">
        <v>7.51661062240601E-2</v>
      </c>
      <c r="P8" s="57">
        <v>7.2173044085502597E-2</v>
      </c>
      <c r="Q8" s="57">
        <v>4.6392846852540998E-2</v>
      </c>
      <c r="R8" s="57">
        <v>2.3820292204618499E-2</v>
      </c>
      <c r="S8" s="57">
        <v>2.3307381197810201E-2</v>
      </c>
      <c r="T8" s="57">
        <v>6.3702419400215204E-2</v>
      </c>
      <c r="U8" s="57">
        <v>0.12832395732402799</v>
      </c>
      <c r="V8" s="57">
        <v>5.69384507834911E-2</v>
      </c>
      <c r="W8" s="57">
        <v>0.13866053521633101</v>
      </c>
      <c r="X8" s="57">
        <v>8.5844568908214597E-2</v>
      </c>
      <c r="Y8" s="57">
        <v>3.8279663771390901E-2</v>
      </c>
      <c r="Z8" s="57">
        <v>8.4520623087882996E-2</v>
      </c>
      <c r="AA8" s="57">
        <v>0.124665401875973</v>
      </c>
      <c r="AB8" s="32">
        <v>0.117362014949322</v>
      </c>
      <c r="AC8" s="32">
        <v>0.11287845671176901</v>
      </c>
      <c r="AD8" s="32">
        <v>3.9141677320003503E-2</v>
      </c>
      <c r="AE8" s="57">
        <v>6.3164368271827698E-2</v>
      </c>
      <c r="AF8" s="57">
        <v>0.222387179732323</v>
      </c>
      <c r="AG8" s="57">
        <v>3.1132504343986501E-2</v>
      </c>
      <c r="AH8" s="57">
        <v>5.0060961395502097E-2</v>
      </c>
      <c r="AI8" s="57">
        <v>6.1777234077453599E-2</v>
      </c>
      <c r="AJ8" s="57">
        <v>3.4663263708353001E-2</v>
      </c>
      <c r="AK8" s="57">
        <v>3.1211316585540799E-2</v>
      </c>
      <c r="AL8" s="57">
        <v>8.7237156927585602E-2</v>
      </c>
      <c r="AM8" s="57">
        <v>4.4926915317773798E-2</v>
      </c>
      <c r="AN8" s="57">
        <v>7.1955516934394795E-2</v>
      </c>
    </row>
    <row r="9" spans="2:41" x14ac:dyDescent="0.2">
      <c r="B9" s="57">
        <v>2</v>
      </c>
      <c r="C9" s="57">
        <v>-0.32792130112647999</v>
      </c>
      <c r="D9" s="57">
        <v>0.21435868740081801</v>
      </c>
      <c r="E9" s="57">
        <v>0.12130618840456001</v>
      </c>
      <c r="F9" s="57">
        <v>0.12042913585901301</v>
      </c>
      <c r="G9" s="57">
        <v>0.17388275265693701</v>
      </c>
      <c r="H9" s="57">
        <v>0.14597903192043299</v>
      </c>
      <c r="I9" s="57">
        <v>0.123785488307476</v>
      </c>
      <c r="J9" s="57">
        <v>4.19705472886562E-2</v>
      </c>
      <c r="K9" s="57">
        <v>0.19583599269390101</v>
      </c>
      <c r="L9" s="57">
        <v>5.9379886835813502E-2</v>
      </c>
      <c r="M9" s="57">
        <v>7.5974881649017306E-2</v>
      </c>
      <c r="N9" s="57">
        <v>0.198719441890717</v>
      </c>
      <c r="O9" s="57">
        <v>0.14291359484195701</v>
      </c>
      <c r="P9" s="57">
        <v>0.12124577909707999</v>
      </c>
      <c r="Q9" s="57">
        <v>0.10000832378864299</v>
      </c>
      <c r="R9" s="57">
        <v>0.13612042367458299</v>
      </c>
      <c r="S9" s="57">
        <v>9.9503256380558E-2</v>
      </c>
      <c r="T9" s="57">
        <v>9.8889082670211806E-2</v>
      </c>
      <c r="U9" s="57">
        <v>0.207070752978325</v>
      </c>
      <c r="V9" s="57">
        <v>0.26990056037902799</v>
      </c>
      <c r="W9" s="57">
        <v>0.223307624459267</v>
      </c>
      <c r="X9" s="57">
        <v>0.130919083952904</v>
      </c>
      <c r="Y9" s="57">
        <v>7.4854202568530995E-2</v>
      </c>
      <c r="Z9" s="57">
        <v>0.13866873085498799</v>
      </c>
      <c r="AA9" s="57">
        <v>0.17513252794742601</v>
      </c>
      <c r="AB9" s="32">
        <v>0.19429680705070501</v>
      </c>
      <c r="AC9" s="32">
        <v>0.22750072181224801</v>
      </c>
      <c r="AD9" s="32">
        <v>5.5652279406786E-2</v>
      </c>
      <c r="AE9" s="57">
        <v>0.121687896549702</v>
      </c>
      <c r="AF9" s="57">
        <v>0.49592420458793601</v>
      </c>
      <c r="AG9" s="57">
        <v>0.128006011247635</v>
      </c>
      <c r="AH9" s="57">
        <v>0.16905893385410301</v>
      </c>
      <c r="AI9" s="57">
        <v>0.20627173781395</v>
      </c>
      <c r="AJ9" s="57">
        <v>0.14490251243114499</v>
      </c>
      <c r="AK9" s="57">
        <v>0.119601927697659</v>
      </c>
      <c r="AL9" s="57">
        <v>0.15205338597297699</v>
      </c>
      <c r="AM9" s="57">
        <v>0.114473208785057</v>
      </c>
      <c r="AN9" s="57">
        <v>0.117099523544312</v>
      </c>
    </row>
    <row r="10" spans="2:41" x14ac:dyDescent="0.2">
      <c r="B10" s="57">
        <v>3</v>
      </c>
      <c r="C10" s="57">
        <v>-0.29986953735351601</v>
      </c>
      <c r="D10" s="57">
        <v>0.26753965020179798</v>
      </c>
      <c r="E10" s="57">
        <v>0.19357536733150499</v>
      </c>
      <c r="F10" s="57">
        <v>0.2494056224823</v>
      </c>
      <c r="G10" s="57">
        <v>0.24293212592601801</v>
      </c>
      <c r="H10" s="57">
        <v>0.27069175243377702</v>
      </c>
      <c r="I10" s="57">
        <v>0.163682535290718</v>
      </c>
      <c r="J10" s="57">
        <v>8.4371864795684801E-2</v>
      </c>
      <c r="K10" s="57">
        <v>0.24379204213619199</v>
      </c>
      <c r="L10" s="57">
        <v>0.118429444730282</v>
      </c>
      <c r="M10" s="57">
        <v>0.103080116212368</v>
      </c>
      <c r="N10" s="57">
        <v>0.27126124501228299</v>
      </c>
      <c r="O10" s="57">
        <v>0.22592678666114799</v>
      </c>
      <c r="P10" s="57">
        <v>0.190402522683144</v>
      </c>
      <c r="Q10" s="57">
        <v>0.21736228466033899</v>
      </c>
      <c r="R10" s="57">
        <v>0.15080872178077701</v>
      </c>
      <c r="S10" s="57">
        <v>0.14546430110931399</v>
      </c>
      <c r="T10" s="57">
        <v>0.18233455717563599</v>
      </c>
      <c r="U10" s="57">
        <v>0.27887412905693099</v>
      </c>
      <c r="V10" s="57">
        <v>0.344110757112503</v>
      </c>
      <c r="W10" s="57">
        <v>0.42494806647300698</v>
      </c>
      <c r="X10" s="57">
        <v>0.23683820664882699</v>
      </c>
      <c r="Y10" s="57">
        <v>8.5959315299987807E-2</v>
      </c>
      <c r="Z10" s="57">
        <v>0.22743184864520999</v>
      </c>
      <c r="AA10" s="57">
        <v>0.24551986157894101</v>
      </c>
      <c r="AB10" s="32">
        <v>0.28199666738510099</v>
      </c>
      <c r="AC10" s="32">
        <v>0.30523017048835799</v>
      </c>
      <c r="AD10" s="32">
        <v>0.101133413612843</v>
      </c>
      <c r="AE10" s="57">
        <v>0.18387986719608301</v>
      </c>
      <c r="AF10" s="57">
        <v>0.51103729009628296</v>
      </c>
      <c r="AG10" s="57">
        <v>0.18946644663810699</v>
      </c>
      <c r="AH10" s="57">
        <v>0.23016260564327201</v>
      </c>
      <c r="AI10" s="57">
        <v>0.297080427408218</v>
      </c>
      <c r="AJ10" s="57">
        <v>0.214098900556564</v>
      </c>
      <c r="AK10" s="57">
        <v>0.181122452020645</v>
      </c>
      <c r="AL10" s="57">
        <v>0.31659868359565702</v>
      </c>
      <c r="AM10" s="57">
        <v>0.29907834529876698</v>
      </c>
      <c r="AN10" s="57">
        <v>0.27777394652366599</v>
      </c>
    </row>
    <row r="11" spans="2:41" x14ac:dyDescent="0.2">
      <c r="B11" s="57">
        <v>4</v>
      </c>
      <c r="C11" s="57">
        <v>-0.228222280740738</v>
      </c>
      <c r="D11" s="57">
        <v>0.35141929984092701</v>
      </c>
      <c r="E11" s="57">
        <v>0.33847075700759899</v>
      </c>
      <c r="F11" s="57">
        <v>0.29891929030418402</v>
      </c>
      <c r="G11" s="57">
        <v>0.34271681308746299</v>
      </c>
      <c r="H11" s="57">
        <v>0.30912679433822599</v>
      </c>
      <c r="I11" s="57">
        <v>0.22765600681304901</v>
      </c>
      <c r="J11" s="57">
        <v>0.152722433209419</v>
      </c>
      <c r="K11" s="57">
        <v>0.31816348433494601</v>
      </c>
      <c r="L11" s="57">
        <v>0.217141598463058</v>
      </c>
      <c r="M11" s="57">
        <v>0.159493163228035</v>
      </c>
      <c r="N11" s="57">
        <v>0.34822449088096602</v>
      </c>
      <c r="O11" s="57">
        <v>0.35031712055206299</v>
      </c>
      <c r="P11" s="57">
        <v>0.32016804814338701</v>
      </c>
      <c r="Q11" s="57">
        <v>0.29905894398689298</v>
      </c>
      <c r="R11" s="57">
        <v>0.23498024046421101</v>
      </c>
      <c r="S11" s="57">
        <v>0.19148887693882</v>
      </c>
      <c r="T11" s="57">
        <v>0.318055629730225</v>
      </c>
      <c r="U11" s="57">
        <v>0.44348159432411199</v>
      </c>
      <c r="V11" s="57">
        <v>0.44417753815650901</v>
      </c>
      <c r="W11" s="57">
        <v>0.49923726916313199</v>
      </c>
      <c r="X11" s="57">
        <v>0.38093632459640497</v>
      </c>
      <c r="Y11" s="57">
        <v>0.12838211655616799</v>
      </c>
      <c r="Z11" s="57">
        <v>0.39090994000434898</v>
      </c>
      <c r="AA11" s="57">
        <v>0.397967219352722</v>
      </c>
      <c r="AB11" s="32">
        <v>0.45084410905838002</v>
      </c>
      <c r="AC11" s="32">
        <v>0.37678498029708901</v>
      </c>
      <c r="AD11" s="32">
        <v>0.165846422314644</v>
      </c>
      <c r="AE11" s="57">
        <v>0.33070269227027899</v>
      </c>
      <c r="AF11" s="57">
        <v>0.629893898963928</v>
      </c>
      <c r="AG11" s="57">
        <v>0.25498080253601102</v>
      </c>
      <c r="AH11" s="57">
        <v>0.31512656807899497</v>
      </c>
      <c r="AI11" s="57">
        <v>0.38152292370796198</v>
      </c>
      <c r="AJ11" s="57">
        <v>0.23521389067173001</v>
      </c>
      <c r="AK11" s="57">
        <v>0.25677850842475902</v>
      </c>
      <c r="AL11" s="57">
        <v>0.39074787497520402</v>
      </c>
      <c r="AM11" s="57">
        <v>0.35497316718101501</v>
      </c>
      <c r="AN11" s="57">
        <v>0.35929995775222801</v>
      </c>
    </row>
    <row r="12" spans="2:41" x14ac:dyDescent="0.2">
      <c r="B12" s="57">
        <v>5</v>
      </c>
      <c r="C12" s="57">
        <v>-0.20379959046840701</v>
      </c>
      <c r="D12" s="57">
        <v>0.48673358559608498</v>
      </c>
      <c r="E12" s="57">
        <v>0.40555953979492199</v>
      </c>
      <c r="F12" s="57">
        <v>0.37957295775413502</v>
      </c>
      <c r="G12" s="57">
        <v>0.38894388079643299</v>
      </c>
      <c r="H12" s="57">
        <v>0.36709773540496798</v>
      </c>
      <c r="I12" s="57">
        <v>0.36123651266098</v>
      </c>
      <c r="J12" s="57">
        <v>0.21927271783351901</v>
      </c>
      <c r="K12" s="57">
        <v>0.44095718860626198</v>
      </c>
      <c r="L12" s="57">
        <v>0.262164026498795</v>
      </c>
      <c r="M12" s="57">
        <v>0.27287644147872903</v>
      </c>
      <c r="N12" s="57">
        <v>0.497236847877502</v>
      </c>
      <c r="O12" s="57">
        <v>0.39650312066078203</v>
      </c>
      <c r="P12" s="57">
        <v>0.39126881957054099</v>
      </c>
      <c r="Q12" s="57">
        <v>0.35187616944313099</v>
      </c>
      <c r="R12" s="57">
        <v>0.397087901830673</v>
      </c>
      <c r="S12" s="57">
        <v>0.35811010003089899</v>
      </c>
      <c r="T12" s="57">
        <v>0.37919983267784102</v>
      </c>
      <c r="U12" s="57">
        <v>0.51290625333786</v>
      </c>
      <c r="V12" s="57">
        <v>0.632490694522858</v>
      </c>
      <c r="W12" s="57">
        <v>0.55279451608657804</v>
      </c>
      <c r="X12" s="57">
        <v>0.467258721590042</v>
      </c>
      <c r="Y12" s="57">
        <v>0.24195702373981501</v>
      </c>
      <c r="Z12" s="57">
        <v>0.47320631146431003</v>
      </c>
      <c r="AA12" s="57">
        <v>0.48742190003395103</v>
      </c>
      <c r="AB12" s="32">
        <v>0.50895535945892301</v>
      </c>
      <c r="AC12" s="32">
        <v>0.48742374777793901</v>
      </c>
      <c r="AD12" s="32">
        <v>0.26656565070152299</v>
      </c>
      <c r="AE12" s="57">
        <v>0.393411695957184</v>
      </c>
      <c r="AF12" s="57">
        <v>0.69441258907318104</v>
      </c>
      <c r="AG12" s="57">
        <v>0.41840276122093201</v>
      </c>
      <c r="AH12" s="57">
        <v>0.439368426799774</v>
      </c>
      <c r="AI12" s="57">
        <v>0.543540239334106</v>
      </c>
      <c r="AJ12" s="57">
        <v>0.39886456727981601</v>
      </c>
      <c r="AK12" s="57">
        <v>0.44348028302192699</v>
      </c>
      <c r="AL12" s="57">
        <v>0.48527619242668202</v>
      </c>
      <c r="AM12" s="57">
        <v>0.43451431393623402</v>
      </c>
      <c r="AN12" s="57">
        <v>0.45648998022079501</v>
      </c>
    </row>
    <row r="13" spans="2:41" x14ac:dyDescent="0.2">
      <c r="B13" s="57">
        <v>6</v>
      </c>
      <c r="C13" s="57">
        <v>-0.19386117160320299</v>
      </c>
      <c r="D13" s="57">
        <v>0.53043973445892301</v>
      </c>
      <c r="E13" s="57">
        <v>0.50157618522643999</v>
      </c>
      <c r="F13" s="57">
        <v>0.51086926460266102</v>
      </c>
      <c r="G13" s="57">
        <v>0.41512134671211198</v>
      </c>
      <c r="H13" s="57">
        <v>0.480786293745041</v>
      </c>
      <c r="I13" s="57">
        <v>0.42471805214881903</v>
      </c>
      <c r="J13" s="57">
        <v>0.27169194817543002</v>
      </c>
      <c r="K13" s="57">
        <v>0.48599579930305498</v>
      </c>
      <c r="L13" s="57">
        <v>0.33038175106048601</v>
      </c>
      <c r="M13" s="57">
        <v>0.324453115463257</v>
      </c>
      <c r="N13" s="57">
        <v>0.55724620819091797</v>
      </c>
      <c r="O13" s="57">
        <v>0.48305344581603998</v>
      </c>
      <c r="P13" s="57">
        <v>0.47012451291084301</v>
      </c>
      <c r="Q13" s="57">
        <v>0.53839319944381703</v>
      </c>
      <c r="R13" s="57">
        <v>0.46373715996742298</v>
      </c>
      <c r="S13" s="57">
        <v>0.42304262518882801</v>
      </c>
      <c r="T13" s="57">
        <v>0.46037524938583402</v>
      </c>
      <c r="U13" s="57">
        <v>0.58437842130661</v>
      </c>
      <c r="V13" s="57">
        <v>0.65147781372070301</v>
      </c>
      <c r="W13" s="57">
        <v>0.68219435214996305</v>
      </c>
      <c r="X13" s="57">
        <v>0.53543418645858798</v>
      </c>
      <c r="Y13" s="57">
        <v>0.31138443946838401</v>
      </c>
      <c r="Z13" s="57">
        <v>0.52980023622512795</v>
      </c>
      <c r="AA13" s="57">
        <v>0.54619878530502297</v>
      </c>
      <c r="AB13" s="32">
        <v>0.56606936454773005</v>
      </c>
      <c r="AC13" s="32">
        <v>0.54396402835846003</v>
      </c>
      <c r="AD13" s="32">
        <v>0.35484787821769698</v>
      </c>
      <c r="AE13" s="57">
        <v>0.48569610714912398</v>
      </c>
      <c r="AF13" s="57">
        <v>0.73073381185531605</v>
      </c>
      <c r="AG13" s="57">
        <v>0.477655500173569</v>
      </c>
      <c r="AH13" s="57">
        <v>0.53041732311248802</v>
      </c>
      <c r="AI13" s="57">
        <v>0.58543395996093806</v>
      </c>
      <c r="AJ13" s="57">
        <v>0.46841245889663702</v>
      </c>
      <c r="AK13" s="57">
        <v>0.50863313674926802</v>
      </c>
      <c r="AL13" s="57">
        <v>0.61628180742263805</v>
      </c>
      <c r="AM13" s="57">
        <v>0.57866156101226796</v>
      </c>
      <c r="AN13" s="57">
        <v>0.61753487586975098</v>
      </c>
    </row>
    <row r="14" spans="2:41" x14ac:dyDescent="0.2">
      <c r="B14" s="57">
        <v>7</v>
      </c>
      <c r="C14" s="57">
        <v>-0.17850951850414301</v>
      </c>
      <c r="D14" s="57">
        <v>0.59339541196823098</v>
      </c>
      <c r="E14" s="57">
        <v>0.60266631841659601</v>
      </c>
      <c r="F14" s="57">
        <v>0.54784500598907504</v>
      </c>
      <c r="G14" s="57">
        <v>0.49859446287155201</v>
      </c>
      <c r="H14" s="57">
        <v>0.52383381128311202</v>
      </c>
      <c r="I14" s="57">
        <v>0.45836117863655101</v>
      </c>
      <c r="J14" s="57">
        <v>0.41516071557998702</v>
      </c>
      <c r="K14" s="57">
        <v>0.549937903881073</v>
      </c>
      <c r="L14" s="57">
        <v>0.46776497364044201</v>
      </c>
      <c r="M14" s="57">
        <v>0.39427718520164501</v>
      </c>
      <c r="N14" s="57">
        <v>0.59695512056350697</v>
      </c>
      <c r="O14" s="57">
        <v>0.61177581548690796</v>
      </c>
      <c r="P14" s="57">
        <v>0.61133295297622703</v>
      </c>
      <c r="Q14" s="57">
        <v>0.61369019746780396</v>
      </c>
      <c r="R14" s="57">
        <v>0.52164542675018299</v>
      </c>
      <c r="S14" s="57">
        <v>0.49725919961929299</v>
      </c>
      <c r="T14" s="57">
        <v>0.59360826015472401</v>
      </c>
      <c r="U14" s="57">
        <v>0.70275086164474498</v>
      </c>
      <c r="V14" s="57">
        <v>0.74041521549224898</v>
      </c>
      <c r="W14" s="57">
        <v>0.73558849096298196</v>
      </c>
      <c r="X14" s="57">
        <v>0.65742135047912598</v>
      </c>
      <c r="Y14" s="57">
        <v>0.36504772305488598</v>
      </c>
      <c r="Z14" s="57">
        <v>0.66298073530197099</v>
      </c>
      <c r="AA14" s="57">
        <v>0.68016654253006004</v>
      </c>
      <c r="AB14" s="32">
        <v>0.72642141580581698</v>
      </c>
      <c r="AC14" s="32">
        <v>0.60431993007659901</v>
      </c>
      <c r="AD14" s="32">
        <v>0.51378244161605802</v>
      </c>
      <c r="AE14" s="57">
        <v>0.64174383878707897</v>
      </c>
      <c r="AF14" s="57">
        <v>0.82459998130798295</v>
      </c>
      <c r="AG14" s="57">
        <v>0.55210518836975098</v>
      </c>
      <c r="AH14" s="57">
        <v>0.57743990421295199</v>
      </c>
      <c r="AI14" s="57">
        <v>0.647635698318481</v>
      </c>
      <c r="AJ14" s="57">
        <v>0.52176046371460005</v>
      </c>
      <c r="AK14" s="57">
        <v>0.58701497316360496</v>
      </c>
      <c r="AL14" s="57">
        <v>0.66818773746490501</v>
      </c>
      <c r="AM14" s="57">
        <v>0.65187048912048295</v>
      </c>
      <c r="AN14" s="57">
        <v>0.670748591423035</v>
      </c>
    </row>
    <row r="15" spans="2:41" x14ac:dyDescent="0.2">
      <c r="B15" s="57">
        <v>8</v>
      </c>
      <c r="C15" s="57">
        <v>-0.14374853670597099</v>
      </c>
      <c r="D15" s="57">
        <v>0.67697465419769298</v>
      </c>
      <c r="E15" s="57">
        <v>0.65875291824340798</v>
      </c>
      <c r="F15" s="57">
        <v>0.60296779870986905</v>
      </c>
      <c r="G15" s="57">
        <v>0.55215245485305797</v>
      </c>
      <c r="H15" s="57">
        <v>0.56495428085327204</v>
      </c>
      <c r="I15" s="57">
        <v>0.60260367393493697</v>
      </c>
      <c r="J15" s="57">
        <v>0.45956769585609403</v>
      </c>
      <c r="K15" s="57">
        <v>0.63340854644775402</v>
      </c>
      <c r="L15" s="57">
        <v>0.50502604246139504</v>
      </c>
      <c r="M15" s="57">
        <v>0.54205000400543202</v>
      </c>
      <c r="N15" s="57">
        <v>0.70266598463058505</v>
      </c>
      <c r="O15" s="57">
        <v>0.67267489433288596</v>
      </c>
      <c r="P15" s="57">
        <v>0.67078214883804299</v>
      </c>
      <c r="Q15" s="57">
        <v>0.65486997365951505</v>
      </c>
      <c r="R15" s="57">
        <v>0.65305638313293501</v>
      </c>
      <c r="S15" s="57">
        <v>0.62856912612914995</v>
      </c>
      <c r="T15" s="57">
        <v>0.63946169614791903</v>
      </c>
      <c r="U15" s="57">
        <v>0.74366021156311002</v>
      </c>
      <c r="V15" s="57">
        <v>0.89180016517639205</v>
      </c>
      <c r="W15" s="57">
        <v>0.77250105142593395</v>
      </c>
      <c r="X15" s="57">
        <v>0.71220844984054599</v>
      </c>
      <c r="Y15" s="57">
        <v>0.50615310668945301</v>
      </c>
      <c r="Z15" s="57">
        <v>0.70505642890930198</v>
      </c>
      <c r="AA15" s="57">
        <v>0.73542958498001099</v>
      </c>
      <c r="AB15" s="32">
        <v>0.76654547452926602</v>
      </c>
      <c r="AC15" s="32">
        <v>0.70552110671997104</v>
      </c>
      <c r="AD15" s="32">
        <v>0.571818828582764</v>
      </c>
      <c r="AE15" s="57">
        <v>0.686908960342407</v>
      </c>
      <c r="AF15" s="57">
        <v>0.852719366550446</v>
      </c>
      <c r="AG15" s="57">
        <v>0.69448047876357999</v>
      </c>
      <c r="AH15" s="57">
        <v>0.72544735670089699</v>
      </c>
      <c r="AI15" s="57">
        <v>0.76278531551361095</v>
      </c>
      <c r="AJ15" s="57">
        <v>0.69109642505645796</v>
      </c>
      <c r="AK15" s="57">
        <v>0.72649359703063998</v>
      </c>
      <c r="AL15" s="57">
        <v>0.72782772779464699</v>
      </c>
      <c r="AM15" s="57">
        <v>0.70634752511978205</v>
      </c>
      <c r="AN15" s="57">
        <v>0.73777782917022705</v>
      </c>
    </row>
    <row r="16" spans="2:41" x14ac:dyDescent="0.2">
      <c r="B16" s="57">
        <v>9</v>
      </c>
      <c r="C16" s="57">
        <v>-9.8134361207485199E-2</v>
      </c>
      <c r="D16" s="57">
        <v>0.69446599483490001</v>
      </c>
      <c r="E16" s="57">
        <v>0.68994903564453103</v>
      </c>
      <c r="F16" s="57">
        <v>0.69690060615539595</v>
      </c>
      <c r="G16" s="57">
        <v>0.60628676414489802</v>
      </c>
      <c r="H16" s="57">
        <v>0.65655916929244995</v>
      </c>
      <c r="I16" s="57">
        <v>0.59830790758132901</v>
      </c>
      <c r="J16" s="57">
        <v>0.495232224464417</v>
      </c>
      <c r="K16" s="57">
        <v>0.66591602563857999</v>
      </c>
      <c r="L16" s="57">
        <v>0.55886340141296398</v>
      </c>
      <c r="M16" s="57">
        <v>0.57772183418273904</v>
      </c>
      <c r="N16" s="57">
        <v>0.76502138376235995</v>
      </c>
      <c r="O16" s="57">
        <v>0.71412348747253396</v>
      </c>
      <c r="P16" s="57">
        <v>0.72538548707962003</v>
      </c>
      <c r="Q16" s="57">
        <v>0.78730589151382502</v>
      </c>
      <c r="R16" s="57">
        <v>0.700261890888214</v>
      </c>
      <c r="S16" s="57">
        <v>0.67639100551605202</v>
      </c>
      <c r="T16" s="57">
        <v>0.68897515535354603</v>
      </c>
      <c r="U16" s="57">
        <v>0.78957271575927701</v>
      </c>
      <c r="V16" s="57">
        <v>1</v>
      </c>
      <c r="W16" s="57">
        <v>0.86247718334197998</v>
      </c>
      <c r="X16" s="57">
        <v>0.77625429630279497</v>
      </c>
      <c r="Y16" s="57">
        <v>0.56364142894744895</v>
      </c>
      <c r="Z16" s="57">
        <v>0.74848663806915305</v>
      </c>
      <c r="AA16" s="57">
        <v>0.74725198745727495</v>
      </c>
      <c r="AB16" s="32">
        <v>0.79207503795623802</v>
      </c>
      <c r="AC16" s="32">
        <v>0.73350995779037498</v>
      </c>
      <c r="AD16" s="32">
        <v>0.64789348840713501</v>
      </c>
      <c r="AE16" s="57">
        <v>0.73435682058334395</v>
      </c>
      <c r="AF16" s="57">
        <v>0.88891261816024802</v>
      </c>
      <c r="AG16" s="57">
        <v>0.74137580394744895</v>
      </c>
      <c r="AH16" s="57">
        <v>0.75939953327178999</v>
      </c>
      <c r="AI16" s="57">
        <v>0.81782561540603604</v>
      </c>
      <c r="AJ16" s="57">
        <v>0.724498450756073</v>
      </c>
      <c r="AK16" s="57">
        <v>0.75437879562377896</v>
      </c>
      <c r="AL16" s="57">
        <v>0.84353601932525601</v>
      </c>
      <c r="AM16" s="57">
        <v>0.83531558513641402</v>
      </c>
      <c r="AN16" s="57">
        <v>0.83773565292358398</v>
      </c>
    </row>
    <row r="17" spans="2:40" x14ac:dyDescent="0.2">
      <c r="B17" s="57">
        <v>10</v>
      </c>
      <c r="C17" s="57">
        <v>-3.5798665136098903E-2</v>
      </c>
      <c r="D17" s="57">
        <v>0.72661101818084695</v>
      </c>
      <c r="E17" s="57">
        <v>0.79679667949676503</v>
      </c>
      <c r="F17" s="57">
        <v>0.71011799573898304</v>
      </c>
      <c r="G17" s="57">
        <v>0.73282206058502197</v>
      </c>
      <c r="H17" s="57">
        <v>0.68013077974319502</v>
      </c>
      <c r="I17" s="57">
        <v>0.66795432567596402</v>
      </c>
      <c r="J17" s="57">
        <v>0.62146741151809703</v>
      </c>
      <c r="K17" s="57">
        <v>0.69157487154007002</v>
      </c>
      <c r="L17" s="57">
        <v>0.65212142467498802</v>
      </c>
      <c r="M17" s="57">
        <v>0.63572806119918801</v>
      </c>
      <c r="N17" s="57">
        <v>0.80449801683425903</v>
      </c>
      <c r="O17" s="57">
        <v>0.77651184797286998</v>
      </c>
      <c r="P17" s="57">
        <v>0.85295158624649103</v>
      </c>
      <c r="Q17" s="57">
        <v>0.84713631868362405</v>
      </c>
      <c r="R17" s="57">
        <v>0.75343710184097301</v>
      </c>
      <c r="S17" s="57">
        <v>0.74720865488052401</v>
      </c>
      <c r="T17" s="57">
        <v>0.81901812553405795</v>
      </c>
      <c r="U17" s="57">
        <v>0.88661015033721902</v>
      </c>
      <c r="W17" s="57">
        <v>0.89680284261703502</v>
      </c>
      <c r="X17" s="57">
        <v>0.86800980567932096</v>
      </c>
      <c r="Y17" s="57">
        <v>0.62564420700073198</v>
      </c>
      <c r="Z17" s="57">
        <v>0.83616960048675504</v>
      </c>
      <c r="AA17" s="57">
        <v>0.819618940353394</v>
      </c>
      <c r="AB17" s="32">
        <v>0.83986020088195801</v>
      </c>
      <c r="AC17" s="32">
        <v>0.78857117891311701</v>
      </c>
      <c r="AD17" s="32">
        <v>0.75816887617111195</v>
      </c>
      <c r="AE17" s="57">
        <v>0.83808410167694103</v>
      </c>
      <c r="AF17" s="57">
        <v>0.95273327827453602</v>
      </c>
      <c r="AG17" s="57">
        <v>0.79058587551116899</v>
      </c>
      <c r="AH17" s="57">
        <v>0.80736714601516701</v>
      </c>
      <c r="AI17" s="57">
        <v>0.85261148214340199</v>
      </c>
      <c r="AJ17" s="57">
        <v>0.78696471452713002</v>
      </c>
      <c r="AK17" s="57">
        <v>0.80677461624145497</v>
      </c>
      <c r="AL17" s="57">
        <v>0.86975544691085804</v>
      </c>
      <c r="AM17" s="57">
        <v>0.87263089418411299</v>
      </c>
      <c r="AN17" s="57">
        <v>0.87043809890747104</v>
      </c>
    </row>
    <row r="18" spans="2:40" x14ac:dyDescent="0.2">
      <c r="B18" s="57">
        <v>11</v>
      </c>
      <c r="C18" s="57">
        <v>0.10600267350673701</v>
      </c>
      <c r="D18" s="57">
        <v>0.80424952507018999</v>
      </c>
      <c r="E18" s="57">
        <v>0.79505378007888805</v>
      </c>
      <c r="F18" s="57">
        <v>0.76126480102539096</v>
      </c>
      <c r="G18" s="57">
        <v>0.76201593875884999</v>
      </c>
      <c r="H18" s="57">
        <v>0.72736585140228305</v>
      </c>
      <c r="I18" s="57">
        <v>0.77963894605636597</v>
      </c>
      <c r="J18" s="57">
        <v>0.64749389886856101</v>
      </c>
      <c r="K18" s="57">
        <v>0.76901698112487804</v>
      </c>
      <c r="L18" s="57">
        <v>0.70656025409698497</v>
      </c>
      <c r="M18" s="57">
        <v>0.71282970905303999</v>
      </c>
      <c r="N18" s="57">
        <v>0.88162314891815197</v>
      </c>
      <c r="O18" s="57">
        <v>0.81123596429824796</v>
      </c>
      <c r="P18" s="57">
        <v>0.88885998725891102</v>
      </c>
      <c r="Q18" s="57">
        <v>0.86920088529586803</v>
      </c>
      <c r="R18" s="57">
        <v>0.85083043575286899</v>
      </c>
      <c r="S18" s="57">
        <v>0.837671399116516</v>
      </c>
      <c r="T18" s="57">
        <v>0.84638476371765103</v>
      </c>
      <c r="U18" s="57">
        <v>0.91476738452911399</v>
      </c>
      <c r="W18" s="57">
        <v>0.92201161384582497</v>
      </c>
      <c r="X18" s="57">
        <v>0.911463022232056</v>
      </c>
      <c r="Y18" s="57">
        <v>0.74603205919265803</v>
      </c>
      <c r="Z18" s="57">
        <v>0.83389455080032404</v>
      </c>
      <c r="AA18" s="57">
        <v>0.83901804685592696</v>
      </c>
      <c r="AB18" s="32">
        <v>0.85544496774673495</v>
      </c>
      <c r="AC18" s="32">
        <v>0.87900215387344405</v>
      </c>
      <c r="AD18" s="32">
        <v>0.80167275667190596</v>
      </c>
      <c r="AE18" s="57">
        <v>0.86063259840011597</v>
      </c>
      <c r="AF18" s="57">
        <v>0.96100902557373102</v>
      </c>
      <c r="AG18" s="57">
        <v>0.89001423120498702</v>
      </c>
      <c r="AH18" s="57">
        <v>0.87340366840362604</v>
      </c>
      <c r="AI18" s="57">
        <v>0.90404462814331099</v>
      </c>
      <c r="AJ18" s="57">
        <v>0.87724632024765004</v>
      </c>
      <c r="AK18" s="57">
        <v>0.91218042373657204</v>
      </c>
      <c r="AL18" s="57">
        <v>0.91135972738266002</v>
      </c>
      <c r="AM18" s="57">
        <v>0.90640401840210005</v>
      </c>
      <c r="AN18" s="57">
        <v>0.89283198118209794</v>
      </c>
    </row>
    <row r="19" spans="2:40" x14ac:dyDescent="0.2">
      <c r="B19" s="57">
        <v>12</v>
      </c>
      <c r="C19" s="57">
        <v>0.154764920473099</v>
      </c>
      <c r="D19" s="57">
        <v>0.82438766956329401</v>
      </c>
      <c r="E19" s="57">
        <v>0.82803690433502197</v>
      </c>
      <c r="F19" s="57">
        <v>0.85008537769317605</v>
      </c>
      <c r="G19" s="57">
        <v>0.78242415189742998</v>
      </c>
      <c r="H19" s="57">
        <v>0.81553947925567605</v>
      </c>
      <c r="I19" s="57">
        <v>0.76565510034561202</v>
      </c>
      <c r="J19" s="57">
        <v>0.687849521636963</v>
      </c>
      <c r="K19" s="57">
        <v>0.77933257818222101</v>
      </c>
      <c r="L19" s="57">
        <v>0.74081504344940197</v>
      </c>
      <c r="M19" s="57">
        <v>0.73855447769164995</v>
      </c>
      <c r="N19" s="57">
        <v>0.886055648326874</v>
      </c>
      <c r="O19" s="57">
        <v>0.85704499483108498</v>
      </c>
      <c r="P19" s="57">
        <v>0.91794687509536699</v>
      </c>
      <c r="Q19" s="57">
        <v>0.94862473011016901</v>
      </c>
      <c r="R19" s="57">
        <v>0.88297230005264304</v>
      </c>
      <c r="S19" s="57">
        <v>0.86841434240341198</v>
      </c>
      <c r="T19" s="57">
        <v>0.877053022384644</v>
      </c>
      <c r="U19" s="57">
        <v>0.95507156848907504</v>
      </c>
      <c r="W19" s="57">
        <v>1</v>
      </c>
      <c r="X19" s="57">
        <v>0.92321056127548196</v>
      </c>
      <c r="Y19" s="57">
        <v>0.77231365442276001</v>
      </c>
      <c r="Z19" s="57">
        <v>0.87763619422912598</v>
      </c>
      <c r="AA19" s="57">
        <v>0.86897790431976296</v>
      </c>
      <c r="AB19" s="32">
        <v>0.88865149021148704</v>
      </c>
      <c r="AC19" s="32">
        <v>0.91144061088562001</v>
      </c>
      <c r="AD19" s="32">
        <v>0.80070096254348799</v>
      </c>
      <c r="AE19" s="57">
        <v>0.89616346359252896</v>
      </c>
      <c r="AF19" s="57">
        <v>0.96097892522811901</v>
      </c>
      <c r="AG19" s="57">
        <v>0.90725892782211304</v>
      </c>
      <c r="AH19" s="57">
        <v>0.90522199869155895</v>
      </c>
      <c r="AI19" s="57">
        <v>0.93150329589843806</v>
      </c>
      <c r="AJ19" s="57">
        <v>0.87380528450012196</v>
      </c>
      <c r="AK19" s="57">
        <v>0.92479383945465099</v>
      </c>
      <c r="AL19" s="57">
        <v>0.99685412645339999</v>
      </c>
      <c r="AM19" s="57">
        <v>0.98631203174591098</v>
      </c>
      <c r="AN19" s="57">
        <v>0.97670376300811801</v>
      </c>
    </row>
    <row r="20" spans="2:40" x14ac:dyDescent="0.2">
      <c r="B20" s="57">
        <v>13</v>
      </c>
      <c r="C20" s="57">
        <v>0.24360817670822099</v>
      </c>
      <c r="D20" s="57">
        <v>0.84355729818344105</v>
      </c>
      <c r="E20" s="57">
        <v>0.87334728240966797</v>
      </c>
      <c r="F20" s="57">
        <v>0.85848522186279297</v>
      </c>
      <c r="G20" s="57">
        <v>0.87736052274704002</v>
      </c>
      <c r="H20" s="57">
        <v>0.82374101877212502</v>
      </c>
      <c r="I20" s="57">
        <v>0.811748266220093</v>
      </c>
      <c r="J20" s="57">
        <v>0.75393092632293701</v>
      </c>
      <c r="K20" s="57">
        <v>0.82164716720581099</v>
      </c>
      <c r="L20" s="57">
        <v>0.80011343955993697</v>
      </c>
      <c r="M20" s="57">
        <v>0.77588284015655495</v>
      </c>
      <c r="N20" s="57">
        <v>0.92309391498565696</v>
      </c>
      <c r="O20" s="57">
        <v>0.90771931409835804</v>
      </c>
      <c r="P20" s="57">
        <v>0.98130565881729104</v>
      </c>
      <c r="Q20" s="57">
        <v>1</v>
      </c>
      <c r="R20" s="57">
        <v>0.89496773481368996</v>
      </c>
      <c r="S20" s="57">
        <v>0.91637378931045499</v>
      </c>
      <c r="T20" s="57">
        <v>0.97699993848800704</v>
      </c>
      <c r="U20" s="57">
        <v>0.99359536170959495</v>
      </c>
      <c r="W20" s="57">
        <v>0.99191439151763905</v>
      </c>
      <c r="X20" s="57">
        <v>0.98057830333709695</v>
      </c>
      <c r="Y20" s="57">
        <v>0.82004839181900002</v>
      </c>
      <c r="Z20" s="57">
        <v>0.91851234436035201</v>
      </c>
      <c r="AA20" s="57">
        <v>0.92695510387420699</v>
      </c>
      <c r="AB20" s="32">
        <v>0.94437593221664395</v>
      </c>
      <c r="AC20" s="32">
        <v>0.94029682874679599</v>
      </c>
      <c r="AD20" s="32">
        <v>0.88570410013198897</v>
      </c>
      <c r="AE20" s="57">
        <v>0.94675052165985096</v>
      </c>
      <c r="AF20" s="57">
        <v>1</v>
      </c>
      <c r="AG20" s="57">
        <v>0.93416488170623802</v>
      </c>
      <c r="AH20" s="57">
        <v>0.93661808967590299</v>
      </c>
      <c r="AI20" s="57">
        <v>0.94315606355667103</v>
      </c>
      <c r="AJ20" s="57">
        <v>0.90907454490661599</v>
      </c>
      <c r="AK20" s="57">
        <v>0.94465571641921997</v>
      </c>
      <c r="AL20" s="57">
        <v>1</v>
      </c>
      <c r="AM20" s="57">
        <v>1</v>
      </c>
      <c r="AN20" s="57">
        <v>1</v>
      </c>
    </row>
    <row r="21" spans="2:40" x14ac:dyDescent="0.2">
      <c r="B21" s="57">
        <v>14</v>
      </c>
      <c r="C21" s="57">
        <v>0.41011440753936801</v>
      </c>
      <c r="D21" s="57">
        <v>0.90201175212860096</v>
      </c>
      <c r="E21" s="57">
        <v>0.88776963949203502</v>
      </c>
      <c r="F21" s="57">
        <v>0.87542831897735596</v>
      </c>
      <c r="G21" s="57">
        <v>0.86195969581604004</v>
      </c>
      <c r="H21" s="57">
        <v>0.86734783649444602</v>
      </c>
      <c r="I21" s="57">
        <v>0.868793964385986</v>
      </c>
      <c r="J21" s="57">
        <v>0.75175529718399103</v>
      </c>
      <c r="K21" s="57">
        <v>0.87231647968292203</v>
      </c>
      <c r="L21" s="57">
        <v>0.80016380548477195</v>
      </c>
      <c r="M21" s="57">
        <v>0.83074295520782504</v>
      </c>
      <c r="N21" s="57">
        <v>0.97768175601959195</v>
      </c>
      <c r="O21" s="57">
        <v>0.90403097867965698</v>
      </c>
      <c r="P21" s="57">
        <v>1</v>
      </c>
      <c r="R21" s="57">
        <v>0.97459495067596402</v>
      </c>
      <c r="S21" s="57">
        <v>0.97036790847778298</v>
      </c>
      <c r="T21" s="57">
        <v>1</v>
      </c>
      <c r="U21" s="57">
        <v>1</v>
      </c>
      <c r="X21" s="57">
        <v>1</v>
      </c>
      <c r="Y21" s="57">
        <v>0.89842158555984497</v>
      </c>
      <c r="Z21" s="57">
        <v>0.93547779321670499</v>
      </c>
      <c r="AA21" s="57">
        <v>0.93287640810012795</v>
      </c>
      <c r="AB21" s="32">
        <v>0.95654809474945102</v>
      </c>
      <c r="AC21" s="32">
        <v>0.98654699325561501</v>
      </c>
      <c r="AD21" s="32">
        <v>0.91368216276168801</v>
      </c>
      <c r="AE21" s="57">
        <v>0.94704818725585904</v>
      </c>
      <c r="AF21" s="57">
        <v>0.97790098190307595</v>
      </c>
      <c r="AG21" s="57">
        <v>0.99239605665206898</v>
      </c>
      <c r="AH21" s="57">
        <v>0.99352908134460505</v>
      </c>
      <c r="AI21" s="57">
        <v>0.98312139511108398</v>
      </c>
      <c r="AJ21" s="57">
        <v>0.98067265748977706</v>
      </c>
      <c r="AK21" s="57">
        <v>0.99502593278884899</v>
      </c>
    </row>
    <row r="22" spans="2:40" x14ac:dyDescent="0.2">
      <c r="B22" s="57">
        <v>15</v>
      </c>
      <c r="C22" s="57">
        <v>0.479243934154511</v>
      </c>
      <c r="D22" s="57">
        <v>0.90206897258758501</v>
      </c>
      <c r="E22" s="57">
        <v>0.90911489725112904</v>
      </c>
      <c r="F22" s="57">
        <v>0.91915744543075595</v>
      </c>
      <c r="G22" s="57">
        <v>0.89427155256271396</v>
      </c>
      <c r="H22" s="57">
        <v>0.90885162353515603</v>
      </c>
      <c r="I22" s="57">
        <v>0.88909161090850797</v>
      </c>
      <c r="J22" s="57">
        <v>0.790702044963837</v>
      </c>
      <c r="K22" s="57">
        <v>0.88872921466827404</v>
      </c>
      <c r="L22" s="57">
        <v>0.82651817798614502</v>
      </c>
      <c r="M22" s="57">
        <v>0.84465503692626998</v>
      </c>
      <c r="N22" s="57">
        <v>1</v>
      </c>
      <c r="O22" s="57">
        <v>0.93180245161056496</v>
      </c>
      <c r="R22" s="57">
        <v>1</v>
      </c>
      <c r="S22" s="57">
        <v>1</v>
      </c>
      <c r="Y22" s="57">
        <v>0.93040400743484497</v>
      </c>
      <c r="Z22" s="57">
        <v>0.95515400171279896</v>
      </c>
      <c r="AA22" s="57">
        <v>0.95462000370025601</v>
      </c>
      <c r="AB22" s="32">
        <v>0.96399110555648804</v>
      </c>
      <c r="AC22" s="32">
        <v>1</v>
      </c>
      <c r="AD22" s="32">
        <v>0.94939506053924605</v>
      </c>
      <c r="AE22" s="57">
        <v>0.95663601160049405</v>
      </c>
      <c r="AF22" s="57">
        <v>0.97724598646163896</v>
      </c>
      <c r="AG22" s="57">
        <v>1</v>
      </c>
      <c r="AH22" s="57">
        <v>1</v>
      </c>
      <c r="AI22" s="57">
        <v>1</v>
      </c>
      <c r="AJ22" s="57">
        <v>1</v>
      </c>
      <c r="AK22" s="57">
        <v>1</v>
      </c>
    </row>
    <row r="23" spans="2:40" x14ac:dyDescent="0.2">
      <c r="B23" s="57">
        <v>16</v>
      </c>
      <c r="C23" s="57">
        <v>0.551430404186249</v>
      </c>
      <c r="D23" s="57">
        <v>0.94245201349258401</v>
      </c>
      <c r="E23" s="57">
        <v>0.93597304821014404</v>
      </c>
      <c r="F23" s="57">
        <v>0.90782529115676902</v>
      </c>
      <c r="G23" s="57">
        <v>0.92848265171051003</v>
      </c>
      <c r="H23" s="57">
        <v>0.91785800457000699</v>
      </c>
      <c r="I23" s="57">
        <v>0.91037529706955</v>
      </c>
      <c r="J23" s="57">
        <v>0.83488649129867598</v>
      </c>
      <c r="K23" s="57">
        <v>0.89063644409179699</v>
      </c>
      <c r="L23" s="57">
        <v>0.87359213829040505</v>
      </c>
      <c r="M23" s="57">
        <v>0.86580681800842296</v>
      </c>
      <c r="O23" s="57">
        <v>0.99500012397766102</v>
      </c>
      <c r="Y23" s="57">
        <v>0.941386699676514</v>
      </c>
      <c r="Z23" s="57">
        <v>0.97622632980346702</v>
      </c>
      <c r="AA23" s="57">
        <v>0.99537843465805098</v>
      </c>
      <c r="AB23" s="32">
        <v>1</v>
      </c>
      <c r="AC23" s="32"/>
      <c r="AD23" s="32">
        <v>0.98943454027175903</v>
      </c>
      <c r="AE23" s="57">
        <v>0.99783003330230702</v>
      </c>
      <c r="AF23" s="57">
        <v>0.99221879243850697</v>
      </c>
    </row>
    <row r="24" spans="2:40" x14ac:dyDescent="0.2">
      <c r="B24" s="57">
        <v>17</v>
      </c>
      <c r="C24" s="57">
        <v>0.639642953872681</v>
      </c>
      <c r="D24" s="57">
        <v>0.96308392286300704</v>
      </c>
      <c r="E24" s="57">
        <v>0.94192051887512196</v>
      </c>
      <c r="F24" s="57">
        <v>0.93918073177337702</v>
      </c>
      <c r="G24" s="57">
        <v>0.93104052543640103</v>
      </c>
      <c r="H24" s="57">
        <v>0.924144506454468</v>
      </c>
      <c r="I24" s="57">
        <v>0.95066750049591098</v>
      </c>
      <c r="J24" s="57">
        <v>0.84083861112594604</v>
      </c>
      <c r="K24" s="57">
        <v>0.96085506677627597</v>
      </c>
      <c r="L24" s="57">
        <v>0.87378025054931596</v>
      </c>
      <c r="M24" s="57">
        <v>0.909096539020538</v>
      </c>
      <c r="O24" s="57">
        <v>1</v>
      </c>
      <c r="Y24" s="57">
        <v>0.97759711742401101</v>
      </c>
      <c r="Z24" s="57">
        <v>1</v>
      </c>
      <c r="AA24" s="57">
        <v>1</v>
      </c>
      <c r="AB24" s="32">
        <v>0.98029637336731001</v>
      </c>
      <c r="AC24" s="32"/>
      <c r="AD24" s="32">
        <v>0.95164746046066295</v>
      </c>
      <c r="AE24" s="57">
        <v>1</v>
      </c>
      <c r="AF24" s="57">
        <v>0.985373795032501</v>
      </c>
    </row>
    <row r="25" spans="2:40" x14ac:dyDescent="0.2">
      <c r="B25" s="57">
        <v>18</v>
      </c>
      <c r="C25" s="57">
        <v>0.66981148719787598</v>
      </c>
      <c r="D25" s="57">
        <v>0.98014360666275002</v>
      </c>
      <c r="E25" s="57">
        <v>0.97273552417755105</v>
      </c>
      <c r="F25" s="57">
        <v>0.98219811916351296</v>
      </c>
      <c r="G25" s="57">
        <v>0.94541937112808205</v>
      </c>
      <c r="H25" s="57">
        <v>0.96389293670654297</v>
      </c>
      <c r="I25" s="57">
        <v>0.93916159868240401</v>
      </c>
      <c r="J25" s="57">
        <v>0.87497109174728405</v>
      </c>
      <c r="K25" s="57">
        <v>0.96884226799011197</v>
      </c>
      <c r="L25" s="57">
        <v>0.89459431171417203</v>
      </c>
      <c r="M25" s="57">
        <v>0.91865533590316795</v>
      </c>
      <c r="Y25" s="57">
        <v>1</v>
      </c>
      <c r="AB25" s="32"/>
      <c r="AC25" s="32"/>
      <c r="AD25" s="32">
        <v>0.97955095767974898</v>
      </c>
      <c r="AF25" s="57">
        <v>0.98719948530197099</v>
      </c>
    </row>
    <row r="26" spans="2:40" x14ac:dyDescent="0.2">
      <c r="B26" s="57">
        <v>19</v>
      </c>
      <c r="C26" s="57">
        <v>0.71801906824111905</v>
      </c>
      <c r="D26" s="57">
        <v>0.97652709484100297</v>
      </c>
      <c r="E26" s="57">
        <v>0.98140692710876498</v>
      </c>
      <c r="F26" s="57">
        <v>0.97540479898452803</v>
      </c>
      <c r="G26" s="57">
        <v>1</v>
      </c>
      <c r="H26" s="57">
        <v>0.95793652534484897</v>
      </c>
      <c r="I26" s="57">
        <v>0.95576399564742998</v>
      </c>
      <c r="J26" s="57">
        <v>0.92080605030059803</v>
      </c>
      <c r="K26" s="57">
        <v>0.96701192855835005</v>
      </c>
      <c r="L26" s="57">
        <v>0.94920980930328402</v>
      </c>
      <c r="M26" s="57">
        <v>0.93375128507614102</v>
      </c>
      <c r="AB26" s="32"/>
      <c r="AC26" s="32"/>
      <c r="AD26" s="32">
        <v>1</v>
      </c>
      <c r="AF26" s="57">
        <v>0.99483495950698897</v>
      </c>
    </row>
    <row r="27" spans="2:40" x14ac:dyDescent="0.2">
      <c r="B27" s="57">
        <v>20</v>
      </c>
      <c r="C27" s="57">
        <v>0.792988061904907</v>
      </c>
      <c r="D27" s="57">
        <v>0.98245453834533703</v>
      </c>
      <c r="E27" s="57">
        <v>0.97501528263091997</v>
      </c>
      <c r="F27" s="57">
        <v>0.98690110445022605</v>
      </c>
      <c r="G27" s="57">
        <v>0.98686754703521695</v>
      </c>
      <c r="H27" s="57">
        <v>0.97356104850768999</v>
      </c>
      <c r="I27" s="57">
        <v>0.97846341133117698</v>
      </c>
      <c r="J27" s="57">
        <v>0.90029746294021595</v>
      </c>
      <c r="K27" s="57">
        <v>0.97233599424362205</v>
      </c>
      <c r="L27" s="57">
        <v>0.94314354658126798</v>
      </c>
      <c r="M27" s="57">
        <v>0.97973340749740601</v>
      </c>
      <c r="AB27" s="32"/>
      <c r="AC27" s="32"/>
      <c r="AD27" s="32">
        <v>0.99619716405868497</v>
      </c>
      <c r="AF27" s="57">
        <v>0.99029576778411899</v>
      </c>
    </row>
    <row r="28" spans="2:40" x14ac:dyDescent="0.2">
      <c r="B28" s="57">
        <v>21</v>
      </c>
      <c r="C28" s="57">
        <v>0.80716353654861495</v>
      </c>
      <c r="D28" s="57">
        <v>0.973646581172943</v>
      </c>
      <c r="E28" s="57">
        <v>0.97899681329727195</v>
      </c>
      <c r="F28" s="57">
        <v>0.99932992458343495</v>
      </c>
      <c r="G28" s="57">
        <v>0.99200934171676602</v>
      </c>
      <c r="H28" s="57">
        <v>0.98819988965988204</v>
      </c>
      <c r="I28" s="57">
        <v>0.98780161142349199</v>
      </c>
      <c r="J28" s="57">
        <v>0.90208488702774103</v>
      </c>
      <c r="K28" s="57">
        <v>0.99702680110931396</v>
      </c>
      <c r="L28" s="57">
        <v>0.95684087276458696</v>
      </c>
      <c r="M28" s="57">
        <v>0.97118955850601196</v>
      </c>
      <c r="AB28" s="32"/>
      <c r="AC28" s="32"/>
      <c r="AD28" s="32"/>
    </row>
    <row r="29" spans="2:40" x14ac:dyDescent="0.2">
      <c r="B29" s="57">
        <v>22</v>
      </c>
      <c r="C29" s="57">
        <v>0.84011191129684504</v>
      </c>
      <c r="D29" s="57">
        <v>0.98261702060699496</v>
      </c>
      <c r="E29" s="57">
        <v>0.99853289127349898</v>
      </c>
      <c r="F29" s="57">
        <v>0.99543404579162598</v>
      </c>
      <c r="G29" s="57">
        <v>0.99635130167007502</v>
      </c>
      <c r="H29" s="57">
        <v>0.98741501569747903</v>
      </c>
      <c r="I29" s="57">
        <v>1</v>
      </c>
      <c r="J29" s="57">
        <v>0.96262359619140603</v>
      </c>
      <c r="K29" s="57">
        <v>1</v>
      </c>
      <c r="L29" s="57">
        <v>0.98934149742126498</v>
      </c>
      <c r="M29" s="57">
        <v>0.98148846626281705</v>
      </c>
      <c r="AB29" s="32"/>
      <c r="AC29" s="32"/>
      <c r="AD29" s="32"/>
    </row>
    <row r="30" spans="2:40" x14ac:dyDescent="0.2">
      <c r="B30" s="57">
        <v>23</v>
      </c>
      <c r="C30" s="57">
        <v>0.88918191194534302</v>
      </c>
      <c r="D30" s="57">
        <v>1</v>
      </c>
      <c r="E30" s="57">
        <v>1</v>
      </c>
      <c r="F30" s="57">
        <v>1</v>
      </c>
      <c r="G30" s="57">
        <v>0.98742169141769398</v>
      </c>
      <c r="H30" s="57">
        <v>1</v>
      </c>
      <c r="J30" s="57">
        <v>0.97642320394516002</v>
      </c>
      <c r="L30" s="57">
        <v>0.99442970752716098</v>
      </c>
      <c r="M30" s="57">
        <v>0.99747979640960704</v>
      </c>
    </row>
    <row r="31" spans="2:40" x14ac:dyDescent="0.2">
      <c r="B31" s="57">
        <v>24</v>
      </c>
      <c r="C31" s="57">
        <v>0.89706295728683505</v>
      </c>
      <c r="D31" s="57">
        <v>0.98462849855422996</v>
      </c>
      <c r="E31" s="57">
        <v>0.98643183708190896</v>
      </c>
      <c r="G31" s="57">
        <v>0.96034902334213301</v>
      </c>
      <c r="J31" s="57">
        <v>1</v>
      </c>
      <c r="L31" s="57">
        <v>1</v>
      </c>
      <c r="M31" s="57">
        <v>0.99008041620254505</v>
      </c>
    </row>
    <row r="32" spans="2:40" x14ac:dyDescent="0.2">
      <c r="B32" s="57">
        <v>25</v>
      </c>
      <c r="C32" s="57">
        <v>0.92283248901367199</v>
      </c>
      <c r="D32" s="57">
        <v>0.99880719184875499</v>
      </c>
      <c r="E32" s="57">
        <v>0.985756695270538</v>
      </c>
      <c r="M32" s="57">
        <v>1</v>
      </c>
    </row>
    <row r="33" spans="2:5" x14ac:dyDescent="0.2">
      <c r="B33" s="57">
        <v>26</v>
      </c>
      <c r="C33" s="57">
        <v>0.953197240829468</v>
      </c>
      <c r="D33" s="57">
        <v>0</v>
      </c>
      <c r="E33" s="57">
        <v>0.97230714559555098</v>
      </c>
    </row>
    <row r="34" spans="2:5" x14ac:dyDescent="0.2">
      <c r="B34" s="57">
        <v>27</v>
      </c>
      <c r="C34" s="57">
        <v>0.95100319385528598</v>
      </c>
      <c r="D34" s="57">
        <v>0</v>
      </c>
      <c r="E34" s="57">
        <v>0.97333616018295299</v>
      </c>
    </row>
    <row r="35" spans="2:5" x14ac:dyDescent="0.2">
      <c r="B35" s="57">
        <v>28</v>
      </c>
      <c r="C35" s="57">
        <v>0.96097469329833995</v>
      </c>
    </row>
    <row r="36" spans="2:5" x14ac:dyDescent="0.2">
      <c r="B36" s="57">
        <v>29</v>
      </c>
      <c r="C36" s="57">
        <v>0.969962477684021</v>
      </c>
    </row>
    <row r="37" spans="2:5" x14ac:dyDescent="0.2">
      <c r="B37" s="57">
        <v>30</v>
      </c>
      <c r="C37" s="57">
        <v>0.970761358737946</v>
      </c>
    </row>
    <row r="38" spans="2:5" x14ac:dyDescent="0.2">
      <c r="B38" s="57">
        <v>31</v>
      </c>
      <c r="C38" s="57">
        <v>0.98041486740112305</v>
      </c>
    </row>
    <row r="39" spans="2:5" x14ac:dyDescent="0.2">
      <c r="B39" s="57">
        <v>32</v>
      </c>
      <c r="C39" s="57">
        <v>1</v>
      </c>
    </row>
    <row r="40" spans="2:5" x14ac:dyDescent="0.2">
      <c r="B40" s="57">
        <v>33</v>
      </c>
      <c r="C40" s="57">
        <v>0.98684698343277</v>
      </c>
    </row>
    <row r="41" spans="2:5" x14ac:dyDescent="0.2">
      <c r="B41" s="57">
        <v>34</v>
      </c>
      <c r="C41" s="57">
        <v>0.98103940486908003</v>
      </c>
    </row>
    <row r="48" spans="2:5" x14ac:dyDescent="0.2">
      <c r="B48" s="127" t="s">
        <v>315</v>
      </c>
      <c r="C48" s="127"/>
      <c r="D48" s="127"/>
      <c r="E48" s="127"/>
    </row>
    <row r="50" spans="2:62" x14ac:dyDescent="0.2">
      <c r="C50" s="128" t="s">
        <v>44</v>
      </c>
      <c r="D50" s="129"/>
      <c r="E50" s="129"/>
      <c r="F50" s="129"/>
      <c r="G50" s="129"/>
      <c r="H50" s="129"/>
      <c r="I50" s="129"/>
      <c r="J50" s="129"/>
      <c r="K50" s="129"/>
      <c r="L50" s="129"/>
      <c r="M50" s="129"/>
      <c r="N50" s="129"/>
      <c r="O50" s="129"/>
      <c r="P50" s="129"/>
      <c r="Q50" s="129"/>
      <c r="R50" s="129"/>
      <c r="S50" s="129"/>
      <c r="T50" s="129"/>
      <c r="U50" s="129"/>
      <c r="V50" s="129"/>
      <c r="W50" s="129"/>
      <c r="X50" s="129"/>
      <c r="Y50" s="129"/>
      <c r="Z50" s="129"/>
      <c r="AA50" s="129"/>
      <c r="AB50" s="129"/>
      <c r="AC50" s="129"/>
      <c r="AD50" s="129"/>
      <c r="AE50" s="129"/>
      <c r="AF50" s="129"/>
      <c r="AG50" s="129"/>
      <c r="AH50" s="129"/>
      <c r="AI50" s="129"/>
      <c r="AJ50" s="129"/>
      <c r="AK50" s="129"/>
      <c r="AL50" s="129"/>
      <c r="AM50" s="129"/>
      <c r="AN50" s="129"/>
      <c r="AO50" s="129"/>
      <c r="AP50" s="129"/>
      <c r="AQ50" s="129"/>
      <c r="AR50" s="129"/>
      <c r="AS50" s="130"/>
      <c r="AT50" s="128" t="s">
        <v>45</v>
      </c>
      <c r="AU50" s="129"/>
      <c r="AV50" s="129"/>
      <c r="AW50" s="129"/>
      <c r="AX50" s="129"/>
      <c r="AY50" s="129"/>
      <c r="AZ50" s="129"/>
      <c r="BA50" s="129"/>
      <c r="BB50" s="129"/>
      <c r="BC50" s="129"/>
      <c r="BD50" s="129"/>
      <c r="BE50" s="129"/>
      <c r="BF50" s="129"/>
      <c r="BG50" s="129"/>
      <c r="BH50" s="129"/>
      <c r="BI50" s="129"/>
      <c r="BJ50" s="130"/>
    </row>
    <row r="52" spans="2:62" x14ac:dyDescent="0.2">
      <c r="B52" s="57" t="s">
        <v>195</v>
      </c>
      <c r="C52" s="57" t="s">
        <v>196</v>
      </c>
      <c r="D52" s="57" t="s">
        <v>197</v>
      </c>
      <c r="E52" s="57" t="s">
        <v>198</v>
      </c>
      <c r="F52" s="32" t="s">
        <v>199</v>
      </c>
      <c r="G52" s="57" t="s">
        <v>200</v>
      </c>
      <c r="H52" s="57" t="s">
        <v>201</v>
      </c>
      <c r="I52" s="57" t="s">
        <v>202</v>
      </c>
      <c r="J52" s="57" t="s">
        <v>203</v>
      </c>
      <c r="K52" s="57" t="s">
        <v>204</v>
      </c>
      <c r="L52" s="57" t="s">
        <v>205</v>
      </c>
      <c r="M52" s="57" t="s">
        <v>206</v>
      </c>
      <c r="N52" s="57" t="s">
        <v>207</v>
      </c>
      <c r="O52" s="57" t="s">
        <v>208</v>
      </c>
      <c r="P52" s="57" t="s">
        <v>209</v>
      </c>
      <c r="Q52" s="57" t="s">
        <v>210</v>
      </c>
      <c r="R52" s="57" t="s">
        <v>211</v>
      </c>
      <c r="S52" s="57" t="s">
        <v>212</v>
      </c>
      <c r="T52" s="57" t="s">
        <v>213</v>
      </c>
      <c r="U52" s="57" t="s">
        <v>214</v>
      </c>
      <c r="V52" s="57" t="s">
        <v>215</v>
      </c>
      <c r="W52" s="57" t="s">
        <v>216</v>
      </c>
      <c r="X52" s="57" t="s">
        <v>217</v>
      </c>
      <c r="Y52" s="57" t="s">
        <v>218</v>
      </c>
      <c r="Z52" s="57" t="s">
        <v>224</v>
      </c>
      <c r="AA52" s="57" t="s">
        <v>225</v>
      </c>
      <c r="AB52" s="57" t="s">
        <v>226</v>
      </c>
      <c r="AC52" s="57" t="s">
        <v>227</v>
      </c>
      <c r="AD52" s="57" t="s">
        <v>228</v>
      </c>
      <c r="AE52" s="57" t="s">
        <v>229</v>
      </c>
      <c r="AF52" s="57" t="s">
        <v>230</v>
      </c>
      <c r="AG52" s="57" t="s">
        <v>231</v>
      </c>
      <c r="AH52" s="57" t="s">
        <v>232</v>
      </c>
      <c r="AI52" s="57" t="s">
        <v>233</v>
      </c>
      <c r="AJ52" s="57" t="s">
        <v>234</v>
      </c>
      <c r="AK52" s="57" t="s">
        <v>235</v>
      </c>
      <c r="AL52" s="57" t="s">
        <v>236</v>
      </c>
      <c r="AM52" s="57" t="s">
        <v>237</v>
      </c>
      <c r="AN52" s="57" t="s">
        <v>238</v>
      </c>
      <c r="AO52" s="57" t="s">
        <v>239</v>
      </c>
      <c r="AP52" s="57" t="s">
        <v>240</v>
      </c>
      <c r="AQ52" s="57" t="s">
        <v>241</v>
      </c>
      <c r="AR52" s="57" t="s">
        <v>242</v>
      </c>
      <c r="AS52" s="57" t="s">
        <v>243</v>
      </c>
      <c r="AT52" s="57" t="s">
        <v>244</v>
      </c>
      <c r="AU52" s="57" t="s">
        <v>245</v>
      </c>
      <c r="AV52" s="57" t="s">
        <v>246</v>
      </c>
      <c r="AW52" s="57" t="s">
        <v>247</v>
      </c>
      <c r="AX52" s="57" t="s">
        <v>301</v>
      </c>
      <c r="AY52" s="57" t="s">
        <v>302</v>
      </c>
      <c r="AZ52" s="57" t="s">
        <v>303</v>
      </c>
      <c r="BA52" s="57" t="s">
        <v>304</v>
      </c>
      <c r="BB52" s="57" t="s">
        <v>305</v>
      </c>
      <c r="BC52" s="57" t="s">
        <v>306</v>
      </c>
      <c r="BD52" s="57" t="s">
        <v>307</v>
      </c>
      <c r="BE52" s="57" t="s">
        <v>308</v>
      </c>
      <c r="BF52" s="57" t="s">
        <v>309</v>
      </c>
      <c r="BG52" s="57" t="s">
        <v>310</v>
      </c>
      <c r="BH52" s="57" t="s">
        <v>311</v>
      </c>
      <c r="BI52" s="57" t="s">
        <v>312</v>
      </c>
      <c r="BJ52" s="57" t="s">
        <v>313</v>
      </c>
    </row>
    <row r="53" spans="2:62" x14ac:dyDescent="0.2">
      <c r="F53" s="32"/>
      <c r="AT53" s="57">
        <v>0.140855297446251</v>
      </c>
      <c r="AU53" s="57">
        <v>0.125751867890358</v>
      </c>
      <c r="AV53" s="57">
        <v>9.51402112841606E-2</v>
      </c>
      <c r="AW53" s="57">
        <v>0.13092443346977201</v>
      </c>
      <c r="AX53" s="57">
        <v>0.142877817153931</v>
      </c>
      <c r="AY53" s="57">
        <v>0.10098008811473801</v>
      </c>
      <c r="AZ53" s="57">
        <v>8.2325220108032199E-2</v>
      </c>
      <c r="BA53" s="57">
        <v>0.122358925640583</v>
      </c>
      <c r="BB53" s="57">
        <v>0.131839379668236</v>
      </c>
      <c r="BC53" s="57">
        <v>-4.5202467590570498E-2</v>
      </c>
      <c r="BD53" s="57">
        <v>0.106732793152332</v>
      </c>
      <c r="BE53" s="57">
        <v>0.117799714207649</v>
      </c>
      <c r="BF53" s="57">
        <v>0.142284721136093</v>
      </c>
      <c r="BG53" s="57">
        <v>0.10559096932411199</v>
      </c>
      <c r="BH53" s="57">
        <v>0.20525261759758001</v>
      </c>
      <c r="BI53" s="57">
        <v>0.15315333008766199</v>
      </c>
      <c r="BJ53" s="57">
        <v>0.14528323709964799</v>
      </c>
    </row>
    <row r="54" spans="2:62" x14ac:dyDescent="0.2">
      <c r="B54" s="57">
        <v>1</v>
      </c>
      <c r="C54" s="57">
        <v>0.12491107732057601</v>
      </c>
      <c r="D54" s="57">
        <v>8.9533627033233601E-2</v>
      </c>
      <c r="E54" s="57">
        <v>5.85450492799282E-2</v>
      </c>
      <c r="F54" s="32">
        <v>6.1625272035598803E-2</v>
      </c>
      <c r="G54" s="57">
        <v>7.2231754660606398E-2</v>
      </c>
      <c r="H54" s="57">
        <v>0.108096078038216</v>
      </c>
      <c r="I54" s="57">
        <v>0.108968950808048</v>
      </c>
      <c r="J54" s="57">
        <v>6.8610981106758104E-2</v>
      </c>
      <c r="K54" s="57">
        <v>8.83014351129532E-2</v>
      </c>
      <c r="L54" s="57">
        <v>0.106752499938011</v>
      </c>
      <c r="M54" s="57">
        <v>8.0519497394561795E-2</v>
      </c>
      <c r="N54" s="57">
        <v>8.36970210075378E-2</v>
      </c>
      <c r="O54" s="57">
        <v>0.120892204344273</v>
      </c>
      <c r="P54" s="57">
        <v>3.6693397909402903E-2</v>
      </c>
      <c r="Q54" s="57">
        <v>6.2971070408821106E-2</v>
      </c>
      <c r="R54" s="57">
        <v>8.2330100238323198E-2</v>
      </c>
      <c r="S54" s="57">
        <v>0.103907525539398</v>
      </c>
      <c r="T54" s="57">
        <v>5.58139532804489E-2</v>
      </c>
      <c r="U54" s="57">
        <v>9.6546314656734494E-2</v>
      </c>
      <c r="V54" s="57">
        <v>3.8838014006614699E-2</v>
      </c>
      <c r="W54" s="57">
        <v>6.4600363373756395E-2</v>
      </c>
      <c r="X54" s="57">
        <v>3.7841919809579898E-2</v>
      </c>
      <c r="Y54" s="57">
        <v>0.113247878849506</v>
      </c>
      <c r="Z54" s="57">
        <v>4.7293979674577699E-2</v>
      </c>
      <c r="AA54" s="57">
        <v>7.6884046196937603E-2</v>
      </c>
      <c r="AB54" s="57">
        <v>7.5185850262641907E-2</v>
      </c>
      <c r="AC54" s="57">
        <v>3.5720393061637899E-2</v>
      </c>
      <c r="AD54" s="57">
        <v>6.9141291081905407E-2</v>
      </c>
      <c r="AE54" s="57">
        <v>8.1736989319324493E-2</v>
      </c>
      <c r="AF54" s="57">
        <v>8.9839085936546298E-2</v>
      </c>
      <c r="AG54" s="57">
        <v>7.9170294106006595E-2</v>
      </c>
      <c r="AH54" s="57">
        <v>8.97087752819061E-2</v>
      </c>
      <c r="AI54" s="57">
        <v>8.6458005011081696E-2</v>
      </c>
      <c r="AJ54" s="57">
        <v>0.156424045562744</v>
      </c>
      <c r="AK54" s="57">
        <v>0.13715593516826599</v>
      </c>
      <c r="AL54" s="57">
        <v>7.4456728994846302E-2</v>
      </c>
      <c r="AM54" s="57">
        <v>5.5046848952770198E-2</v>
      </c>
      <c r="AN54" s="57">
        <v>4.8028707504272503E-2</v>
      </c>
      <c r="AO54" s="57">
        <v>0.13116900622844699</v>
      </c>
      <c r="AP54" s="57">
        <v>3.9714504033327103E-2</v>
      </c>
      <c r="AQ54" s="57">
        <v>0.13895992934703799</v>
      </c>
      <c r="AR54" s="57">
        <v>0.101844698190689</v>
      </c>
      <c r="AS54" s="57">
        <v>5.8864668011665303E-2</v>
      </c>
      <c r="AT54" s="57">
        <v>0.217550128698349</v>
      </c>
      <c r="AU54" s="57">
        <v>0.23932592570781699</v>
      </c>
      <c r="AV54" s="57">
        <v>0.283560961484909</v>
      </c>
      <c r="AW54" s="57">
        <v>0.16801479458808899</v>
      </c>
      <c r="AX54" s="57">
        <v>0.21328857541084301</v>
      </c>
      <c r="AY54" s="57">
        <v>0.169026374816895</v>
      </c>
      <c r="AZ54" s="57">
        <v>0.15419664978980999</v>
      </c>
      <c r="BA54" s="57">
        <v>0.169457986950874</v>
      </c>
      <c r="BB54" s="57">
        <v>0.192169919610024</v>
      </c>
      <c r="BC54" s="57">
        <v>0.21718959510326399</v>
      </c>
      <c r="BD54" s="57">
        <v>0.16523639857769001</v>
      </c>
      <c r="BE54" s="57">
        <v>0.18579477071762099</v>
      </c>
      <c r="BF54" s="57">
        <v>0.24770718812942499</v>
      </c>
      <c r="BG54" s="57">
        <v>0.195129483938217</v>
      </c>
      <c r="BH54" s="57">
        <v>0.18472035229206099</v>
      </c>
      <c r="BI54" s="57">
        <v>0.22643303871154799</v>
      </c>
      <c r="BJ54" s="57">
        <v>0.163886204361916</v>
      </c>
    </row>
    <row r="55" spans="2:62" x14ac:dyDescent="0.2">
      <c r="B55" s="57">
        <v>2</v>
      </c>
      <c r="C55" s="57">
        <v>0.17522877454757699</v>
      </c>
      <c r="D55" s="57">
        <v>0.13436998426914201</v>
      </c>
      <c r="E55" s="57">
        <v>0.15120598673820501</v>
      </c>
      <c r="F55" s="32">
        <v>0.17870067059993699</v>
      </c>
      <c r="G55" s="57">
        <v>9.5267109572887407E-2</v>
      </c>
      <c r="H55" s="57">
        <v>0.15550129115581501</v>
      </c>
      <c r="I55" s="57">
        <v>0.176944330334663</v>
      </c>
      <c r="J55" s="57">
        <v>0.146101504564285</v>
      </c>
      <c r="K55" s="57">
        <v>0.13975208997726399</v>
      </c>
      <c r="L55" s="57">
        <v>0.14402094483375599</v>
      </c>
      <c r="M55" s="57">
        <v>0.19741858541965501</v>
      </c>
      <c r="N55" s="57">
        <v>0.20758146047592199</v>
      </c>
      <c r="O55" s="57">
        <v>0.16462601721286799</v>
      </c>
      <c r="P55" s="57">
        <v>0.101508960127831</v>
      </c>
      <c r="Q55" s="57">
        <v>0.13081037998199499</v>
      </c>
      <c r="R55" s="57">
        <v>0.15681786835193601</v>
      </c>
      <c r="S55" s="57">
        <v>0.13288375735282901</v>
      </c>
      <c r="T55" s="57">
        <v>0.158498540520668</v>
      </c>
      <c r="U55" s="57">
        <v>0.106789611279964</v>
      </c>
      <c r="V55" s="57">
        <v>8.3215899765491499E-2</v>
      </c>
      <c r="W55" s="57">
        <v>0.20627921819686901</v>
      </c>
      <c r="X55" s="57">
        <v>9.9193014204502106E-2</v>
      </c>
      <c r="Y55" s="57">
        <v>0.15834288299083699</v>
      </c>
      <c r="Z55" s="57">
        <v>0.160647988319397</v>
      </c>
      <c r="AA55" s="57">
        <v>0.17882920801639601</v>
      </c>
      <c r="AB55" s="57">
        <v>0.12971271574497201</v>
      </c>
      <c r="AC55" s="57">
        <v>0.10971537232398999</v>
      </c>
      <c r="AD55" s="57">
        <v>0.180449083447456</v>
      </c>
      <c r="AE55" s="57">
        <v>0.202250301837921</v>
      </c>
      <c r="AF55" s="57">
        <v>0.16499239206314101</v>
      </c>
      <c r="AG55" s="57">
        <v>0.183636844158173</v>
      </c>
      <c r="AH55" s="57">
        <v>0.149574145674706</v>
      </c>
      <c r="AI55" s="57">
        <v>0.130017265677452</v>
      </c>
      <c r="AJ55" s="57">
        <v>0.17671324312686901</v>
      </c>
      <c r="AK55" s="57">
        <v>0.17225381731987</v>
      </c>
      <c r="AL55" s="57">
        <v>0.131331786513329</v>
      </c>
      <c r="AM55" s="57">
        <v>8.3007872104644803E-2</v>
      </c>
      <c r="AN55" s="57">
        <v>8.7163716554641696E-2</v>
      </c>
      <c r="AO55" s="57">
        <v>0.17339564859867099</v>
      </c>
      <c r="AP55" s="57">
        <v>9.0936876833438901E-2</v>
      </c>
      <c r="AQ55" s="57">
        <v>0.207298159599304</v>
      </c>
      <c r="AR55" s="57">
        <v>0.133504122495651</v>
      </c>
      <c r="AS55" s="57">
        <v>0.140157550573349</v>
      </c>
      <c r="AT55" s="57">
        <v>0.45667397975921598</v>
      </c>
      <c r="AU55" s="57">
        <v>0.32581764459610002</v>
      </c>
      <c r="AV55" s="57">
        <v>0.29947015643119801</v>
      </c>
      <c r="AW55" s="57">
        <v>0.27908104658126798</v>
      </c>
      <c r="AX55" s="57">
        <v>0.28050071001052901</v>
      </c>
      <c r="AY55" s="57">
        <v>0.25494110584259</v>
      </c>
      <c r="AZ55" s="57">
        <v>0.212093651294708</v>
      </c>
      <c r="BA55" s="57">
        <v>0.235262900590897</v>
      </c>
      <c r="BB55" s="57">
        <v>0.26205411553382901</v>
      </c>
      <c r="BC55" s="57">
        <v>0.24947544932365401</v>
      </c>
      <c r="BD55" s="57">
        <v>0.25985759496688798</v>
      </c>
      <c r="BE55" s="57">
        <v>0.25633484125137301</v>
      </c>
      <c r="BF55" s="57">
        <v>0.348130702972412</v>
      </c>
      <c r="BG55" s="57">
        <v>0.30510255694389299</v>
      </c>
      <c r="BH55" s="57">
        <v>0.13486452400684401</v>
      </c>
      <c r="BI55" s="57">
        <v>0.29090896248817399</v>
      </c>
      <c r="BJ55" s="57">
        <v>0.24726913869381001</v>
      </c>
    </row>
    <row r="56" spans="2:62" x14ac:dyDescent="0.2">
      <c r="B56" s="57">
        <v>3</v>
      </c>
      <c r="C56" s="57">
        <v>0.20030733942985501</v>
      </c>
      <c r="D56" s="57">
        <v>0.18209008872509</v>
      </c>
      <c r="E56" s="57">
        <v>0.20415744185447701</v>
      </c>
      <c r="F56" s="32">
        <v>0.31991487741470298</v>
      </c>
      <c r="G56" s="57">
        <v>0.14060096442699399</v>
      </c>
      <c r="H56" s="57">
        <v>0.221354484558105</v>
      </c>
      <c r="I56" s="57">
        <v>0.22813722491264299</v>
      </c>
      <c r="J56" s="57">
        <v>0.25279101729393</v>
      </c>
      <c r="K56" s="57">
        <v>0.21779166162013999</v>
      </c>
      <c r="L56" s="57">
        <v>0.22014649212360399</v>
      </c>
      <c r="M56" s="57">
        <v>0.24849821627140001</v>
      </c>
      <c r="N56" s="57">
        <v>0.25134569406509399</v>
      </c>
      <c r="O56" s="57">
        <v>0.23547184467315699</v>
      </c>
      <c r="P56" s="57">
        <v>0.200718864798546</v>
      </c>
      <c r="Q56" s="57">
        <v>0.24826490879058799</v>
      </c>
      <c r="R56" s="57">
        <v>0.26895853877067599</v>
      </c>
      <c r="S56" s="57">
        <v>0.17722369730472601</v>
      </c>
      <c r="T56" s="57">
        <v>0.192497834563255</v>
      </c>
      <c r="U56" s="57">
        <v>0.19363783299922899</v>
      </c>
      <c r="V56" s="57">
        <v>0.186970219016075</v>
      </c>
      <c r="W56" s="57">
        <v>0.24671350419521301</v>
      </c>
      <c r="X56" s="57">
        <v>0.20324344933033001</v>
      </c>
      <c r="Y56" s="57">
        <v>0.23577304184436801</v>
      </c>
      <c r="Z56" s="57">
        <v>0.19613945484161399</v>
      </c>
      <c r="AA56" s="57">
        <v>0.22780138254165699</v>
      </c>
      <c r="AB56" s="57">
        <v>0.19468192756176</v>
      </c>
      <c r="AC56" s="57">
        <v>0.206504791975021</v>
      </c>
      <c r="AD56" s="57">
        <v>0.22304649651050601</v>
      </c>
      <c r="AE56" s="57">
        <v>0.26486369967460599</v>
      </c>
      <c r="AF56" s="57">
        <v>0.30643969774246199</v>
      </c>
      <c r="AG56" s="57">
        <v>0.227130487561226</v>
      </c>
      <c r="AH56" s="57">
        <v>0.25466048717498802</v>
      </c>
      <c r="AI56" s="57">
        <v>0.22858606278896301</v>
      </c>
      <c r="AJ56" s="57">
        <v>0.38640639185905501</v>
      </c>
      <c r="AK56" s="57">
        <v>0.23210588097572299</v>
      </c>
      <c r="AL56" s="57">
        <v>0.19334496557712599</v>
      </c>
      <c r="AM56" s="57">
        <v>0.167641386389732</v>
      </c>
      <c r="AN56" s="57">
        <v>0.21779882907867401</v>
      </c>
      <c r="AO56" s="57">
        <v>0.203474640846252</v>
      </c>
      <c r="AP56" s="57">
        <v>0.18564566969871499</v>
      </c>
      <c r="AQ56" s="57">
        <v>0.27964973449706998</v>
      </c>
      <c r="AR56" s="57">
        <v>0.220035240054131</v>
      </c>
      <c r="AS56" s="57">
        <v>0.242769300937653</v>
      </c>
      <c r="AT56" s="57">
        <v>0.50335276126861594</v>
      </c>
      <c r="AU56" s="57">
        <v>0.33264976739883401</v>
      </c>
      <c r="AV56" s="57">
        <v>0.39039728045463601</v>
      </c>
      <c r="AW56" s="57">
        <v>0.32103312015533497</v>
      </c>
      <c r="AX56" s="57">
        <v>0.35692328214645402</v>
      </c>
      <c r="AY56" s="57">
        <v>0.31914210319518999</v>
      </c>
      <c r="AZ56" s="57">
        <v>0.26902893185615501</v>
      </c>
      <c r="BA56" s="57">
        <v>0.381288021802902</v>
      </c>
      <c r="BB56" s="57">
        <v>0.37440738081932101</v>
      </c>
      <c r="BC56" s="57">
        <v>0.25493165850639299</v>
      </c>
      <c r="BD56" s="57">
        <v>0.27450603246688798</v>
      </c>
      <c r="BE56" s="57">
        <v>0.29163500666618303</v>
      </c>
      <c r="BF56" s="57">
        <v>0.37511274218559298</v>
      </c>
      <c r="BG56" s="57">
        <v>0.334278434514999</v>
      </c>
      <c r="BH56" s="57">
        <v>0.41689285635948198</v>
      </c>
      <c r="BI56" s="57">
        <v>0.37894669175147999</v>
      </c>
      <c r="BJ56" s="57">
        <v>0.31311494112014798</v>
      </c>
    </row>
    <row r="57" spans="2:62" x14ac:dyDescent="0.2">
      <c r="B57" s="57">
        <v>4</v>
      </c>
      <c r="C57" s="57">
        <v>0.35028839111328097</v>
      </c>
      <c r="D57" s="57">
        <v>0.28169220685958901</v>
      </c>
      <c r="E57" s="57">
        <v>0.26187562942504899</v>
      </c>
      <c r="F57" s="32">
        <v>0.34402433037757901</v>
      </c>
      <c r="G57" s="57">
        <v>0.26636034250259399</v>
      </c>
      <c r="H57" s="57">
        <v>0.35659128427505499</v>
      </c>
      <c r="I57" s="57">
        <v>0.36500099301338201</v>
      </c>
      <c r="J57" s="57">
        <v>0.29337900876998901</v>
      </c>
      <c r="K57" s="57">
        <v>0.36592188477516202</v>
      </c>
      <c r="L57" s="57">
        <v>0.30956274271011402</v>
      </c>
      <c r="M57" s="57">
        <v>0.31066119670867898</v>
      </c>
      <c r="N57" s="57">
        <v>0.31314545869827298</v>
      </c>
      <c r="O57" s="57">
        <v>0.38204488158226002</v>
      </c>
      <c r="P57" s="57">
        <v>0.25670164823532099</v>
      </c>
      <c r="Q57" s="57">
        <v>0.256541877985001</v>
      </c>
      <c r="R57" s="57">
        <v>0.30755212903022799</v>
      </c>
      <c r="S57" s="57">
        <v>0.30528917908668501</v>
      </c>
      <c r="T57" s="57">
        <v>0.22589482367038699</v>
      </c>
      <c r="U57" s="57">
        <v>0.296762645244598</v>
      </c>
      <c r="V57" s="57">
        <v>0.22659732401370999</v>
      </c>
      <c r="W57" s="57">
        <v>0.30385124683380099</v>
      </c>
      <c r="X57" s="57">
        <v>0.24733068048953999</v>
      </c>
      <c r="Y57" s="57">
        <v>0.324070364236832</v>
      </c>
      <c r="Z57" s="57">
        <v>0.25501438975334201</v>
      </c>
      <c r="AA57" s="57">
        <v>0.28258508443832397</v>
      </c>
      <c r="AB57" s="57">
        <v>0.32083234190940901</v>
      </c>
      <c r="AC57" s="57">
        <v>0.26495110988616899</v>
      </c>
      <c r="AD57" s="57">
        <v>0.27368792891502403</v>
      </c>
      <c r="AE57" s="57">
        <v>0.34895893931388899</v>
      </c>
      <c r="AF57" s="57">
        <v>0.33561915159225503</v>
      </c>
      <c r="AG57" s="57">
        <v>0.27655068039894098</v>
      </c>
      <c r="AH57" s="57">
        <v>0.300115376710892</v>
      </c>
      <c r="AI57" s="57">
        <v>0.25822269916534402</v>
      </c>
      <c r="AJ57" s="57">
        <v>0.37659057974815402</v>
      </c>
      <c r="AK57" s="57">
        <v>0.35761883854866</v>
      </c>
      <c r="AL57" s="57">
        <v>0.275354653596878</v>
      </c>
      <c r="AM57" s="57">
        <v>0.279216438531876</v>
      </c>
      <c r="AN57" s="57">
        <v>0.23580265045165999</v>
      </c>
      <c r="AO57" s="57">
        <v>0.33285263180732699</v>
      </c>
      <c r="AP57" s="57">
        <v>0.224440053105354</v>
      </c>
      <c r="AQ57" s="57">
        <v>0.35754996538162198</v>
      </c>
      <c r="AR57" s="57">
        <v>0.33917993307113697</v>
      </c>
      <c r="AS57" s="57">
        <v>0.28213274478912398</v>
      </c>
      <c r="AT57" s="57">
        <v>0.66401624679565396</v>
      </c>
      <c r="AU57" s="57">
        <v>0.401145130395889</v>
      </c>
      <c r="AV57" s="57">
        <v>0.694602370262146</v>
      </c>
      <c r="AW57" s="57">
        <v>0.34103754162788402</v>
      </c>
      <c r="AX57" s="57">
        <v>0.41326847672462502</v>
      </c>
      <c r="AY57" s="57">
        <v>0.39658999443054199</v>
      </c>
      <c r="AZ57" s="57">
        <v>0.42836600542068498</v>
      </c>
      <c r="BA57" s="57">
        <v>0.400899767875671</v>
      </c>
      <c r="BB57" s="57">
        <v>0.42451500892639199</v>
      </c>
      <c r="BC57" s="57">
        <v>0.38502201437950101</v>
      </c>
      <c r="BD57" s="57">
        <v>0.34644326567649802</v>
      </c>
      <c r="BE57" s="57">
        <v>0.30425697565078702</v>
      </c>
      <c r="BF57" s="57">
        <v>0.43992027640342701</v>
      </c>
      <c r="BG57" s="57">
        <v>0.39724633097648598</v>
      </c>
      <c r="BH57" s="57">
        <v>0.455727279186249</v>
      </c>
      <c r="BI57" s="57">
        <v>0.33689427375793501</v>
      </c>
      <c r="BJ57" s="57">
        <v>0.25368040800094599</v>
      </c>
    </row>
    <row r="58" spans="2:62" x14ac:dyDescent="0.2">
      <c r="B58" s="57">
        <v>5</v>
      </c>
      <c r="C58" s="57">
        <v>0.36275595426559498</v>
      </c>
      <c r="D58" s="57">
        <v>0.30290600657463101</v>
      </c>
      <c r="E58" s="57">
        <v>0.39098739624023399</v>
      </c>
      <c r="F58" s="32">
        <v>0.42319369316101102</v>
      </c>
      <c r="G58" s="57">
        <v>0.28782689571380599</v>
      </c>
      <c r="H58" s="57">
        <v>0.38489544391632102</v>
      </c>
      <c r="I58" s="57">
        <v>0.37012881040573098</v>
      </c>
      <c r="J58" s="57">
        <v>0.32929652929306003</v>
      </c>
      <c r="K58" s="57">
        <v>0.39594629406928999</v>
      </c>
      <c r="L58" s="57">
        <v>0.349216759204865</v>
      </c>
      <c r="M58" s="57">
        <v>0.45399695634841902</v>
      </c>
      <c r="N58" s="57">
        <v>0.42812630534172103</v>
      </c>
      <c r="O58" s="57">
        <v>0.413180351257324</v>
      </c>
      <c r="P58" s="57">
        <v>0.31704667210578902</v>
      </c>
      <c r="Q58" s="57">
        <v>0.348445564508438</v>
      </c>
      <c r="R58" s="57">
        <v>0.37677323818206798</v>
      </c>
      <c r="S58" s="57">
        <v>0.33080020546913103</v>
      </c>
      <c r="T58" s="57">
        <v>0.32435223460197499</v>
      </c>
      <c r="U58" s="57">
        <v>0.30345743894576999</v>
      </c>
      <c r="V58" s="57">
        <v>0.27263322472572299</v>
      </c>
      <c r="W58" s="57">
        <v>0.40744423866272</v>
      </c>
      <c r="X58" s="57">
        <v>0.308891922235489</v>
      </c>
      <c r="Y58" s="57">
        <v>0.36736693978309598</v>
      </c>
      <c r="Z58" s="57">
        <v>0.34959322214126598</v>
      </c>
      <c r="AA58" s="57">
        <v>0.381602942943573</v>
      </c>
      <c r="AB58" s="57">
        <v>0.35309207439422602</v>
      </c>
      <c r="AC58" s="57">
        <v>0.37693840265274098</v>
      </c>
      <c r="AD58" s="57">
        <v>0.39754596352577198</v>
      </c>
      <c r="AE58" s="57">
        <v>0.45870944857597401</v>
      </c>
      <c r="AF58" s="57">
        <v>0.36211124062538103</v>
      </c>
      <c r="AG58" s="57">
        <v>0.36963084340095498</v>
      </c>
      <c r="AH58" s="57">
        <v>0.37800860404968301</v>
      </c>
      <c r="AI58" s="57">
        <v>0.37311273813247697</v>
      </c>
      <c r="AJ58" s="57">
        <v>0.42679318785667397</v>
      </c>
      <c r="AK58" s="57">
        <v>0.40526968240737898</v>
      </c>
      <c r="AL58" s="57">
        <v>0.30365797877311701</v>
      </c>
      <c r="AM58" s="57">
        <v>0.31955763697624201</v>
      </c>
      <c r="AN58" s="57">
        <v>0.30951786041259799</v>
      </c>
      <c r="AO58" s="57">
        <v>0.37525308132171598</v>
      </c>
      <c r="AP58" s="57">
        <v>0.2934710085392</v>
      </c>
      <c r="AQ58" s="57">
        <v>0.35485243797302202</v>
      </c>
      <c r="AR58" s="57">
        <v>0.35379806160926802</v>
      </c>
      <c r="AS58" s="57">
        <v>0.38057163357734702</v>
      </c>
      <c r="AT58" s="57">
        <v>0.70891702175140403</v>
      </c>
      <c r="AU58" s="57">
        <v>0.52987456321716297</v>
      </c>
      <c r="AV58" s="57">
        <v>0.76021128892898604</v>
      </c>
      <c r="AW58" s="57">
        <v>0.417200326919556</v>
      </c>
      <c r="AX58" s="57">
        <v>0.52460491657257102</v>
      </c>
      <c r="AY58" s="57">
        <v>0.521939337253571</v>
      </c>
      <c r="AZ58" s="57">
        <v>0.44245409965515098</v>
      </c>
      <c r="BA58" s="57">
        <v>0.45782500505447399</v>
      </c>
      <c r="BB58" s="57">
        <v>0.54541790485382102</v>
      </c>
      <c r="BC58" s="57">
        <v>0.484519213438034</v>
      </c>
      <c r="BD58" s="57">
        <v>0.39496633410453802</v>
      </c>
      <c r="BE58" s="57">
        <v>0.35395306348800698</v>
      </c>
      <c r="BF58" s="57">
        <v>0.57546180486679099</v>
      </c>
      <c r="BG58" s="57">
        <v>0.46389818191528298</v>
      </c>
      <c r="BH58" s="57">
        <v>0.42248904705047602</v>
      </c>
      <c r="BI58" s="57">
        <v>0.45680445432663003</v>
      </c>
      <c r="BJ58" s="57">
        <v>0.44007259607315102</v>
      </c>
    </row>
    <row r="59" spans="2:62" x14ac:dyDescent="0.2">
      <c r="B59" s="57">
        <v>6</v>
      </c>
      <c r="C59" s="57">
        <v>0.36839780211448703</v>
      </c>
      <c r="D59" s="57">
        <v>0.35034263134002702</v>
      </c>
      <c r="E59" s="57">
        <v>0.42250108718872098</v>
      </c>
      <c r="F59" s="32">
        <v>0.55829244852065996</v>
      </c>
      <c r="G59" s="57">
        <v>0.339262455701828</v>
      </c>
      <c r="H59" s="57">
        <v>0.43863722681999201</v>
      </c>
      <c r="I59" s="57">
        <v>0.34758451581001298</v>
      </c>
      <c r="J59" s="57">
        <v>0.44901511073112499</v>
      </c>
      <c r="K59" s="57">
        <v>0.46173354983329801</v>
      </c>
      <c r="L59" s="57">
        <v>0.40830451250076299</v>
      </c>
      <c r="M59" s="57">
        <v>0.48383158445358299</v>
      </c>
      <c r="N59" s="57">
        <v>0.46249157190322898</v>
      </c>
      <c r="O59" s="57">
        <v>0.45459231734275801</v>
      </c>
      <c r="P59" s="57">
        <v>0.39085868000984197</v>
      </c>
      <c r="Q59" s="57">
        <v>0.45548281073570301</v>
      </c>
      <c r="R59" s="57">
        <v>0.47443777322769198</v>
      </c>
      <c r="S59" s="57">
        <v>0.37087014317512501</v>
      </c>
      <c r="T59" s="57">
        <v>0.354068994522095</v>
      </c>
      <c r="U59" s="57">
        <v>0.319052994251251</v>
      </c>
      <c r="V59" s="57">
        <v>0.38301548361778298</v>
      </c>
      <c r="W59" s="57">
        <v>0.43597358465194702</v>
      </c>
      <c r="X59" s="57">
        <v>0.40795999765396102</v>
      </c>
      <c r="Y59" s="57">
        <v>0.42614430189132702</v>
      </c>
      <c r="Z59" s="57">
        <v>0.38074716925620999</v>
      </c>
      <c r="AA59" s="57">
        <v>0.42355477809906</v>
      </c>
      <c r="AB59" s="57">
        <v>0.40674132108688399</v>
      </c>
      <c r="AC59" s="57">
        <v>0.45452263951301602</v>
      </c>
      <c r="AD59" s="57">
        <v>0.41445487737655601</v>
      </c>
      <c r="AE59" s="57">
        <v>0.49780246615409901</v>
      </c>
      <c r="AF59" s="57">
        <v>0.46561256051063499</v>
      </c>
      <c r="AG59" s="57">
        <v>0.38362309336662298</v>
      </c>
      <c r="AH59" s="57">
        <v>0.46159872412681602</v>
      </c>
      <c r="AI59" s="57">
        <v>0.436807841062546</v>
      </c>
      <c r="AJ59" s="57">
        <v>0.53815287351608299</v>
      </c>
      <c r="AK59" s="57">
        <v>0.468584984540939</v>
      </c>
      <c r="AL59" s="57">
        <v>0.38267895579338101</v>
      </c>
      <c r="AM59" s="57">
        <v>0.38743844628334001</v>
      </c>
      <c r="AN59" s="57">
        <v>0.41252207756042503</v>
      </c>
      <c r="AO59" s="57">
        <v>0.37151336669921903</v>
      </c>
      <c r="AP59" s="57">
        <v>0.43122407793998702</v>
      </c>
      <c r="AQ59" s="57">
        <v>0.438002109527588</v>
      </c>
      <c r="AR59" s="57">
        <v>0.37805935740470897</v>
      </c>
      <c r="AS59" s="57">
        <v>0.44301348924636802</v>
      </c>
      <c r="AT59" s="57">
        <v>0.79168295860290505</v>
      </c>
      <c r="AU59" s="57">
        <v>0.59054952859878496</v>
      </c>
      <c r="AV59" s="57">
        <v>0.804154872894287</v>
      </c>
      <c r="AW59" s="57">
        <v>0.47567552328109702</v>
      </c>
      <c r="AX59" s="57">
        <v>0.60358351469039895</v>
      </c>
      <c r="AY59" s="57">
        <v>0.61235874891281095</v>
      </c>
      <c r="AZ59" s="57">
        <v>0.54074007272720304</v>
      </c>
      <c r="BA59" s="57">
        <v>0.52549231052398704</v>
      </c>
      <c r="BB59" s="57">
        <v>0.57587534189224199</v>
      </c>
      <c r="BC59" s="57">
        <v>0.44860130548477201</v>
      </c>
      <c r="BD59" s="57">
        <v>0.41910642385482799</v>
      </c>
      <c r="BE59" s="57">
        <v>0.48129063844680797</v>
      </c>
      <c r="BF59" s="57">
        <v>0.62811130285263095</v>
      </c>
      <c r="BG59" s="57">
        <v>0.500310599803925</v>
      </c>
      <c r="BH59" s="57">
        <v>0.63556635379791304</v>
      </c>
      <c r="BI59" s="57">
        <v>0.51754915714263905</v>
      </c>
      <c r="BJ59" s="57">
        <v>0.44005298614501998</v>
      </c>
    </row>
    <row r="60" spans="2:62" x14ac:dyDescent="0.2">
      <c r="B60" s="57">
        <v>7</v>
      </c>
      <c r="C60" s="57">
        <v>0.53053361177444502</v>
      </c>
      <c r="D60" s="57">
        <v>0.47261503338813798</v>
      </c>
      <c r="E60" s="57">
        <v>0.45827662944793701</v>
      </c>
      <c r="F60" s="32">
        <v>0.56853526830673196</v>
      </c>
      <c r="G60" s="57">
        <v>0.453061252832413</v>
      </c>
      <c r="H60" s="57">
        <v>0.51631838083267201</v>
      </c>
      <c r="I60" s="57">
        <v>0.47140240669250499</v>
      </c>
      <c r="J60" s="57">
        <v>0.47700157761573803</v>
      </c>
      <c r="K60" s="57">
        <v>0.55583107471466098</v>
      </c>
      <c r="L60" s="57">
        <v>0.50197154283523604</v>
      </c>
      <c r="M60" s="57">
        <v>0.52927303314208995</v>
      </c>
      <c r="N60" s="57">
        <v>0.51996284723281905</v>
      </c>
      <c r="O60" s="57">
        <v>0.57639199495315596</v>
      </c>
      <c r="P60" s="57">
        <v>0.42691701650619501</v>
      </c>
      <c r="Q60" s="57">
        <v>0.48098987340927102</v>
      </c>
      <c r="R60" s="57">
        <v>0.51091843843460105</v>
      </c>
      <c r="S60" s="57">
        <v>0.45230996608734098</v>
      </c>
      <c r="T60" s="57">
        <v>0.402741819620132</v>
      </c>
      <c r="U60" s="57">
        <v>0.43847590684890703</v>
      </c>
      <c r="V60" s="57">
        <v>0.40586611628532399</v>
      </c>
      <c r="W60" s="57">
        <v>0.46689140796661399</v>
      </c>
      <c r="X60" s="57">
        <v>0.43694716691970797</v>
      </c>
      <c r="Y60" s="57">
        <v>0.51874178647994995</v>
      </c>
      <c r="Z60" s="57">
        <v>0.41304740309715299</v>
      </c>
      <c r="AA60" s="57">
        <v>0.47200483083724998</v>
      </c>
      <c r="AB60" s="57">
        <v>0.51707834005355802</v>
      </c>
      <c r="AC60" s="57">
        <v>0.50022947788238503</v>
      </c>
      <c r="AD60" s="57">
        <v>0.45290923118591297</v>
      </c>
      <c r="AE60" s="57">
        <v>0.54255187511444103</v>
      </c>
      <c r="AF60" s="57">
        <v>0.48428788781166099</v>
      </c>
      <c r="AG60" s="57">
        <v>0.446225136518478</v>
      </c>
      <c r="AH60" s="57">
        <v>0.48617777228355402</v>
      </c>
      <c r="AI60" s="57">
        <v>0.464600890874863</v>
      </c>
      <c r="AJ60" s="57">
        <v>0.55391782522201505</v>
      </c>
      <c r="AK60" s="57">
        <v>0.56242960691452004</v>
      </c>
      <c r="AL60" s="57">
        <v>0.45394784212112399</v>
      </c>
      <c r="AM60" s="57">
        <v>0.44728735089302102</v>
      </c>
      <c r="AN60" s="57">
        <v>0.43144977092742898</v>
      </c>
      <c r="AO60" s="57">
        <v>0.49589726328849798</v>
      </c>
      <c r="AP60" s="57">
        <v>0.45686429738998402</v>
      </c>
      <c r="AQ60" s="57">
        <v>0.49841386079788202</v>
      </c>
      <c r="AR60" s="57">
        <v>0.47335100173950201</v>
      </c>
      <c r="AS60" s="57">
        <v>0.468910783529282</v>
      </c>
      <c r="AT60" s="57">
        <v>0.88582432270050104</v>
      </c>
      <c r="AU60" s="57">
        <v>0.61404335498809803</v>
      </c>
      <c r="AV60" s="57">
        <v>0.913657367229462</v>
      </c>
      <c r="AW60" s="57">
        <v>0.51856690645217896</v>
      </c>
      <c r="AX60" s="57">
        <v>0.67899215221404996</v>
      </c>
      <c r="AY60" s="57">
        <v>0.629450142383575</v>
      </c>
      <c r="AZ60" s="57">
        <v>0.56325167417526301</v>
      </c>
      <c r="BA60" s="57">
        <v>0.55423361063003496</v>
      </c>
      <c r="BB60" s="57">
        <v>0.62304359674453702</v>
      </c>
      <c r="BC60" s="57">
        <v>0.32008007168769798</v>
      </c>
      <c r="BD60" s="57">
        <v>0.44131600856781</v>
      </c>
      <c r="BE60" s="57">
        <v>0.458333909511566</v>
      </c>
      <c r="BF60" s="57">
        <v>0.68918097019195601</v>
      </c>
      <c r="BG60" s="57">
        <v>0.51471263170242298</v>
      </c>
      <c r="BH60" s="57">
        <v>0.64813572168350198</v>
      </c>
      <c r="BI60" s="57">
        <v>0.54832464456558205</v>
      </c>
      <c r="BJ60" s="57">
        <v>0.481040269136429</v>
      </c>
    </row>
    <row r="61" spans="2:62" x14ac:dyDescent="0.2">
      <c r="B61" s="57">
        <v>8</v>
      </c>
      <c r="C61" s="57">
        <v>0.53509879112243697</v>
      </c>
      <c r="D61" s="57">
        <v>0.47822493314742998</v>
      </c>
      <c r="E61" s="57">
        <v>0.55501520633697499</v>
      </c>
      <c r="F61" s="32">
        <v>0.54646515846252397</v>
      </c>
      <c r="G61" s="57">
        <v>0.44559213519096402</v>
      </c>
      <c r="H61" s="57">
        <v>0.53866189718246504</v>
      </c>
      <c r="I61" s="57">
        <v>0.52734297513961803</v>
      </c>
      <c r="J61" s="57">
        <v>0.54429817199706998</v>
      </c>
      <c r="K61" s="57">
        <v>0.58873981237411499</v>
      </c>
      <c r="L61" s="57">
        <v>0.54012936353683505</v>
      </c>
      <c r="M61" s="57">
        <v>0.62897300720214799</v>
      </c>
      <c r="N61" s="57">
        <v>0.61511361598968495</v>
      </c>
      <c r="O61" s="57">
        <v>0.599159836769104</v>
      </c>
      <c r="P61" s="57">
        <v>0.49046587944030801</v>
      </c>
      <c r="Q61" s="57">
        <v>0.50955891609191895</v>
      </c>
      <c r="R61" s="57">
        <v>0.56563085317611705</v>
      </c>
      <c r="S61" s="57">
        <v>0.477530688047409</v>
      </c>
      <c r="T61" s="57">
        <v>0.47161057591438299</v>
      </c>
      <c r="U61" s="57">
        <v>0.45401912927627602</v>
      </c>
      <c r="V61" s="57">
        <v>0.43615493178367598</v>
      </c>
      <c r="W61" s="57">
        <v>0.57667571306228604</v>
      </c>
      <c r="X61" s="57">
        <v>0.49229416251182601</v>
      </c>
      <c r="Y61" s="57">
        <v>0.53877884149551403</v>
      </c>
      <c r="Z61" s="57">
        <v>0.51143729686737105</v>
      </c>
      <c r="AA61" s="57">
        <v>0.56353384256362904</v>
      </c>
      <c r="AB61" s="57">
        <v>0.54333031177520796</v>
      </c>
      <c r="AC61" s="57">
        <v>0.593750059604645</v>
      </c>
      <c r="AD61" s="57">
        <v>0.56432330608367898</v>
      </c>
      <c r="AE61" s="57">
        <v>0.63713908195495605</v>
      </c>
      <c r="AF61" s="57">
        <v>0.53928107023239102</v>
      </c>
      <c r="AG61" s="57">
        <v>0.53156948089599598</v>
      </c>
      <c r="AH61" s="57">
        <v>0.53841871023178101</v>
      </c>
      <c r="AI61" s="57">
        <v>0.50849533081054699</v>
      </c>
      <c r="AJ61" s="57">
        <v>0.577703237533569</v>
      </c>
      <c r="AK61" s="57">
        <v>0.581723213195801</v>
      </c>
      <c r="AL61" s="57">
        <v>0.49307990074157698</v>
      </c>
      <c r="AM61" s="57">
        <v>0.490194261074066</v>
      </c>
      <c r="AN61" s="57">
        <v>0.47541314363479598</v>
      </c>
      <c r="AO61" s="57">
        <v>0.50720345973968495</v>
      </c>
      <c r="AP61" s="57">
        <v>0.47889870405197099</v>
      </c>
      <c r="AQ61" s="57">
        <v>0.53506672382354703</v>
      </c>
      <c r="AR61" s="57">
        <v>0.49112099409103399</v>
      </c>
      <c r="AS61" s="57">
        <v>0.56264919042587302</v>
      </c>
      <c r="AT61" s="57">
        <v>0.91992801427841198</v>
      </c>
      <c r="AU61" s="57">
        <v>0.73634827136993397</v>
      </c>
      <c r="AV61" s="57">
        <v>1</v>
      </c>
      <c r="AW61" s="57">
        <v>0.54649084806442305</v>
      </c>
      <c r="AX61" s="57">
        <v>0.74370938539505005</v>
      </c>
      <c r="AY61" s="57">
        <v>0.69385844469070401</v>
      </c>
      <c r="AZ61" s="57">
        <v>0.61529904603958097</v>
      </c>
      <c r="BA61" s="57">
        <v>0.63633066415786699</v>
      </c>
      <c r="BB61" s="57">
        <v>0.65695935487747203</v>
      </c>
      <c r="BC61" s="57">
        <v>0.72721272706985496</v>
      </c>
      <c r="BD61" s="57">
        <v>0.553841412067413</v>
      </c>
      <c r="BE61" s="57">
        <v>0.48911195993423501</v>
      </c>
      <c r="BF61" s="57">
        <v>0.69944500923156705</v>
      </c>
      <c r="BG61" s="57">
        <v>0.65022569894790705</v>
      </c>
      <c r="BH61" s="57">
        <v>0.63746649026870705</v>
      </c>
      <c r="BI61" s="57">
        <v>0.60848098993301403</v>
      </c>
      <c r="BJ61" s="57">
        <v>0.56264096498489402</v>
      </c>
    </row>
    <row r="62" spans="2:62" x14ac:dyDescent="0.2">
      <c r="B62" s="57">
        <v>9</v>
      </c>
      <c r="C62" s="57">
        <v>0.53622525930404696</v>
      </c>
      <c r="D62" s="57">
        <v>0.53870588541030895</v>
      </c>
      <c r="E62" s="57">
        <v>0.55723851919174205</v>
      </c>
      <c r="F62" s="32">
        <v>0.69882142543792702</v>
      </c>
      <c r="G62" s="57">
        <v>0.50038433074951205</v>
      </c>
      <c r="H62" s="57">
        <v>0.58668017387390103</v>
      </c>
      <c r="I62" s="57">
        <v>0.56096535921096802</v>
      </c>
      <c r="J62" s="57">
        <v>0.62853008508682295</v>
      </c>
      <c r="K62" s="57">
        <v>0.63290232419967696</v>
      </c>
      <c r="L62" s="57">
        <v>0.59928697347641002</v>
      </c>
      <c r="M62" s="57">
        <v>0.65458500385284402</v>
      </c>
      <c r="N62" s="57">
        <v>0.63396334648132302</v>
      </c>
      <c r="O62" s="57">
        <v>0.63299977779388406</v>
      </c>
      <c r="P62" s="57">
        <v>0.55547779798507702</v>
      </c>
      <c r="Q62" s="57">
        <v>0.613913774490356</v>
      </c>
      <c r="R62" s="57">
        <v>0.63569724559783902</v>
      </c>
      <c r="S62" s="57">
        <v>0.50132656097412098</v>
      </c>
      <c r="T62" s="57">
        <v>0.48968568444251998</v>
      </c>
      <c r="U62" s="57">
        <v>0.46895912289619401</v>
      </c>
      <c r="V62" s="57">
        <v>0.54494661092758201</v>
      </c>
      <c r="W62" s="57">
        <v>0.59600424766540505</v>
      </c>
      <c r="X62" s="57">
        <v>0.58687639236450195</v>
      </c>
      <c r="Y62" s="57">
        <v>0.58456832170486495</v>
      </c>
      <c r="Z62" s="57">
        <v>0.54609668254852295</v>
      </c>
      <c r="AA62" s="57">
        <v>0.59569156169891402</v>
      </c>
      <c r="AB62" s="57">
        <v>0.58223277330398604</v>
      </c>
      <c r="AC62" s="57">
        <v>0.63158768415451105</v>
      </c>
      <c r="AD62" s="57">
        <v>0.58289885520935103</v>
      </c>
      <c r="AE62" s="57">
        <v>0.65809428691864003</v>
      </c>
      <c r="AF62" s="57">
        <v>0.64582186937332198</v>
      </c>
      <c r="AG62" s="57">
        <v>0.54327845573425304</v>
      </c>
      <c r="AH62" s="57">
        <v>0.60189807415008501</v>
      </c>
      <c r="AI62" s="57">
        <v>0.53541648387908902</v>
      </c>
      <c r="AJ62" s="57">
        <v>0.76602292060852095</v>
      </c>
      <c r="AK62" s="57">
        <v>0.63068675994873102</v>
      </c>
      <c r="AL62" s="57">
        <v>0.53016865253448497</v>
      </c>
      <c r="AM62" s="57">
        <v>0.56245118379592896</v>
      </c>
      <c r="AN62" s="57">
        <v>0.54847729206085205</v>
      </c>
      <c r="AO62" s="57">
        <v>0.528983473777771</v>
      </c>
      <c r="AP62" s="57">
        <v>0.55823272466659601</v>
      </c>
      <c r="AQ62" s="57">
        <v>0.63696259260177601</v>
      </c>
      <c r="AR62" s="57">
        <v>0.56056410074233998</v>
      </c>
      <c r="AS62" s="57">
        <v>0.60105252265930198</v>
      </c>
      <c r="AT62" s="57">
        <v>1</v>
      </c>
      <c r="AU62" s="57">
        <v>0.75273799896240201</v>
      </c>
      <c r="AW62" s="57">
        <v>0.60125595331192005</v>
      </c>
      <c r="AX62" s="57">
        <v>0.87088197469711304</v>
      </c>
      <c r="AY62" s="57">
        <v>0.77116781473159801</v>
      </c>
      <c r="AZ62" s="57">
        <v>0.68409293889999401</v>
      </c>
      <c r="BA62" s="57">
        <v>0.67994815111160301</v>
      </c>
      <c r="BB62" s="57">
        <v>0.71340072154998802</v>
      </c>
      <c r="BC62" s="57">
        <v>0.668898165225983</v>
      </c>
      <c r="BD62" s="57">
        <v>0.56856882572174094</v>
      </c>
      <c r="BE62" s="57">
        <v>0.59745776653289795</v>
      </c>
      <c r="BF62" s="57">
        <v>0.77963554859161399</v>
      </c>
      <c r="BG62" s="57">
        <v>0.673292636871338</v>
      </c>
      <c r="BH62" s="57">
        <v>0.74792128801345803</v>
      </c>
      <c r="BI62" s="57">
        <v>0.671949863433838</v>
      </c>
      <c r="BJ62" s="57">
        <v>0.61773878335952803</v>
      </c>
    </row>
    <row r="63" spans="2:62" x14ac:dyDescent="0.2">
      <c r="B63" s="57">
        <v>10</v>
      </c>
      <c r="C63" s="57">
        <v>0.64517438411712702</v>
      </c>
      <c r="D63" s="57">
        <v>0.61922347545623802</v>
      </c>
      <c r="E63" s="57">
        <v>0.59536218643188499</v>
      </c>
      <c r="F63" s="32">
        <v>0.70723491907119795</v>
      </c>
      <c r="G63" s="57">
        <v>0.60756927728652999</v>
      </c>
      <c r="H63" s="57">
        <v>0.65699779987335205</v>
      </c>
      <c r="I63" s="57">
        <v>0.61111670732498202</v>
      </c>
      <c r="J63" s="57">
        <v>0.64665889739990201</v>
      </c>
      <c r="K63" s="57">
        <v>0.708806693553925</v>
      </c>
      <c r="L63" s="57">
        <v>0.66639387607574496</v>
      </c>
      <c r="M63" s="57">
        <v>0.69384193420410201</v>
      </c>
      <c r="N63" s="57">
        <v>0.66585147380828902</v>
      </c>
      <c r="O63" s="57">
        <v>0.71959173679351796</v>
      </c>
      <c r="P63" s="57">
        <v>0.58131986856460605</v>
      </c>
      <c r="Q63" s="57">
        <v>0.62787061929702803</v>
      </c>
      <c r="R63" s="57">
        <v>0.66330170631408703</v>
      </c>
      <c r="S63" s="57">
        <v>0.61933314800262496</v>
      </c>
      <c r="T63" s="57">
        <v>0.53946131467819203</v>
      </c>
      <c r="U63" s="57">
        <v>0.530767321586609</v>
      </c>
      <c r="V63" s="57">
        <v>0.55552065372466997</v>
      </c>
      <c r="W63" s="57">
        <v>0.62798011302947998</v>
      </c>
      <c r="X63" s="57">
        <v>0.59597468376159701</v>
      </c>
      <c r="Y63" s="57">
        <v>0.65872770547866799</v>
      </c>
      <c r="Z63" s="57">
        <v>0.57873845100402799</v>
      </c>
      <c r="AA63" s="57">
        <v>0.65125316381454501</v>
      </c>
      <c r="AB63" s="57">
        <v>0.65120035409927401</v>
      </c>
      <c r="AC63" s="57">
        <v>0.66483259201049805</v>
      </c>
      <c r="AD63" s="57">
        <v>0.60806590318679798</v>
      </c>
      <c r="AE63" s="57">
        <v>0.68847203254699696</v>
      </c>
      <c r="AF63" s="57">
        <v>0.65233892202377297</v>
      </c>
      <c r="AG63" s="57">
        <v>0.59380865097045898</v>
      </c>
      <c r="AH63" s="57">
        <v>0.61691075563430797</v>
      </c>
      <c r="AI63" s="57">
        <v>0.56237596273422197</v>
      </c>
      <c r="AJ63" s="57">
        <v>0.70157742500305198</v>
      </c>
      <c r="AK63" s="57">
        <v>0.71708226203918501</v>
      </c>
      <c r="AL63" s="57">
        <v>0.60483247041702304</v>
      </c>
      <c r="AM63" s="57">
        <v>0.63576084375381503</v>
      </c>
      <c r="AN63" s="57">
        <v>0.55726885795593295</v>
      </c>
      <c r="AO63" s="57">
        <v>0.64008659124374401</v>
      </c>
      <c r="AP63" s="57">
        <v>0.59349930286407504</v>
      </c>
      <c r="AQ63" s="57">
        <v>0.63344806432723999</v>
      </c>
      <c r="AR63" s="57">
        <v>0.63905799388885498</v>
      </c>
      <c r="AS63" s="57">
        <v>0.63348883390426602</v>
      </c>
      <c r="AU63" s="57">
        <v>0.82077950239181496</v>
      </c>
      <c r="AW63" s="57">
        <v>0.64308643341064498</v>
      </c>
      <c r="AX63" s="57">
        <v>0.85704064369201705</v>
      </c>
      <c r="AY63" s="57">
        <v>0.76058447360992398</v>
      </c>
      <c r="AZ63" s="57">
        <v>0.66896021366119396</v>
      </c>
      <c r="BA63" s="57">
        <v>0.68410831689834595</v>
      </c>
      <c r="BB63" s="57">
        <v>0.75129920244216897</v>
      </c>
      <c r="BC63" s="57">
        <v>0.62159365415573098</v>
      </c>
      <c r="BD63" s="57">
        <v>0.58635264635086104</v>
      </c>
      <c r="BE63" s="57">
        <v>0.73441976308822599</v>
      </c>
      <c r="BF63" s="57">
        <v>0.87465614080429099</v>
      </c>
      <c r="BG63" s="57">
        <v>0.67485415935516402</v>
      </c>
      <c r="BH63" s="57">
        <v>0.78694432973861705</v>
      </c>
      <c r="BI63" s="57">
        <v>0.67065614461898804</v>
      </c>
      <c r="BJ63" s="57">
        <v>0.68521445989608798</v>
      </c>
    </row>
    <row r="64" spans="2:62" x14ac:dyDescent="0.2">
      <c r="B64" s="57">
        <v>11</v>
      </c>
      <c r="C64" s="57">
        <v>0.66396749019622803</v>
      </c>
      <c r="D64" s="57">
        <v>0.62865245342254605</v>
      </c>
      <c r="E64" s="57">
        <v>0.69452524185180697</v>
      </c>
      <c r="F64" s="32">
        <v>0.67930310964584395</v>
      </c>
      <c r="G64" s="57">
        <v>0.60887068510055498</v>
      </c>
      <c r="H64" s="57">
        <v>0.667069971561432</v>
      </c>
      <c r="I64" s="57">
        <v>0.64355140924453702</v>
      </c>
      <c r="J64" s="57">
        <v>0.69543373584747303</v>
      </c>
      <c r="K64" s="57">
        <v>0.73331570625305198</v>
      </c>
      <c r="L64" s="57">
        <v>0.67473775148391701</v>
      </c>
      <c r="M64" s="57">
        <v>0.77331107854843095</v>
      </c>
      <c r="N64" s="57">
        <v>0.72406309843063399</v>
      </c>
      <c r="O64" s="57">
        <v>0.72583723068237305</v>
      </c>
      <c r="P64" s="57">
        <v>0.62032282352447499</v>
      </c>
      <c r="Q64" s="57">
        <v>0.68679642677307096</v>
      </c>
      <c r="R64" s="57">
        <v>0.70765191316604603</v>
      </c>
      <c r="S64" s="57">
        <v>0.62852305173873901</v>
      </c>
      <c r="T64" s="57">
        <v>0.59506434202194203</v>
      </c>
      <c r="U64" s="57">
        <v>0.60418534278869596</v>
      </c>
      <c r="V64" s="57">
        <v>0.59137982130050704</v>
      </c>
      <c r="W64" s="57">
        <v>0.70475161075591997</v>
      </c>
      <c r="X64" s="57">
        <v>0.62429589033126798</v>
      </c>
      <c r="Y64" s="57">
        <v>0.67327541112899802</v>
      </c>
      <c r="Z64" s="57">
        <v>0.65272498130798295</v>
      </c>
      <c r="AA64" s="57">
        <v>0.71477335691452004</v>
      </c>
      <c r="AB64" s="57">
        <v>0.664731025695801</v>
      </c>
      <c r="AC64" s="57">
        <v>0.748302102088928</v>
      </c>
      <c r="AD64" s="57">
        <v>0.69510972499847401</v>
      </c>
      <c r="AE64" s="57">
        <v>0.75740599632263195</v>
      </c>
      <c r="AF64" s="57">
        <v>0.695570409297943</v>
      </c>
      <c r="AG64" s="57">
        <v>0.67836278676986705</v>
      </c>
      <c r="AH64" s="57">
        <v>0.67430931329727195</v>
      </c>
      <c r="AI64" s="57">
        <v>0.63337957859039296</v>
      </c>
      <c r="AJ64" s="57">
        <v>0.77969127893447898</v>
      </c>
      <c r="AK64" s="57">
        <v>0.72327959537506104</v>
      </c>
      <c r="AL64" s="57">
        <v>0.65879440307617199</v>
      </c>
      <c r="AM64" s="57">
        <v>0.66653674840927102</v>
      </c>
      <c r="AN64" s="57">
        <v>0.62285441160202004</v>
      </c>
      <c r="AO64" s="57">
        <v>0.66754281520843495</v>
      </c>
      <c r="AP64" s="57">
        <v>0.62007242441177401</v>
      </c>
      <c r="AQ64" s="57">
        <v>0.68319523334503196</v>
      </c>
      <c r="AR64" s="57">
        <v>0.65688192844390902</v>
      </c>
      <c r="AS64" s="57">
        <v>0.70997583866119396</v>
      </c>
      <c r="AU64" s="57">
        <v>0.86641246080398604</v>
      </c>
      <c r="AW64" s="57">
        <v>0.71175259351730402</v>
      </c>
      <c r="AX64" s="57">
        <v>0.91778546571731601</v>
      </c>
      <c r="AY64" s="57">
        <v>0.83533936738967896</v>
      </c>
      <c r="AZ64" s="57">
        <v>0.71807342767715499</v>
      </c>
      <c r="BA64" s="57">
        <v>0.76141232252121005</v>
      </c>
      <c r="BB64" s="57">
        <v>0.808271884918213</v>
      </c>
      <c r="BC64" s="57">
        <v>0.80402356386184703</v>
      </c>
      <c r="BD64" s="57">
        <v>0.66425883769989003</v>
      </c>
      <c r="BE64" s="57">
        <v>0.74197453260421797</v>
      </c>
      <c r="BF64" s="57">
        <v>0.81382727622985795</v>
      </c>
      <c r="BG64" s="57">
        <v>0.73002386093139704</v>
      </c>
      <c r="BH64" s="57">
        <v>0.79472130537033103</v>
      </c>
      <c r="BI64" s="57">
        <v>0.62804025411605802</v>
      </c>
      <c r="BJ64" s="57">
        <v>0.75642609596252397</v>
      </c>
    </row>
    <row r="65" spans="2:62" x14ac:dyDescent="0.2">
      <c r="B65" s="57">
        <v>12</v>
      </c>
      <c r="C65" s="57">
        <v>0.67393684387206998</v>
      </c>
      <c r="D65" s="57">
        <v>0.64441287517547596</v>
      </c>
      <c r="E65" s="57">
        <v>0.68331199884414695</v>
      </c>
      <c r="F65" s="32">
        <v>0.80248528718948398</v>
      </c>
      <c r="G65" s="57">
        <v>0.65373158454894997</v>
      </c>
      <c r="H65" s="57">
        <v>0.69659924507141102</v>
      </c>
      <c r="I65" s="57">
        <v>0.66694015264511097</v>
      </c>
      <c r="J65" s="57">
        <v>0.74410355091095004</v>
      </c>
      <c r="K65" s="57">
        <v>0.76046729087829601</v>
      </c>
      <c r="L65" s="57">
        <v>0.72000128030777</v>
      </c>
      <c r="M65" s="57">
        <v>0.76305758953094505</v>
      </c>
      <c r="N65" s="57">
        <v>0.75442188978195202</v>
      </c>
      <c r="O65" s="57">
        <v>0.74101012945175204</v>
      </c>
      <c r="P65" s="57">
        <v>0.69392645359039296</v>
      </c>
      <c r="Q65" s="57">
        <v>0.76081722974777199</v>
      </c>
      <c r="R65" s="57">
        <v>0.75642168521881104</v>
      </c>
      <c r="S65" s="57">
        <v>0.67084091901779197</v>
      </c>
      <c r="T65" s="57">
        <v>0.61612784862518299</v>
      </c>
      <c r="U65" s="57">
        <v>0.61639541387557995</v>
      </c>
      <c r="V65" s="57">
        <v>0.67037320137023904</v>
      </c>
      <c r="W65" s="57">
        <v>0.72675001621246305</v>
      </c>
      <c r="X65" s="57">
        <v>0.71522253751754805</v>
      </c>
      <c r="Y65" s="57">
        <v>0.70917499065399203</v>
      </c>
      <c r="Z65" s="57">
        <v>0.65133911371231101</v>
      </c>
      <c r="AA65" s="57">
        <v>0.70835375785827603</v>
      </c>
      <c r="AB65" s="57">
        <v>0.71380734443664595</v>
      </c>
      <c r="AC65" s="57">
        <v>0.75430738925933805</v>
      </c>
      <c r="AD65" s="57">
        <v>0.71069276332855202</v>
      </c>
      <c r="AE65" s="57">
        <v>0.78188425302505504</v>
      </c>
      <c r="AF65" s="57">
        <v>0.77414721250534102</v>
      </c>
      <c r="AG65" s="57">
        <v>0.69110876321792603</v>
      </c>
      <c r="AH65" s="57">
        <v>0.75111061334609996</v>
      </c>
      <c r="AI65" s="57">
        <v>0.70503467321395896</v>
      </c>
      <c r="AJ65" s="57">
        <v>0.895785331726074</v>
      </c>
      <c r="AK65" s="57">
        <v>0.77288514375686701</v>
      </c>
      <c r="AL65" s="57">
        <v>0.68196874856948897</v>
      </c>
      <c r="AM65" s="57">
        <v>0.69606143236160301</v>
      </c>
      <c r="AN65" s="57">
        <v>0.67882412672042902</v>
      </c>
      <c r="AO65" s="57">
        <v>0.65322989225387595</v>
      </c>
      <c r="AP65" s="57">
        <v>0.68909633159637496</v>
      </c>
      <c r="AQ65" s="57">
        <v>0.76845908164978005</v>
      </c>
      <c r="AR65" s="57">
        <v>0.71572059392929099</v>
      </c>
      <c r="AS65" s="57">
        <v>0.76009887456893899</v>
      </c>
      <c r="AU65" s="57">
        <v>0.86395657062530495</v>
      </c>
      <c r="AW65" s="57">
        <v>0.74104571342468295</v>
      </c>
      <c r="AX65" s="57">
        <v>0.99746543169021595</v>
      </c>
      <c r="AY65" s="57">
        <v>1</v>
      </c>
      <c r="AZ65" s="57">
        <v>0.76117569208145097</v>
      </c>
      <c r="BA65" s="57">
        <v>0.74262011051178001</v>
      </c>
      <c r="BB65" s="57">
        <v>0.92009639739990201</v>
      </c>
      <c r="BC65" s="57">
        <v>0.81207770109176602</v>
      </c>
      <c r="BD65" s="57">
        <v>0.69134277105331399</v>
      </c>
      <c r="BE65" s="57">
        <v>0.86461102962493896</v>
      </c>
      <c r="BF65" s="57">
        <v>0.82329797744750999</v>
      </c>
      <c r="BG65" s="57">
        <v>0.77222812175750699</v>
      </c>
      <c r="BH65" s="57">
        <v>0.80640828609466597</v>
      </c>
      <c r="BI65" s="57">
        <v>0.78390085697174094</v>
      </c>
      <c r="BJ65" s="57">
        <v>0.75228941440582298</v>
      </c>
    </row>
    <row r="66" spans="2:62" x14ac:dyDescent="0.2">
      <c r="B66" s="57">
        <v>13</v>
      </c>
      <c r="C66" s="57">
        <v>0.76402306556701705</v>
      </c>
      <c r="D66" s="57">
        <v>0.72109282016754195</v>
      </c>
      <c r="E66" s="57">
        <v>0.71867752075195301</v>
      </c>
      <c r="F66" s="32">
        <v>0.79777765274047896</v>
      </c>
      <c r="G66" s="57">
        <v>0.72794348001480103</v>
      </c>
      <c r="H66" s="57">
        <v>0.78326880931854304</v>
      </c>
      <c r="I66" s="57">
        <v>0.71607035398483299</v>
      </c>
      <c r="J66" s="57">
        <v>0.774480581283569</v>
      </c>
      <c r="K66" s="57">
        <v>0.826011002063751</v>
      </c>
      <c r="L66" s="57">
        <v>0.79154807329177901</v>
      </c>
      <c r="M66" s="57">
        <v>0.78623032569885298</v>
      </c>
      <c r="N66" s="57">
        <v>0.77616363763809204</v>
      </c>
      <c r="O66" s="57">
        <v>0.83353459835052501</v>
      </c>
      <c r="P66" s="57">
        <v>0.71150857210159302</v>
      </c>
      <c r="Q66" s="57">
        <v>0.77100825309753396</v>
      </c>
      <c r="R66" s="57">
        <v>0.76724880933761597</v>
      </c>
      <c r="S66" s="57">
        <v>0.765627801418304</v>
      </c>
      <c r="T66" s="57">
        <v>0.64552116394043002</v>
      </c>
      <c r="U66" s="57">
        <v>0.71664184331893899</v>
      </c>
      <c r="V66" s="57">
        <v>0.67328232526779197</v>
      </c>
      <c r="W66" s="57">
        <v>0.74937713146209695</v>
      </c>
      <c r="X66" s="57">
        <v>0.72151196002960205</v>
      </c>
      <c r="Y66" s="57">
        <v>0.771650850772858</v>
      </c>
      <c r="Z66" s="57">
        <v>0.69252395629882801</v>
      </c>
      <c r="AA66" s="57">
        <v>0.76413428783416804</v>
      </c>
      <c r="AB66" s="57">
        <v>0.764931321144104</v>
      </c>
      <c r="AC66" s="57">
        <v>0.77563911676406905</v>
      </c>
      <c r="AD66" s="57">
        <v>0.73020631074905396</v>
      </c>
      <c r="AE66" s="57">
        <v>0.81572294235229503</v>
      </c>
      <c r="AF66" s="57">
        <v>0.75983899831771895</v>
      </c>
      <c r="AG66" s="57">
        <v>0.70389056205749501</v>
      </c>
      <c r="AH66" s="57">
        <v>0.74475598335266102</v>
      </c>
      <c r="AI66" s="57">
        <v>0.73698705434799205</v>
      </c>
      <c r="AJ66" s="57">
        <v>0.85488814115524303</v>
      </c>
      <c r="AK66" s="57">
        <v>0.83626651763916005</v>
      </c>
      <c r="AL66" s="57">
        <v>0.767919480800629</v>
      </c>
      <c r="AM66" s="57">
        <v>0.76186645030975297</v>
      </c>
      <c r="AN66" s="57">
        <v>0.70210015773773204</v>
      </c>
      <c r="AO66" s="57">
        <v>0.78222978115081798</v>
      </c>
      <c r="AP66" s="57">
        <v>0.72916084527969405</v>
      </c>
      <c r="AQ66" s="57">
        <v>0.74996179342269897</v>
      </c>
      <c r="AR66" s="57">
        <v>0.79969996213912997</v>
      </c>
      <c r="AS66" s="57">
        <v>0.77579826116561901</v>
      </c>
      <c r="AU66" s="57">
        <v>0.90050262212753296</v>
      </c>
      <c r="AW66" s="57">
        <v>0.77153885364532504</v>
      </c>
      <c r="AX66" s="57">
        <v>1</v>
      </c>
      <c r="AY66" s="57">
        <v>0.96565681695938099</v>
      </c>
      <c r="AZ66" s="57">
        <v>0.77631562948226895</v>
      </c>
      <c r="BA66" s="57">
        <v>0.75070804357528698</v>
      </c>
      <c r="BB66" s="57">
        <v>0.90019434690475497</v>
      </c>
      <c r="BC66" s="57">
        <v>0.79205298423767101</v>
      </c>
      <c r="BD66" s="57">
        <v>0.71049487590789795</v>
      </c>
      <c r="BE66" s="57">
        <v>0.86079394817352295</v>
      </c>
      <c r="BF66" s="57">
        <v>0.88963830471038796</v>
      </c>
      <c r="BG66" s="57">
        <v>0.79660493135452304</v>
      </c>
      <c r="BH66" s="57">
        <v>0.93555223941803001</v>
      </c>
      <c r="BI66" s="57">
        <v>0.79228764772415206</v>
      </c>
      <c r="BJ66" s="57">
        <v>0.81619089841842696</v>
      </c>
    </row>
    <row r="67" spans="2:62" x14ac:dyDescent="0.2">
      <c r="B67" s="57">
        <v>14</v>
      </c>
      <c r="C67" s="57">
        <v>0.77246552705764804</v>
      </c>
      <c r="D67" s="57">
        <v>0.73693609237670898</v>
      </c>
      <c r="E67" s="57">
        <v>0.79213064908981301</v>
      </c>
      <c r="F67" s="32">
        <v>0.77533012628555298</v>
      </c>
      <c r="G67" s="57">
        <v>0.73886847496032704</v>
      </c>
      <c r="H67" s="57">
        <v>0.77184265851974498</v>
      </c>
      <c r="I67" s="57">
        <v>0.76686441898346003</v>
      </c>
      <c r="J67" s="57">
        <v>0.80641567707061801</v>
      </c>
      <c r="K67" s="57">
        <v>0.83438372611999501</v>
      </c>
      <c r="L67" s="57">
        <v>0.80742752552032504</v>
      </c>
      <c r="M67" s="57">
        <v>0.85889673233032204</v>
      </c>
      <c r="N67" s="57">
        <v>0.83350265026092496</v>
      </c>
      <c r="O67" s="57">
        <v>0.83145862817764304</v>
      </c>
      <c r="P67" s="57">
        <v>0.74668312072753895</v>
      </c>
      <c r="Q67" s="57">
        <v>0.79909777641296398</v>
      </c>
      <c r="R67" s="57">
        <v>0.80908656120300304</v>
      </c>
      <c r="S67" s="57">
        <v>0.74089711904525801</v>
      </c>
      <c r="T67" s="57">
        <v>0.70774441957473799</v>
      </c>
      <c r="U67" s="57">
        <v>0.68853616714477495</v>
      </c>
      <c r="V67" s="57">
        <v>0.68697738647460904</v>
      </c>
      <c r="W67" s="57">
        <v>0.82878333330154397</v>
      </c>
      <c r="X67" s="57">
        <v>0.74074637889862105</v>
      </c>
      <c r="Y67" s="57">
        <v>0.78159010410308805</v>
      </c>
      <c r="Z67" s="57">
        <v>0.76178073883056596</v>
      </c>
      <c r="AA67" s="57">
        <v>0.82568877935409601</v>
      </c>
      <c r="AB67" s="57">
        <v>0.78868746757507302</v>
      </c>
      <c r="AC67" s="57">
        <v>0.84674471616744995</v>
      </c>
      <c r="AD67" s="57">
        <v>0.79058253765106201</v>
      </c>
      <c r="AE67" s="57">
        <v>0.85920196771621704</v>
      </c>
      <c r="AF67" s="57">
        <v>0.83290648460388195</v>
      </c>
      <c r="AG67" s="57">
        <v>0.76917862892150901</v>
      </c>
      <c r="AH67" s="57">
        <v>0.80562204122543302</v>
      </c>
      <c r="AI67" s="57">
        <v>0.76947402954101596</v>
      </c>
      <c r="AJ67" s="57">
        <v>0.91724151372909601</v>
      </c>
      <c r="AK67" s="57">
        <v>0.83912503719329801</v>
      </c>
      <c r="AL67" s="57">
        <v>0.75608777999877896</v>
      </c>
      <c r="AM67" s="57">
        <v>0.76908111572265603</v>
      </c>
      <c r="AN67" s="57">
        <v>0.74590015411376998</v>
      </c>
      <c r="AO67" s="57">
        <v>0.77497237920761097</v>
      </c>
      <c r="AP67" s="57">
        <v>0.77447158098220803</v>
      </c>
      <c r="AQ67" s="57">
        <v>0.76906406879425104</v>
      </c>
      <c r="AR67" s="57">
        <v>0.80839568376541104</v>
      </c>
      <c r="AS67" s="57">
        <v>0.86877781152725198</v>
      </c>
      <c r="AU67" s="57">
        <v>0.95461386442184504</v>
      </c>
      <c r="AW67" s="57">
        <v>0.82637500762939498</v>
      </c>
      <c r="AZ67" s="57">
        <v>0.78057408332824696</v>
      </c>
      <c r="BA67" s="57">
        <v>0.767089784145355</v>
      </c>
      <c r="BB67" s="57">
        <v>0.94438344240188599</v>
      </c>
      <c r="BC67" s="57">
        <v>0.86894583702087402</v>
      </c>
      <c r="BD67" s="57">
        <v>0.74294590950012196</v>
      </c>
      <c r="BE67" s="57">
        <v>0.87282294034957897</v>
      </c>
      <c r="BF67" s="57">
        <v>1</v>
      </c>
      <c r="BG67" s="57">
        <v>0.84012913703918501</v>
      </c>
      <c r="BH67" s="57">
        <v>0.96531713008880604</v>
      </c>
      <c r="BI67" s="57">
        <v>0.77996248006820701</v>
      </c>
      <c r="BJ67" s="57">
        <v>0.79418563842773404</v>
      </c>
    </row>
    <row r="68" spans="2:62" x14ac:dyDescent="0.2">
      <c r="B68" s="57">
        <v>15</v>
      </c>
      <c r="C68" s="57">
        <v>0.76549535989761397</v>
      </c>
      <c r="D68" s="57">
        <v>0.76058632135391202</v>
      </c>
      <c r="E68" s="57">
        <v>0.805797338485718</v>
      </c>
      <c r="F68" s="32">
        <v>0.88166338205337502</v>
      </c>
      <c r="G68" s="57">
        <v>0.750482738018036</v>
      </c>
      <c r="H68" s="57">
        <v>0.80569034814834595</v>
      </c>
      <c r="I68" s="57">
        <v>0.76031124591827404</v>
      </c>
      <c r="J68" s="57">
        <v>0.84986680746078502</v>
      </c>
      <c r="K68" s="57">
        <v>0.85198175907134999</v>
      </c>
      <c r="L68" s="57">
        <v>0.85928523540496804</v>
      </c>
      <c r="M68" s="57">
        <v>0.85845345258712802</v>
      </c>
      <c r="N68" s="57">
        <v>0.84488403797149703</v>
      </c>
      <c r="O68" s="57">
        <v>0.83862990140914895</v>
      </c>
      <c r="P68" s="57">
        <v>0.80256390571594205</v>
      </c>
      <c r="Q68" s="57">
        <v>0.83547884225845304</v>
      </c>
      <c r="R68" s="57">
        <v>0.85909980535507202</v>
      </c>
      <c r="S68" s="57">
        <v>0.80165934562683105</v>
      </c>
      <c r="T68" s="57">
        <v>0.71176725625991799</v>
      </c>
      <c r="U68" s="57">
        <v>0.719906806945801</v>
      </c>
      <c r="V68" s="57">
        <v>0.75291317701339699</v>
      </c>
      <c r="W68" s="57">
        <v>0.83703577518463101</v>
      </c>
      <c r="X68" s="57">
        <v>0.80804067850112904</v>
      </c>
      <c r="Y68" s="57">
        <v>0.80429476499557495</v>
      </c>
      <c r="Z68" s="57">
        <v>0.78867757320404097</v>
      </c>
      <c r="AA68" s="57">
        <v>0.82697433233261097</v>
      </c>
      <c r="AB68" s="57">
        <v>0.80667060613632202</v>
      </c>
      <c r="AC68" s="57">
        <v>0.844085693359375</v>
      </c>
      <c r="AD68" s="57">
        <v>0.80684125423431396</v>
      </c>
      <c r="AE68" s="57">
        <v>0.86312174797058105</v>
      </c>
      <c r="AF68" s="57">
        <v>0.89256840944290206</v>
      </c>
      <c r="AG68" s="57">
        <v>0.79228180646896396</v>
      </c>
      <c r="AH68" s="57">
        <v>0.83701819181442305</v>
      </c>
      <c r="AI68" s="57">
        <v>0.79134780168533303</v>
      </c>
      <c r="AJ68" s="57">
        <v>1</v>
      </c>
      <c r="AK68" s="57">
        <v>0.85773897171020497</v>
      </c>
      <c r="AL68" s="57">
        <v>0.78251934051513705</v>
      </c>
      <c r="AM68" s="57">
        <v>0.81981551647186302</v>
      </c>
      <c r="AN68" s="57">
        <v>0.77829700708389304</v>
      </c>
      <c r="AO68" s="57">
        <v>0.78195846080779996</v>
      </c>
      <c r="AP68" s="57">
        <v>0.80941134691238403</v>
      </c>
      <c r="AQ68" s="57">
        <v>0.85991299152374301</v>
      </c>
      <c r="AR68" s="57">
        <v>0.84260922670364402</v>
      </c>
      <c r="AS68" s="57">
        <v>0.816103756427765</v>
      </c>
      <c r="AU68" s="57">
        <v>1</v>
      </c>
      <c r="AW68" s="57">
        <v>0.83219367265701305</v>
      </c>
      <c r="AZ68" s="57">
        <v>0.83446806669235196</v>
      </c>
      <c r="BA68" s="57">
        <v>0.92805975675582897</v>
      </c>
      <c r="BB68" s="57">
        <v>1</v>
      </c>
      <c r="BC68" s="57">
        <v>0.89511799812316895</v>
      </c>
      <c r="BD68" s="57">
        <v>0.77212989330291804</v>
      </c>
      <c r="BE68" s="57">
        <v>0.89364314079284701</v>
      </c>
      <c r="BG68" s="57">
        <v>0.843974709510803</v>
      </c>
      <c r="BH68" s="57">
        <v>1</v>
      </c>
      <c r="BI68" s="57">
        <v>0.868122458457947</v>
      </c>
      <c r="BJ68" s="57">
        <v>0.80775386095046997</v>
      </c>
    </row>
    <row r="69" spans="2:62" x14ac:dyDescent="0.2">
      <c r="B69" s="57">
        <v>16</v>
      </c>
      <c r="C69" s="57">
        <v>0.84075069427490201</v>
      </c>
      <c r="D69" s="57">
        <v>0.83375257253646895</v>
      </c>
      <c r="E69" s="57">
        <v>0.831229567527771</v>
      </c>
      <c r="F69" s="32">
        <v>0.87840008735656705</v>
      </c>
      <c r="G69" s="57">
        <v>0.82700890302658103</v>
      </c>
      <c r="H69" s="57">
        <v>0.85812413692474399</v>
      </c>
      <c r="I69" s="57">
        <v>0.88757926225662198</v>
      </c>
      <c r="J69" s="57">
        <v>0.86039072275161699</v>
      </c>
      <c r="K69" s="57">
        <v>0.90383982658386197</v>
      </c>
      <c r="L69" s="57">
        <v>0.87540125846862804</v>
      </c>
      <c r="M69" s="57">
        <v>0.86998206377029397</v>
      </c>
      <c r="N69" s="57">
        <v>0.88420075178146396</v>
      </c>
      <c r="O69" s="57">
        <v>0.88827896118164096</v>
      </c>
      <c r="P69" s="57">
        <v>0.81326812505722101</v>
      </c>
      <c r="Q69" s="57">
        <v>0.85023862123489402</v>
      </c>
      <c r="R69" s="57">
        <v>0.87077224254608199</v>
      </c>
      <c r="S69" s="57">
        <v>0.87966829538345304</v>
      </c>
      <c r="T69" s="57">
        <v>0.74876248836517301</v>
      </c>
      <c r="U69" s="57">
        <v>0.84233182668685902</v>
      </c>
      <c r="V69" s="57">
        <v>0.76615560054779097</v>
      </c>
      <c r="W69" s="57">
        <v>0.85523426532745395</v>
      </c>
      <c r="X69" s="57">
        <v>0.79991388320922896</v>
      </c>
      <c r="Y69" s="57">
        <v>0.85535901784896895</v>
      </c>
      <c r="Z69" s="57">
        <v>0.81417208909988403</v>
      </c>
      <c r="AA69" s="57">
        <v>0.85792934894561801</v>
      </c>
      <c r="AB69" s="57">
        <v>0.85372114181518599</v>
      </c>
      <c r="AC69" s="57">
        <v>0.86396282911300704</v>
      </c>
      <c r="AD69" s="57">
        <v>0.81126850843429599</v>
      </c>
      <c r="AE69" s="57">
        <v>0.88267761468887296</v>
      </c>
      <c r="AF69" s="57">
        <v>0.87881433963775601</v>
      </c>
      <c r="AG69" s="57">
        <v>0.82855051755905196</v>
      </c>
      <c r="AH69" s="57">
        <v>0.85518205165863004</v>
      </c>
      <c r="AI69" s="57">
        <v>0.81960290670394897</v>
      </c>
      <c r="AK69" s="57">
        <v>0.90334737300872803</v>
      </c>
      <c r="AL69" s="57">
        <v>0.87322753667831399</v>
      </c>
      <c r="AM69" s="57">
        <v>0.835821032524109</v>
      </c>
      <c r="AN69" s="57">
        <v>0.80911237001419101</v>
      </c>
      <c r="AO69" s="57">
        <v>0.899880051612854</v>
      </c>
      <c r="AP69" s="57">
        <v>0.80645853281021096</v>
      </c>
      <c r="AQ69" s="57">
        <v>0.87091243267059304</v>
      </c>
      <c r="AR69" s="57">
        <v>0.90724378824233998</v>
      </c>
      <c r="AS69" s="57">
        <v>0.85411089658737205</v>
      </c>
      <c r="AW69" s="57">
        <v>0.88135671615600597</v>
      </c>
      <c r="AZ69" s="57">
        <v>0.94339936971664395</v>
      </c>
      <c r="BA69" s="57">
        <v>0.87906831502914395</v>
      </c>
      <c r="BB69" s="57">
        <v>0.99906992912292503</v>
      </c>
      <c r="BC69" s="57">
        <v>0.82722419500350997</v>
      </c>
      <c r="BD69" s="57">
        <v>0.822495818138123</v>
      </c>
      <c r="BE69" s="57">
        <v>0.91878849267959595</v>
      </c>
      <c r="BG69" s="57">
        <v>0.84991145133972201</v>
      </c>
      <c r="BH69" s="57">
        <v>0.87758880853652999</v>
      </c>
      <c r="BI69" s="57">
        <v>0.87757891416549705</v>
      </c>
      <c r="BJ69" s="57">
        <v>0.80344766378402699</v>
      </c>
    </row>
    <row r="70" spans="2:62" x14ac:dyDescent="0.2">
      <c r="B70" s="57">
        <v>17</v>
      </c>
      <c r="C70" s="57">
        <v>0.864615797996521</v>
      </c>
      <c r="D70" s="57">
        <v>0.84154868125915505</v>
      </c>
      <c r="E70" s="57">
        <v>0.86902618408203103</v>
      </c>
      <c r="F70" s="32">
        <v>0.84775823354721103</v>
      </c>
      <c r="G70" s="57">
        <v>0.83199369907379195</v>
      </c>
      <c r="H70" s="57">
        <v>0.87156033515930198</v>
      </c>
      <c r="I70" s="57">
        <v>0.86364984512329102</v>
      </c>
      <c r="J70" s="57">
        <v>0.866785228252411</v>
      </c>
      <c r="K70" s="57">
        <v>0.900992751121521</v>
      </c>
      <c r="L70" s="57">
        <v>0.88067394495010398</v>
      </c>
      <c r="M70" s="57">
        <v>0.91582763195037797</v>
      </c>
      <c r="N70" s="57">
        <v>0.89702844619750999</v>
      </c>
      <c r="O70" s="57">
        <v>0.89049261808395397</v>
      </c>
      <c r="P70" s="57">
        <v>0.85662525892257702</v>
      </c>
      <c r="Q70" s="57">
        <v>0.87660062313079801</v>
      </c>
      <c r="R70" s="57">
        <v>0.89919608831405595</v>
      </c>
      <c r="S70" s="57">
        <v>0.87304854393005404</v>
      </c>
      <c r="T70" s="57">
        <v>0.79661291837692305</v>
      </c>
      <c r="U70" s="57">
        <v>0.81684529781341597</v>
      </c>
      <c r="V70" s="57">
        <v>0.78042030334472701</v>
      </c>
      <c r="W70" s="57">
        <v>0.905018150806427</v>
      </c>
      <c r="X70" s="57">
        <v>0.81622821092605602</v>
      </c>
      <c r="Y70" s="57">
        <v>0.857036292552948</v>
      </c>
      <c r="Z70" s="57">
        <v>0.86283004283904996</v>
      </c>
      <c r="AA70" s="57">
        <v>0.88958847522735596</v>
      </c>
      <c r="AB70" s="57">
        <v>0.85669791698455799</v>
      </c>
      <c r="AC70" s="57">
        <v>0.92769873142242398</v>
      </c>
      <c r="AD70" s="57">
        <v>0.87735521793365501</v>
      </c>
      <c r="AE70" s="57">
        <v>0.91896730661392201</v>
      </c>
      <c r="AF70" s="57">
        <v>0.90232867002487205</v>
      </c>
      <c r="AG70" s="57">
        <v>0.89966332912445102</v>
      </c>
      <c r="AH70" s="57">
        <v>0.89165920019149802</v>
      </c>
      <c r="AI70" s="57">
        <v>0.89731293916702304</v>
      </c>
      <c r="AK70" s="57">
        <v>0.89198464155197099</v>
      </c>
      <c r="AL70" s="57">
        <v>0.88385546207428001</v>
      </c>
      <c r="AM70" s="57">
        <v>0.83766883611679099</v>
      </c>
      <c r="AN70" s="57">
        <v>0.86329144239425704</v>
      </c>
      <c r="AO70" s="57">
        <v>0.90303766727447499</v>
      </c>
      <c r="AP70" s="57">
        <v>0.86876136064529397</v>
      </c>
      <c r="AQ70" s="57">
        <v>0.90753042697906505</v>
      </c>
      <c r="AR70" s="57">
        <v>0.90400540828704801</v>
      </c>
      <c r="AS70" s="57">
        <v>0.92482233047485396</v>
      </c>
      <c r="AW70" s="57">
        <v>0.89639180898666404</v>
      </c>
      <c r="AZ70" s="57">
        <v>0.92881691455841098</v>
      </c>
      <c r="BA70" s="57">
        <v>0.90018123388290405</v>
      </c>
      <c r="BC70" s="57">
        <v>0.81109243631362904</v>
      </c>
      <c r="BD70" s="57">
        <v>0.83408170938491799</v>
      </c>
      <c r="BE70" s="57">
        <v>0.87419080734252896</v>
      </c>
      <c r="BG70" s="57">
        <v>0.847969830036163</v>
      </c>
      <c r="BI70" s="57">
        <v>0.87457865476608299</v>
      </c>
      <c r="BJ70" s="57">
        <v>0.95380020141601596</v>
      </c>
    </row>
    <row r="71" spans="2:62" x14ac:dyDescent="0.2">
      <c r="B71" s="57">
        <v>18</v>
      </c>
      <c r="C71" s="57">
        <v>0.84775125980377197</v>
      </c>
      <c r="D71" s="57">
        <v>0.85453289747238204</v>
      </c>
      <c r="E71" s="57">
        <v>0.87623327970504805</v>
      </c>
      <c r="F71" s="32">
        <v>0.92931056022643999</v>
      </c>
      <c r="G71" s="57">
        <v>0.83717149496078502</v>
      </c>
      <c r="H71" s="57">
        <v>0.87562680244445801</v>
      </c>
      <c r="I71" s="57">
        <v>0.87280446290969904</v>
      </c>
      <c r="J71" s="57">
        <v>0.90461188554763805</v>
      </c>
      <c r="K71" s="57">
        <v>0.91460043191909801</v>
      </c>
      <c r="L71" s="57">
        <v>0.91123765707016002</v>
      </c>
      <c r="M71" s="57">
        <v>0.91539788246154796</v>
      </c>
      <c r="N71" s="57">
        <v>0.895041763782501</v>
      </c>
      <c r="O71" s="57">
        <v>0.89262437820434604</v>
      </c>
      <c r="P71" s="57">
        <v>0.88455450534820601</v>
      </c>
      <c r="Q71" s="57">
        <v>0.941156625747681</v>
      </c>
      <c r="R71" s="57">
        <v>0.92647582292556796</v>
      </c>
      <c r="S71" s="57">
        <v>0.90209227800369296</v>
      </c>
      <c r="T71" s="57">
        <v>0.80160576105117798</v>
      </c>
      <c r="U71" s="57">
        <v>0.84066128730773904</v>
      </c>
      <c r="V71" s="57">
        <v>0.86172991991043102</v>
      </c>
      <c r="W71" s="57">
        <v>0.93611121177673295</v>
      </c>
      <c r="X71" s="57">
        <v>0.89059925079345703</v>
      </c>
      <c r="Y71" s="57">
        <v>0.86634755134582497</v>
      </c>
      <c r="Z71" s="57">
        <v>0.879258573055267</v>
      </c>
      <c r="AA71" s="57">
        <v>0.90853619575500499</v>
      </c>
      <c r="AB71" s="57">
        <v>0.88503563404083296</v>
      </c>
      <c r="AC71" s="57">
        <v>0.89840054512023904</v>
      </c>
      <c r="AD71" s="57">
        <v>0.88469314575195301</v>
      </c>
      <c r="AE71" s="57">
        <v>0.93024307489395097</v>
      </c>
      <c r="AF71" s="57">
        <v>1</v>
      </c>
      <c r="AG71" s="57">
        <v>0.898662209510803</v>
      </c>
      <c r="AH71" s="57">
        <v>0.91909945011138905</v>
      </c>
      <c r="AI71" s="57">
        <v>0.86417651176452603</v>
      </c>
      <c r="AK71" s="57">
        <v>0.89972555637359597</v>
      </c>
      <c r="AL71" s="57">
        <v>0.90591502189636197</v>
      </c>
      <c r="AM71" s="57">
        <v>0.88016414642333995</v>
      </c>
      <c r="AN71" s="57">
        <v>0.90251654386520397</v>
      </c>
      <c r="AO71" s="57">
        <v>0.86140066385269198</v>
      </c>
      <c r="AP71" s="57">
        <v>0.897258341312408</v>
      </c>
      <c r="AQ71" s="57">
        <v>0.98396486043930098</v>
      </c>
      <c r="AR71" s="57">
        <v>0.94406372308731101</v>
      </c>
      <c r="AS71" s="57">
        <v>0.91840296983718905</v>
      </c>
      <c r="AW71" s="57">
        <v>0.88729190826416005</v>
      </c>
      <c r="AZ71" s="57">
        <v>0.95420753955841098</v>
      </c>
      <c r="BA71" s="57">
        <v>0.96670502424240101</v>
      </c>
      <c r="BC71" s="57">
        <v>1</v>
      </c>
      <c r="BD71" s="57">
        <v>0.85247218608856201</v>
      </c>
      <c r="BE71" s="57">
        <v>0.97127544879913297</v>
      </c>
      <c r="BG71" s="57">
        <v>0.83793401718139704</v>
      </c>
      <c r="BI71" s="57">
        <v>0.91433119773864802</v>
      </c>
      <c r="BJ71" s="57">
        <v>0.87215030193328902</v>
      </c>
    </row>
    <row r="72" spans="2:62" x14ac:dyDescent="0.2">
      <c r="B72" s="57">
        <v>19</v>
      </c>
      <c r="C72" s="57">
        <v>0.94694471359252896</v>
      </c>
      <c r="D72" s="57">
        <v>0.91694694757461603</v>
      </c>
      <c r="E72" s="57">
        <v>0.90342611074447599</v>
      </c>
      <c r="F72" s="32">
        <v>0.92277967929840099</v>
      </c>
      <c r="G72" s="57">
        <v>0.91658216714858998</v>
      </c>
      <c r="H72" s="57">
        <v>0.93545496463775601</v>
      </c>
      <c r="I72" s="57">
        <v>0.97536212205886796</v>
      </c>
      <c r="J72" s="57">
        <v>0.91044592857360795</v>
      </c>
      <c r="K72" s="57">
        <v>0.94306355714797996</v>
      </c>
      <c r="L72" s="57">
        <v>0.939822018146515</v>
      </c>
      <c r="M72" s="57">
        <v>0.92876112461090099</v>
      </c>
      <c r="N72" s="57">
        <v>0.92449909448623702</v>
      </c>
      <c r="O72" s="57">
        <v>0.95577341318130504</v>
      </c>
      <c r="P72" s="57">
        <v>0.91067099571228005</v>
      </c>
      <c r="Q72" s="57">
        <v>0.92829847335815396</v>
      </c>
      <c r="R72" s="57">
        <v>0.93363738059997603</v>
      </c>
      <c r="S72" s="57">
        <v>1</v>
      </c>
      <c r="T72" s="57">
        <v>0.84213680028915405</v>
      </c>
      <c r="U72" s="57">
        <v>0.95423275232315097</v>
      </c>
      <c r="V72" s="57">
        <v>0.86117237806320202</v>
      </c>
      <c r="W72" s="57">
        <v>0.94352352619171098</v>
      </c>
      <c r="X72" s="57">
        <v>0.88885849714279197</v>
      </c>
      <c r="Y72" s="57">
        <v>0.92237842082977295</v>
      </c>
      <c r="Z72" s="57">
        <v>0.88807070255279497</v>
      </c>
      <c r="AA72" s="57">
        <v>0.932262182235718</v>
      </c>
      <c r="AB72" s="57">
        <v>0.91825956106185902</v>
      </c>
      <c r="AC72" s="57">
        <v>0.89973974227905296</v>
      </c>
      <c r="AD72" s="57">
        <v>0.89010477066039995</v>
      </c>
      <c r="AE72" s="57">
        <v>0.94793653488159202</v>
      </c>
      <c r="AG72" s="57">
        <v>0.93315070867538497</v>
      </c>
      <c r="AH72" s="57">
        <v>0.91970556974411</v>
      </c>
      <c r="AI72" s="57">
        <v>0.90990996360778797</v>
      </c>
      <c r="AK72" s="57">
        <v>0.94286423921585105</v>
      </c>
      <c r="AL72" s="57">
        <v>1</v>
      </c>
      <c r="AM72" s="57">
        <v>0.93069899082183805</v>
      </c>
      <c r="AN72" s="57">
        <v>0.915566265583038</v>
      </c>
      <c r="AO72" s="57">
        <v>1</v>
      </c>
      <c r="AP72" s="57">
        <v>0.91629844903945901</v>
      </c>
      <c r="AQ72" s="57">
        <v>1</v>
      </c>
      <c r="AR72" s="57">
        <v>1</v>
      </c>
      <c r="AS72" s="57">
        <v>0.929601490497589</v>
      </c>
      <c r="AW72" s="57">
        <v>0.92074590921402</v>
      </c>
      <c r="AZ72" s="57">
        <v>1</v>
      </c>
      <c r="BA72" s="57">
        <v>1</v>
      </c>
      <c r="BC72" s="57">
        <v>0.96758937835693404</v>
      </c>
      <c r="BD72" s="57">
        <v>0.87408351898193404</v>
      </c>
      <c r="BE72" s="57">
        <v>0.990336954593658</v>
      </c>
      <c r="BG72" s="57">
        <v>0.83705979585647605</v>
      </c>
      <c r="BI72" s="57">
        <v>0.93229490518570002</v>
      </c>
      <c r="BJ72" s="57">
        <v>0.91207474470138605</v>
      </c>
    </row>
    <row r="73" spans="2:62" x14ac:dyDescent="0.2">
      <c r="B73" s="57">
        <v>20</v>
      </c>
      <c r="C73" s="57">
        <v>0.94580048322677601</v>
      </c>
      <c r="D73" s="57">
        <v>0.94809609651565596</v>
      </c>
      <c r="E73" s="57">
        <v>0.93670785427093495</v>
      </c>
      <c r="F73" s="32">
        <v>0.88391596078872703</v>
      </c>
      <c r="G73" s="57">
        <v>0.908913254737854</v>
      </c>
      <c r="H73" s="57">
        <v>0.93280088901519798</v>
      </c>
      <c r="I73" s="57">
        <v>1</v>
      </c>
      <c r="J73" s="57">
        <v>0.91678661108017001</v>
      </c>
      <c r="K73" s="57">
        <v>0.94237500429153398</v>
      </c>
      <c r="L73" s="57">
        <v>0.93881797790527299</v>
      </c>
      <c r="M73" s="57">
        <v>0.97748851776123102</v>
      </c>
      <c r="N73" s="57">
        <v>0.95359855890274103</v>
      </c>
      <c r="O73" s="57">
        <v>0.95272976160049405</v>
      </c>
      <c r="P73" s="57">
        <v>0.94413578510284402</v>
      </c>
      <c r="Q73" s="57">
        <v>0.94375598430633501</v>
      </c>
      <c r="R73" s="57">
        <v>0.96394056081771895</v>
      </c>
      <c r="T73" s="57">
        <v>0.88179123401641901</v>
      </c>
      <c r="U73" s="57">
        <v>0.949407458305359</v>
      </c>
      <c r="V73" s="57">
        <v>0.87842965126037598</v>
      </c>
      <c r="W73" s="57">
        <v>1</v>
      </c>
      <c r="X73" s="57">
        <v>0.88949543237686202</v>
      </c>
      <c r="Y73" s="57">
        <v>0.933313548564911</v>
      </c>
      <c r="Z73" s="57">
        <v>0.92279750108718905</v>
      </c>
      <c r="AA73" s="57">
        <v>0.96782517433166504</v>
      </c>
      <c r="AB73" s="57">
        <v>0.91825073957443204</v>
      </c>
      <c r="AC73" s="57">
        <v>0.96494859457016002</v>
      </c>
      <c r="AD73" s="57">
        <v>0.93696612119674705</v>
      </c>
      <c r="AE73" s="57">
        <v>0.96698975563049305</v>
      </c>
      <c r="AG73" s="57">
        <v>1</v>
      </c>
      <c r="AH73" s="57">
        <v>0.97956448793411299</v>
      </c>
      <c r="AI73" s="57">
        <v>1</v>
      </c>
      <c r="AK73" s="57">
        <v>0.948128342628479</v>
      </c>
      <c r="AM73" s="57">
        <v>0.92310732603073098</v>
      </c>
      <c r="AN73" s="57">
        <v>0.95815575122833296</v>
      </c>
      <c r="AP73" s="57">
        <v>0.92818915843963601</v>
      </c>
      <c r="AS73" s="57">
        <v>1</v>
      </c>
      <c r="AW73" s="57">
        <v>0.95746827125549305</v>
      </c>
      <c r="AZ73" s="57">
        <v>0.990581095218658</v>
      </c>
      <c r="BC73" s="57">
        <v>0.95272654294967696</v>
      </c>
      <c r="BD73" s="57">
        <v>0.95450860261917103</v>
      </c>
      <c r="BE73" s="57">
        <v>0.98120337724685702</v>
      </c>
      <c r="BG73" s="57">
        <v>0.959372818470001</v>
      </c>
      <c r="BI73" s="57">
        <v>0.92289620637893699</v>
      </c>
      <c r="BJ73" s="57">
        <v>0.98333799839019798</v>
      </c>
    </row>
    <row r="74" spans="2:62" x14ac:dyDescent="0.2">
      <c r="B74" s="57">
        <v>21</v>
      </c>
      <c r="C74" s="57">
        <v>0.92297869920730602</v>
      </c>
      <c r="D74" s="57">
        <v>0.96297872066497803</v>
      </c>
      <c r="E74" s="57">
        <v>0.95489889383315996</v>
      </c>
      <c r="F74" s="32">
        <v>0.97165840864181496</v>
      </c>
      <c r="G74" s="57">
        <v>0.94356125593185403</v>
      </c>
      <c r="H74" s="57">
        <v>0.94565874338150002</v>
      </c>
      <c r="J74" s="57">
        <v>0.96276634931564298</v>
      </c>
      <c r="K74" s="57">
        <v>0.95520389080047596</v>
      </c>
      <c r="L74" s="57">
        <v>0.97670316696167003</v>
      </c>
      <c r="M74" s="57">
        <v>0.97188949584960904</v>
      </c>
      <c r="N74" s="57">
        <v>0.95107853412628196</v>
      </c>
      <c r="O74" s="57">
        <v>0.93538445234298695</v>
      </c>
      <c r="P74" s="57">
        <v>1</v>
      </c>
      <c r="Q74" s="57">
        <v>1</v>
      </c>
      <c r="R74" s="57">
        <v>0.95930254459381104</v>
      </c>
      <c r="T74" s="57">
        <v>0.88113409280777</v>
      </c>
      <c r="U74" s="57">
        <v>0.91991811990737904</v>
      </c>
      <c r="V74" s="57">
        <v>0.94466072320938099</v>
      </c>
      <c r="X74" s="57">
        <v>0.95586204528808605</v>
      </c>
      <c r="Y74" s="57">
        <v>0.95859479904174805</v>
      </c>
      <c r="Z74" s="57">
        <v>0.93427968025207497</v>
      </c>
      <c r="AA74" s="57">
        <v>0.96358478069305398</v>
      </c>
      <c r="AB74" s="57">
        <v>0.93787544965743996</v>
      </c>
      <c r="AC74" s="57">
        <v>0.92705512046813998</v>
      </c>
      <c r="AD74" s="57">
        <v>0.94449853897094704</v>
      </c>
      <c r="AE74" s="57">
        <v>0.96903795003891002</v>
      </c>
      <c r="AH74" s="57">
        <v>1</v>
      </c>
      <c r="AI74" s="57">
        <v>0.99506860971450795</v>
      </c>
      <c r="AK74" s="57">
        <v>0.95450210571289096</v>
      </c>
      <c r="AM74" s="57">
        <v>0.96557980775833097</v>
      </c>
      <c r="AN74" s="57">
        <v>1</v>
      </c>
      <c r="AP74" s="57">
        <v>1</v>
      </c>
      <c r="AS74" s="57">
        <v>0.99388337135314897</v>
      </c>
      <c r="AW74" s="57">
        <v>1</v>
      </c>
      <c r="BC74" s="57">
        <v>0.81041002273559604</v>
      </c>
      <c r="BD74" s="57">
        <v>0.93672817945480402</v>
      </c>
      <c r="BE74" s="57">
        <v>1</v>
      </c>
      <c r="BG74" s="57">
        <v>0.95076626539230402</v>
      </c>
      <c r="BI74" s="57">
        <v>0.95112550258636497</v>
      </c>
      <c r="BJ74" s="57">
        <v>1</v>
      </c>
    </row>
    <row r="75" spans="2:62" x14ac:dyDescent="0.2">
      <c r="B75" s="57">
        <v>22</v>
      </c>
      <c r="C75" s="57">
        <v>1</v>
      </c>
      <c r="D75" s="57">
        <v>1</v>
      </c>
      <c r="E75" s="57">
        <v>0.97885727882385298</v>
      </c>
      <c r="F75" s="32">
        <v>0.95446062088012695</v>
      </c>
      <c r="G75" s="57">
        <v>1</v>
      </c>
      <c r="H75" s="57">
        <v>1</v>
      </c>
      <c r="J75" s="57">
        <v>0.97286057472229004</v>
      </c>
      <c r="K75" s="57">
        <v>0.97690749168395996</v>
      </c>
      <c r="L75" s="57">
        <v>1</v>
      </c>
      <c r="M75" s="57">
        <v>0.97307980060577404</v>
      </c>
      <c r="N75" s="57">
        <v>0.97370415925979603</v>
      </c>
      <c r="O75" s="57">
        <v>1</v>
      </c>
      <c r="R75" s="57">
        <v>0.96800535917282104</v>
      </c>
      <c r="T75" s="57">
        <v>0.91698962450027499</v>
      </c>
      <c r="U75" s="57">
        <v>1</v>
      </c>
      <c r="V75" s="57">
        <v>0.94452679157257102</v>
      </c>
      <c r="X75" s="57">
        <v>0.94066423177719105</v>
      </c>
      <c r="Y75" s="57">
        <v>1</v>
      </c>
      <c r="Z75" s="57">
        <v>0.95100891590118397</v>
      </c>
      <c r="AA75" s="57">
        <v>0.98478901386260997</v>
      </c>
      <c r="AB75" s="57">
        <v>0.95920866727829002</v>
      </c>
      <c r="AC75" s="57">
        <v>0.93498426675796498</v>
      </c>
      <c r="AD75" s="57">
        <v>0.94815051555633501</v>
      </c>
      <c r="AE75" s="57">
        <v>0.99382871389389005</v>
      </c>
      <c r="AK75" s="57">
        <v>1</v>
      </c>
      <c r="AM75" s="57">
        <v>1</v>
      </c>
      <c r="BD75" s="57">
        <v>0.95311701297759999</v>
      </c>
      <c r="BE75" s="57">
        <v>0.95430076122283902</v>
      </c>
      <c r="BG75" s="57">
        <v>0.94599479436874401</v>
      </c>
      <c r="BI75" s="57">
        <v>0.97857564687728904</v>
      </c>
    </row>
    <row r="76" spans="2:62" x14ac:dyDescent="0.2">
      <c r="B76" s="57">
        <v>23</v>
      </c>
      <c r="F76" s="32">
        <v>0.89801925420761097</v>
      </c>
      <c r="J76" s="57">
        <v>0.97465234994888295</v>
      </c>
      <c r="K76" s="57">
        <v>0.97764545679092396</v>
      </c>
      <c r="M76" s="57">
        <v>1</v>
      </c>
      <c r="N76" s="57">
        <v>1</v>
      </c>
      <c r="R76" s="57">
        <v>0.99158906936645497</v>
      </c>
      <c r="T76" s="57">
        <v>0.94445502758026101</v>
      </c>
      <c r="V76" s="57">
        <v>0.95886313915252697</v>
      </c>
      <c r="X76" s="57">
        <v>0.950311720371246</v>
      </c>
      <c r="Z76" s="57">
        <v>1</v>
      </c>
      <c r="AA76" s="57">
        <v>1</v>
      </c>
      <c r="AB76" s="57">
        <v>0.96204113960266102</v>
      </c>
      <c r="AC76" s="57">
        <v>1</v>
      </c>
      <c r="AD76" s="57">
        <v>1</v>
      </c>
      <c r="AE76" s="57">
        <v>1</v>
      </c>
      <c r="BD76" s="57">
        <v>1</v>
      </c>
      <c r="BG76" s="57">
        <v>0.9914191365242</v>
      </c>
      <c r="BI76" s="57">
        <v>0.990300953388214</v>
      </c>
    </row>
    <row r="77" spans="2:62" x14ac:dyDescent="0.2">
      <c r="B77" s="57">
        <v>24</v>
      </c>
      <c r="F77" s="32">
        <v>0.98513990640640303</v>
      </c>
      <c r="J77" s="57">
        <v>1</v>
      </c>
      <c r="K77" s="57">
        <v>0.97988492250442505</v>
      </c>
      <c r="R77" s="57">
        <v>1</v>
      </c>
      <c r="T77" s="57">
        <v>0.956864774227142</v>
      </c>
      <c r="V77" s="57">
        <v>1</v>
      </c>
      <c r="X77" s="57">
        <v>1</v>
      </c>
      <c r="AB77" s="57">
        <v>0.98597139120101895</v>
      </c>
      <c r="AC77" s="57">
        <v>0.93598961830139205</v>
      </c>
      <c r="BD77" s="57">
        <v>0.99548268318176303</v>
      </c>
      <c r="BG77" s="57">
        <v>1</v>
      </c>
      <c r="BI77" s="57">
        <v>1</v>
      </c>
    </row>
    <row r="78" spans="2:62" x14ac:dyDescent="0.2">
      <c r="B78" s="57">
        <v>25</v>
      </c>
      <c r="F78" s="32">
        <v>0.97544860839843806</v>
      </c>
      <c r="K78" s="57">
        <v>1</v>
      </c>
      <c r="T78" s="57">
        <v>0.98105818033218395</v>
      </c>
      <c r="AB78" s="57">
        <v>1</v>
      </c>
      <c r="BI78" s="57">
        <v>0.92420709133148204</v>
      </c>
    </row>
    <row r="79" spans="2:62" x14ac:dyDescent="0.2">
      <c r="B79" s="57">
        <v>26</v>
      </c>
      <c r="F79" s="32">
        <v>0.91512793302536</v>
      </c>
      <c r="T79" s="57">
        <v>1</v>
      </c>
    </row>
    <row r="80" spans="2:62" x14ac:dyDescent="0.2">
      <c r="B80" s="57">
        <v>27</v>
      </c>
      <c r="F80" s="32">
        <v>1</v>
      </c>
    </row>
    <row r="81" spans="2:6" x14ac:dyDescent="0.2">
      <c r="B81" s="57">
        <v>28</v>
      </c>
      <c r="F81" s="32"/>
    </row>
    <row r="82" spans="2:6" x14ac:dyDescent="0.2">
      <c r="B82" s="57">
        <v>29</v>
      </c>
    </row>
    <row r="83" spans="2:6" x14ac:dyDescent="0.2">
      <c r="B83" s="57">
        <v>30</v>
      </c>
    </row>
    <row r="84" spans="2:6" x14ac:dyDescent="0.2">
      <c r="B84" s="57">
        <v>31</v>
      </c>
    </row>
    <row r="85" spans="2:6" x14ac:dyDescent="0.2">
      <c r="B85" s="57">
        <v>32</v>
      </c>
    </row>
    <row r="86" spans="2:6" x14ac:dyDescent="0.2">
      <c r="B86" s="57">
        <v>33</v>
      </c>
    </row>
    <row r="87" spans="2:6" x14ac:dyDescent="0.2">
      <c r="B87" s="57">
        <v>34</v>
      </c>
    </row>
    <row r="88" spans="2:6" x14ac:dyDescent="0.2">
      <c r="B88" s="57">
        <v>35</v>
      </c>
    </row>
    <row r="96" spans="2:6" x14ac:dyDescent="0.2">
      <c r="B96" s="127" t="s">
        <v>316</v>
      </c>
      <c r="C96" s="127"/>
      <c r="D96" s="127"/>
      <c r="E96" s="127"/>
    </row>
    <row r="98" spans="2:44" x14ac:dyDescent="0.2">
      <c r="C98" s="128" t="s">
        <v>44</v>
      </c>
      <c r="D98" s="129"/>
      <c r="E98" s="129"/>
      <c r="F98" s="129"/>
      <c r="G98" s="129"/>
      <c r="H98" s="129"/>
      <c r="I98" s="129"/>
      <c r="J98" s="129"/>
      <c r="K98" s="129"/>
      <c r="L98" s="129"/>
      <c r="M98" s="129"/>
      <c r="N98" s="129"/>
      <c r="O98" s="129"/>
      <c r="P98" s="129"/>
      <c r="Q98" s="129"/>
      <c r="R98" s="129"/>
      <c r="S98" s="129"/>
      <c r="T98" s="129"/>
      <c r="U98" s="129"/>
      <c r="V98" s="129"/>
      <c r="W98" s="129"/>
      <c r="X98" s="129"/>
      <c r="Y98" s="130"/>
      <c r="Z98" s="128" t="s">
        <v>45</v>
      </c>
      <c r="AA98" s="129"/>
      <c r="AB98" s="129"/>
      <c r="AC98" s="129"/>
      <c r="AD98" s="129"/>
      <c r="AE98" s="129"/>
      <c r="AF98" s="129"/>
      <c r="AG98" s="129"/>
      <c r="AH98" s="129"/>
      <c r="AI98" s="129"/>
      <c r="AJ98" s="129"/>
      <c r="AK98" s="129"/>
      <c r="AL98" s="129"/>
      <c r="AM98" s="129"/>
      <c r="AN98" s="129"/>
      <c r="AO98" s="129"/>
      <c r="AP98" s="129"/>
      <c r="AQ98" s="129"/>
      <c r="AR98" s="130"/>
    </row>
    <row r="99" spans="2:44" x14ac:dyDescent="0.2">
      <c r="C99" s="112"/>
      <c r="H99" s="112"/>
      <c r="AR99" s="32"/>
    </row>
    <row r="100" spans="2:44" x14ac:dyDescent="0.2">
      <c r="B100" s="57" t="s">
        <v>195</v>
      </c>
      <c r="C100" s="57" t="s">
        <v>196</v>
      </c>
      <c r="D100" s="57" t="s">
        <v>197</v>
      </c>
      <c r="E100" s="57" t="s">
        <v>198</v>
      </c>
      <c r="F100" s="57" t="s">
        <v>199</v>
      </c>
      <c r="G100" s="57" t="s">
        <v>200</v>
      </c>
      <c r="H100" s="57" t="s">
        <v>201</v>
      </c>
      <c r="I100" s="57" t="s">
        <v>202</v>
      </c>
      <c r="J100" s="57" t="s">
        <v>203</v>
      </c>
      <c r="K100" s="57" t="s">
        <v>204</v>
      </c>
      <c r="L100" s="57" t="s">
        <v>205</v>
      </c>
      <c r="M100" s="57" t="s">
        <v>206</v>
      </c>
      <c r="N100" s="57" t="s">
        <v>207</v>
      </c>
      <c r="O100" s="57" t="s">
        <v>208</v>
      </c>
      <c r="P100" s="57" t="s">
        <v>209</v>
      </c>
      <c r="Q100" s="57" t="s">
        <v>210</v>
      </c>
      <c r="R100" s="57" t="s">
        <v>211</v>
      </c>
      <c r="S100" s="57" t="s">
        <v>212</v>
      </c>
      <c r="T100" s="57" t="s">
        <v>213</v>
      </c>
      <c r="U100" s="57" t="s">
        <v>214</v>
      </c>
      <c r="V100" s="57" t="s">
        <v>215</v>
      </c>
      <c r="W100" s="57" t="s">
        <v>216</v>
      </c>
      <c r="X100" s="57" t="s">
        <v>217</v>
      </c>
      <c r="Y100" s="57" t="s">
        <v>218</v>
      </c>
      <c r="Z100" s="57" t="s">
        <v>224</v>
      </c>
      <c r="AA100" s="57" t="s">
        <v>225</v>
      </c>
      <c r="AB100" s="57" t="s">
        <v>226</v>
      </c>
      <c r="AC100" s="57" t="s">
        <v>227</v>
      </c>
      <c r="AD100" s="57" t="s">
        <v>228</v>
      </c>
      <c r="AE100" s="57" t="s">
        <v>229</v>
      </c>
      <c r="AF100" s="57" t="s">
        <v>230</v>
      </c>
      <c r="AG100" s="57" t="s">
        <v>231</v>
      </c>
      <c r="AH100" s="57" t="s">
        <v>232</v>
      </c>
      <c r="AI100" s="57" t="s">
        <v>233</v>
      </c>
      <c r="AJ100" s="57" t="s">
        <v>234</v>
      </c>
      <c r="AK100" s="57" t="s">
        <v>235</v>
      </c>
      <c r="AL100" s="57" t="s">
        <v>236</v>
      </c>
      <c r="AM100" s="57" t="s">
        <v>237</v>
      </c>
      <c r="AN100" s="57" t="s">
        <v>238</v>
      </c>
      <c r="AO100" s="57" t="s">
        <v>239</v>
      </c>
      <c r="AP100" s="57" t="s">
        <v>240</v>
      </c>
      <c r="AQ100" s="57" t="s">
        <v>241</v>
      </c>
      <c r="AR100" s="32" t="s">
        <v>242</v>
      </c>
    </row>
    <row r="101" spans="2:44" x14ac:dyDescent="0.2">
      <c r="B101" s="57">
        <v>1</v>
      </c>
      <c r="C101" s="57">
        <v>0.202926024794579</v>
      </c>
      <c r="D101" s="57">
        <v>0.109175339341164</v>
      </c>
      <c r="E101" s="57">
        <v>9.7071103751659393E-2</v>
      </c>
      <c r="F101" s="57">
        <v>0.116071797907352</v>
      </c>
      <c r="G101" s="57">
        <v>0.15821954607963601</v>
      </c>
      <c r="H101" s="57">
        <v>0.184379607439041</v>
      </c>
      <c r="I101" s="57">
        <v>0.198937803506851</v>
      </c>
      <c r="J101" s="57">
        <v>0.15331181883812001</v>
      </c>
      <c r="K101" s="57">
        <v>0.20035016536712599</v>
      </c>
      <c r="L101" s="57">
        <v>0.11499246954917899</v>
      </c>
      <c r="M101" s="57">
        <v>0.10983369499445</v>
      </c>
      <c r="N101" s="57">
        <v>0.13408756256103499</v>
      </c>
      <c r="O101" s="57">
        <v>0.114627406001091</v>
      </c>
      <c r="P101" s="57">
        <v>0.41245833039283802</v>
      </c>
      <c r="Q101" s="57">
        <v>0.221717104315758</v>
      </c>
      <c r="R101" s="57">
        <v>0.13052114844322199</v>
      </c>
      <c r="S101" s="57">
        <v>0.14292092621326399</v>
      </c>
      <c r="T101" s="57">
        <v>-0.123284205794334</v>
      </c>
      <c r="U101" s="57">
        <v>0.162951961159706</v>
      </c>
      <c r="V101" s="57">
        <v>0.36323362588882402</v>
      </c>
      <c r="W101" s="57">
        <v>0.25015443563461298</v>
      </c>
      <c r="X101" s="57">
        <v>0.112931035459042</v>
      </c>
      <c r="Y101" s="57">
        <v>3.07030184194446E-3</v>
      </c>
      <c r="Z101" s="57">
        <v>3.8069665431976298E-2</v>
      </c>
      <c r="AA101" s="57">
        <v>6.9134682416915894E-2</v>
      </c>
      <c r="AB101" s="57">
        <v>8.8090874254703494E-2</v>
      </c>
      <c r="AC101" s="57">
        <v>5.84858283400536E-2</v>
      </c>
      <c r="AD101" s="57">
        <v>6.5507881343364702E-2</v>
      </c>
      <c r="AE101" s="57">
        <v>6.4331732690334306E-2</v>
      </c>
      <c r="AF101" s="57">
        <v>0.11101233214139899</v>
      </c>
      <c r="AG101" s="57">
        <v>5.7724956423044198E-2</v>
      </c>
      <c r="AH101" s="57">
        <v>2.7957729995250698E-2</v>
      </c>
      <c r="AI101" s="57">
        <v>0.245947375893593</v>
      </c>
      <c r="AJ101" s="57">
        <v>9.7800493240356501E-2</v>
      </c>
      <c r="AK101" s="57">
        <v>8.9165993034839602E-2</v>
      </c>
      <c r="AL101" s="57">
        <v>7.6491124927997603E-2</v>
      </c>
      <c r="AM101" s="57">
        <v>0.107200652360916</v>
      </c>
      <c r="AN101" s="57">
        <v>5.1760409027338E-2</v>
      </c>
      <c r="AO101" s="57">
        <v>6.9925256073474898E-2</v>
      </c>
      <c r="AP101" s="57">
        <v>6.86075314879417E-2</v>
      </c>
      <c r="AQ101" s="57">
        <v>1.6806852072477299E-2</v>
      </c>
      <c r="AR101" s="32">
        <v>9.2424780130386394E-2</v>
      </c>
    </row>
    <row r="102" spans="2:44" x14ac:dyDescent="0.2">
      <c r="B102" s="57">
        <v>2</v>
      </c>
      <c r="C102" s="57">
        <v>0.299825400114059</v>
      </c>
      <c r="D102" s="57">
        <v>0.162958204746246</v>
      </c>
      <c r="E102" s="57">
        <v>0.15734553337097201</v>
      </c>
      <c r="F102" s="57">
        <v>0.19577391445636799</v>
      </c>
      <c r="G102" s="57">
        <v>0.22350002825260201</v>
      </c>
      <c r="H102" s="57">
        <v>0.25341179966926602</v>
      </c>
      <c r="I102" s="57">
        <v>0.26986917853355402</v>
      </c>
      <c r="J102" s="57">
        <v>0.21613006293773701</v>
      </c>
      <c r="K102" s="57">
        <v>0.28794151544570901</v>
      </c>
      <c r="L102" s="57">
        <v>0.16199292242527</v>
      </c>
      <c r="M102" s="57">
        <v>0.107486329972744</v>
      </c>
      <c r="N102" s="57">
        <v>0.14505010843277</v>
      </c>
      <c r="O102" s="57">
        <v>0.14654466509819</v>
      </c>
      <c r="P102" s="57">
        <v>0.52271538972854603</v>
      </c>
      <c r="Q102" s="57">
        <v>0.29415735602378801</v>
      </c>
      <c r="R102" s="57">
        <v>0.208008497953415</v>
      </c>
      <c r="S102" s="57">
        <v>0.219469994306564</v>
      </c>
      <c r="T102" s="57">
        <v>-0.22777183353900901</v>
      </c>
      <c r="U102" s="57">
        <v>0.14914231002330799</v>
      </c>
      <c r="V102" s="57">
        <v>0.42271125316619901</v>
      </c>
      <c r="W102" s="57">
        <v>0.41636899113655101</v>
      </c>
      <c r="X102" s="57">
        <v>0.158237129449844</v>
      </c>
      <c r="Y102" s="57">
        <v>0.23620705306529999</v>
      </c>
      <c r="Z102" s="57">
        <v>1.19069401989691E-4</v>
      </c>
      <c r="AA102" s="57">
        <v>3.69095578789711E-2</v>
      </c>
      <c r="AB102" s="57">
        <v>-4.23599183559418E-2</v>
      </c>
      <c r="AC102" s="57">
        <v>9.2597439885139493E-2</v>
      </c>
      <c r="AD102" s="57">
        <v>-9.1158069670200403E-2</v>
      </c>
      <c r="AE102" s="57">
        <v>9.0300858020782498E-2</v>
      </c>
      <c r="AF102" s="57">
        <v>0.17767700552940399</v>
      </c>
      <c r="AG102" s="57">
        <v>-5.34713827073574E-2</v>
      </c>
      <c r="AH102" s="57">
        <v>8.2161519676446897E-3</v>
      </c>
      <c r="AI102" s="57">
        <v>0.45522624254226701</v>
      </c>
      <c r="AJ102" s="57">
        <v>0.24922424554824801</v>
      </c>
      <c r="AK102" s="57">
        <v>0.20798531174659701</v>
      </c>
      <c r="AL102" s="57">
        <v>4.4821511954069103E-2</v>
      </c>
      <c r="AM102" s="57">
        <v>0.111998043954372</v>
      </c>
      <c r="AN102" s="57">
        <v>6.7198023200035095E-2</v>
      </c>
      <c r="AO102" s="57">
        <v>8.7787717580795302E-2</v>
      </c>
      <c r="AP102" s="57">
        <v>0.31825488805770902</v>
      </c>
      <c r="AQ102" s="57">
        <v>-4.2823683470487602E-2</v>
      </c>
      <c r="AR102" s="32">
        <v>0.32259637117385898</v>
      </c>
    </row>
    <row r="103" spans="2:44" x14ac:dyDescent="0.2">
      <c r="B103" s="57">
        <v>3</v>
      </c>
      <c r="C103" s="57">
        <v>0.488474041223526</v>
      </c>
      <c r="D103" s="57">
        <v>0.310825735330582</v>
      </c>
      <c r="E103" s="57">
        <v>0.35968050360679599</v>
      </c>
      <c r="F103" s="57">
        <v>0.43202507495880099</v>
      </c>
      <c r="G103" s="57">
        <v>0.414000123739243</v>
      </c>
      <c r="H103" s="57">
        <v>0.41915148496627802</v>
      </c>
      <c r="I103" s="57">
        <v>0.40838047862052901</v>
      </c>
      <c r="J103" s="57">
        <v>0.406709045171738</v>
      </c>
      <c r="K103" s="57">
        <v>0.48945701122283902</v>
      </c>
      <c r="L103" s="57">
        <v>0.30404317378997803</v>
      </c>
      <c r="M103" s="57">
        <v>0.189591243863106</v>
      </c>
      <c r="N103" s="57">
        <v>0.213223561644554</v>
      </c>
      <c r="O103" s="57">
        <v>0.28853794932365401</v>
      </c>
      <c r="P103" s="57">
        <v>0.683649241924286</v>
      </c>
      <c r="Q103" s="57">
        <v>0.49620074033737199</v>
      </c>
      <c r="R103" s="57">
        <v>0.59913057088851895</v>
      </c>
      <c r="S103" s="57">
        <v>0.429600030183792</v>
      </c>
      <c r="T103" s="57">
        <v>0.22230641543865201</v>
      </c>
      <c r="U103" s="57">
        <v>0.205677434802055</v>
      </c>
      <c r="V103" s="57">
        <v>0.55214208364486705</v>
      </c>
      <c r="W103" s="57">
        <v>0.61826878786087003</v>
      </c>
      <c r="X103" s="57">
        <v>0.15693832933902699</v>
      </c>
      <c r="Y103" s="57">
        <v>0.44265788793563798</v>
      </c>
      <c r="Z103" s="57">
        <v>-0.17423133552074399</v>
      </c>
      <c r="AA103" s="57">
        <v>0.38067582249641402</v>
      </c>
      <c r="AB103" s="57">
        <v>0.11762897670269</v>
      </c>
      <c r="AC103" s="57">
        <v>0.55498844385147095</v>
      </c>
      <c r="AD103" s="57">
        <v>7.8477412462234497E-2</v>
      </c>
      <c r="AE103" s="57">
        <v>0.46034455299377403</v>
      </c>
      <c r="AF103" s="57">
        <v>0.54434883594512895</v>
      </c>
      <c r="AG103" s="57">
        <v>0.236313685774803</v>
      </c>
      <c r="AH103" s="57">
        <v>0.17054213583469399</v>
      </c>
      <c r="AI103" s="57">
        <v>0.57120543718338002</v>
      </c>
      <c r="AJ103" s="57">
        <v>0.39622879028320301</v>
      </c>
      <c r="AK103" s="57">
        <v>0.40197676420211798</v>
      </c>
      <c r="AL103" s="57">
        <v>0.33022528886795</v>
      </c>
      <c r="AM103" s="57">
        <v>0.30018237233161899</v>
      </c>
      <c r="AN103" s="57">
        <v>0.38881295919418302</v>
      </c>
      <c r="AO103" s="57">
        <v>0.246848970651627</v>
      </c>
      <c r="AP103" s="57">
        <v>0.606786668300629</v>
      </c>
      <c r="AQ103" s="57">
        <v>9.4494871795177501E-2</v>
      </c>
      <c r="AR103" s="32">
        <v>0.53756117820739802</v>
      </c>
    </row>
    <row r="104" spans="2:44" x14ac:dyDescent="0.2">
      <c r="B104" s="57">
        <v>4</v>
      </c>
      <c r="C104" s="57">
        <v>0.552759230136871</v>
      </c>
      <c r="D104" s="57">
        <v>0.43890681862831099</v>
      </c>
      <c r="E104" s="57">
        <v>0.50395286083221402</v>
      </c>
      <c r="F104" s="57">
        <v>0.54741084575653098</v>
      </c>
      <c r="G104" s="57">
        <v>0.52934658527374301</v>
      </c>
      <c r="H104" s="57">
        <v>0.48051372170448298</v>
      </c>
      <c r="I104" s="57">
        <v>0.49757263064384499</v>
      </c>
      <c r="J104" s="57">
        <v>0.51354664564132702</v>
      </c>
      <c r="K104" s="57">
        <v>0.60018938779830899</v>
      </c>
      <c r="L104" s="57">
        <v>0.44791463017463701</v>
      </c>
      <c r="M104" s="57">
        <v>0.31288519501686102</v>
      </c>
      <c r="N104" s="57">
        <v>0.25871080160141002</v>
      </c>
      <c r="O104" s="57">
        <v>0.36021864414215099</v>
      </c>
      <c r="P104" s="57">
        <v>0.70580565929412797</v>
      </c>
      <c r="Q104" s="57">
        <v>0.55114716291427601</v>
      </c>
      <c r="R104" s="57">
        <v>0.65283304452896096</v>
      </c>
      <c r="S104" s="57">
        <v>0.50766462087631203</v>
      </c>
      <c r="T104" s="57">
        <v>0.41289389133453402</v>
      </c>
      <c r="U104" s="57">
        <v>0.41499257087707497</v>
      </c>
      <c r="V104" s="57">
        <v>0.55472981929779097</v>
      </c>
      <c r="W104" s="57">
        <v>0.66441279649734497</v>
      </c>
      <c r="X104" s="57">
        <v>0.26996615529060403</v>
      </c>
      <c r="Y104" s="57">
        <v>0.51367163658142101</v>
      </c>
      <c r="Z104" s="57">
        <v>0.23281706869602201</v>
      </c>
      <c r="AA104" s="57">
        <v>0.58449029922485396</v>
      </c>
      <c r="AB104" s="57">
        <v>0.38110476732254001</v>
      </c>
      <c r="AC104" s="57">
        <v>0.59283113479614302</v>
      </c>
      <c r="AD104" s="57">
        <v>0.28317725658416798</v>
      </c>
      <c r="AE104" s="57">
        <v>0.64695537090301503</v>
      </c>
      <c r="AF104" s="57">
        <v>0.57846707105636597</v>
      </c>
      <c r="AG104" s="57">
        <v>0.57333314418792702</v>
      </c>
      <c r="AH104" s="57">
        <v>0.32552066445350603</v>
      </c>
      <c r="AI104" s="57">
        <v>0.61151266098022505</v>
      </c>
      <c r="AJ104" s="57">
        <v>0.60026347637176503</v>
      </c>
      <c r="AK104" s="57">
        <v>0.471540987491608</v>
      </c>
      <c r="AL104" s="57">
        <v>0.550847887992859</v>
      </c>
      <c r="AM104" s="57">
        <v>0.52452331781387296</v>
      </c>
      <c r="AN104" s="57">
        <v>0.39741584658622697</v>
      </c>
      <c r="AO104" s="57">
        <v>0.44581261277198803</v>
      </c>
      <c r="AP104" s="57">
        <v>0.49853169918060303</v>
      </c>
      <c r="AQ104" s="57">
        <v>0.482258319854736</v>
      </c>
      <c r="AR104" s="32">
        <v>0.60856139659881603</v>
      </c>
    </row>
    <row r="105" spans="2:44" x14ac:dyDescent="0.2">
      <c r="B105" s="57">
        <v>5</v>
      </c>
      <c r="C105" s="57">
        <v>0.62857270240783703</v>
      </c>
      <c r="D105" s="57">
        <v>0.54052937030792203</v>
      </c>
      <c r="E105" s="57">
        <v>0.60395306348800704</v>
      </c>
      <c r="F105" s="57">
        <v>0.66306561231613204</v>
      </c>
      <c r="G105" s="57">
        <v>0.60063225030899103</v>
      </c>
      <c r="H105" s="57">
        <v>0.58775407075882002</v>
      </c>
      <c r="I105" s="57">
        <v>0.60210591554641701</v>
      </c>
      <c r="J105" s="57">
        <v>0.62279415130615201</v>
      </c>
      <c r="K105" s="57">
        <v>0.68338549137115501</v>
      </c>
      <c r="L105" s="57">
        <v>0.50831967592239402</v>
      </c>
      <c r="M105" s="57">
        <v>0.46856015920638999</v>
      </c>
      <c r="N105" s="57">
        <v>0.40987157821655301</v>
      </c>
      <c r="O105" s="57">
        <v>0.44073915481567399</v>
      </c>
      <c r="P105" s="57">
        <v>0.74062377214431796</v>
      </c>
      <c r="Q105" s="57">
        <v>0.62567561864852905</v>
      </c>
      <c r="R105" s="57">
        <v>0.70255994796752896</v>
      </c>
      <c r="S105" s="57">
        <v>0.56252557039260898</v>
      </c>
      <c r="T105" s="57">
        <v>0.52428585290908802</v>
      </c>
      <c r="U105" s="57">
        <v>0.472733825445175</v>
      </c>
      <c r="V105" s="57">
        <v>0.62534451484680198</v>
      </c>
      <c r="W105" s="57">
        <v>0.72727590799331698</v>
      </c>
      <c r="X105" s="57">
        <v>0.37680825591087302</v>
      </c>
      <c r="Y105" s="57">
        <v>0.65670275688171398</v>
      </c>
      <c r="Z105" s="57">
        <v>0.412273049354553</v>
      </c>
      <c r="AA105" s="57">
        <v>0.66760826110839799</v>
      </c>
      <c r="AB105" s="57">
        <v>0.63283866643905595</v>
      </c>
      <c r="AC105" s="57">
        <v>0.63109010457992598</v>
      </c>
      <c r="AD105" s="57">
        <v>0.35859084129333502</v>
      </c>
      <c r="AE105" s="57">
        <v>0.73381823301315297</v>
      </c>
      <c r="AF105" s="57">
        <v>0.63880324363708496</v>
      </c>
      <c r="AG105" s="57">
        <v>0.65417349338531505</v>
      </c>
      <c r="AH105" s="57">
        <v>0.44352412223815901</v>
      </c>
      <c r="AI105" s="57">
        <v>0.65041297674179099</v>
      </c>
      <c r="AJ105" s="57">
        <v>0.66606026887893699</v>
      </c>
      <c r="AK105" s="57">
        <v>0.56804537773132302</v>
      </c>
      <c r="AL105" s="57">
        <v>0.62013548612594604</v>
      </c>
      <c r="AM105" s="57">
        <v>0.61454749107360795</v>
      </c>
      <c r="AN105" s="57">
        <v>0.50983971357345603</v>
      </c>
      <c r="AO105" s="57">
        <v>0.55756539106368996</v>
      </c>
      <c r="AP105" s="57">
        <v>0.52110600471496604</v>
      </c>
      <c r="AQ105" s="57">
        <v>0.63061583042144798</v>
      </c>
      <c r="AR105" s="32">
        <v>0.69285917282104503</v>
      </c>
    </row>
    <row r="106" spans="2:44" x14ac:dyDescent="0.2">
      <c r="B106" s="57">
        <v>6</v>
      </c>
      <c r="C106" s="57">
        <v>0.72476792335510298</v>
      </c>
      <c r="D106" s="57">
        <v>0.62960982322692904</v>
      </c>
      <c r="E106" s="57">
        <v>0.718844294548035</v>
      </c>
      <c r="F106" s="57">
        <v>0.782160043716431</v>
      </c>
      <c r="G106" s="57">
        <v>0.71172326803207397</v>
      </c>
      <c r="H106" s="57">
        <v>0.68467390537261996</v>
      </c>
      <c r="I106" s="57">
        <v>0.71348518133163497</v>
      </c>
      <c r="J106" s="57">
        <v>0.730765521526337</v>
      </c>
      <c r="K106" s="57">
        <v>0.76917463541030895</v>
      </c>
      <c r="L106" s="57">
        <v>0.60352742671966597</v>
      </c>
      <c r="M106" s="57">
        <v>0.64072316884994496</v>
      </c>
      <c r="N106" s="57">
        <v>0.57041007280349698</v>
      </c>
      <c r="O106" s="57">
        <v>0.58142364025116</v>
      </c>
      <c r="P106" s="57">
        <v>0.78902274370193504</v>
      </c>
      <c r="Q106" s="57">
        <v>0.71398562192916903</v>
      </c>
      <c r="R106" s="57">
        <v>0.77388745546340898</v>
      </c>
      <c r="S106" s="57">
        <v>0.64970004558563199</v>
      </c>
      <c r="T106" s="57">
        <v>0.65858924388885498</v>
      </c>
      <c r="U106" s="57">
        <v>0.51581007242202803</v>
      </c>
      <c r="V106" s="57">
        <v>0.67232841253280595</v>
      </c>
      <c r="W106" s="57">
        <v>0.80271196365356501</v>
      </c>
      <c r="X106" s="57">
        <v>0.52447986602783203</v>
      </c>
      <c r="Y106" s="57">
        <v>0.70765441656112704</v>
      </c>
      <c r="Z106" s="57">
        <v>0.54944938421249401</v>
      </c>
      <c r="AA106" s="57">
        <v>0.785713970661163</v>
      </c>
      <c r="AB106" s="57">
        <v>0.69459187984466597</v>
      </c>
      <c r="AC106" s="57">
        <v>0.71669167280197099</v>
      </c>
      <c r="AD106" s="57">
        <v>0.59483289718627896</v>
      </c>
      <c r="AE106" s="57">
        <v>0.85037684440612804</v>
      </c>
      <c r="AF106" s="57">
        <v>0.74862849712371804</v>
      </c>
      <c r="AG106" s="57">
        <v>0.72302925586700395</v>
      </c>
      <c r="AH106" s="57">
        <v>0.55111807584762595</v>
      </c>
      <c r="AI106" s="57">
        <v>0.77795016765594505</v>
      </c>
      <c r="AJ106" s="57">
        <v>0.71906369924545299</v>
      </c>
      <c r="AK106" s="57">
        <v>0.65500092506408703</v>
      </c>
      <c r="AL106" s="57">
        <v>0.73662406206131004</v>
      </c>
      <c r="AM106" s="57">
        <v>0.78465038537979104</v>
      </c>
      <c r="AN106" s="57">
        <v>0.582269966602325</v>
      </c>
      <c r="AO106" s="57">
        <v>0.70442754030227706</v>
      </c>
      <c r="AP106" s="57">
        <v>0.55600398778915405</v>
      </c>
      <c r="AQ106" s="57">
        <v>0.72472488880157504</v>
      </c>
      <c r="AR106" s="32">
        <v>0.76409614086151101</v>
      </c>
    </row>
    <row r="107" spans="2:44" x14ac:dyDescent="0.2">
      <c r="B107" s="57">
        <v>7</v>
      </c>
      <c r="C107" s="57">
        <v>0.77217167615890503</v>
      </c>
      <c r="D107" s="57">
        <v>0.64391142129898105</v>
      </c>
      <c r="E107" s="57">
        <v>0.76540362834930398</v>
      </c>
      <c r="F107" s="57">
        <v>0.79403531551361095</v>
      </c>
      <c r="G107" s="57">
        <v>0.72010684013366699</v>
      </c>
      <c r="H107" s="57">
        <v>0.74902856349945102</v>
      </c>
      <c r="I107" s="57">
        <v>0.72396403551101696</v>
      </c>
      <c r="J107" s="57">
        <v>0.75424897670745905</v>
      </c>
      <c r="K107" s="57">
        <v>0.80105900764465299</v>
      </c>
      <c r="L107" s="57">
        <v>0.55129981040954601</v>
      </c>
      <c r="M107" s="57">
        <v>0.69817799329757702</v>
      </c>
      <c r="N107" s="57">
        <v>0.65361356735229503</v>
      </c>
      <c r="O107" s="57">
        <v>0.59449231624603305</v>
      </c>
      <c r="P107" s="57">
        <v>0.83895486593246504</v>
      </c>
      <c r="Q107" s="57">
        <v>0.74147063493728604</v>
      </c>
      <c r="R107" s="57">
        <v>0.78173685073852495</v>
      </c>
      <c r="S107" s="57">
        <v>0.70315259695053101</v>
      </c>
      <c r="T107" s="57">
        <v>0.70511877536773704</v>
      </c>
      <c r="U107" s="57">
        <v>0.63301324844360396</v>
      </c>
      <c r="V107" s="57">
        <v>0.71749418973922696</v>
      </c>
      <c r="W107" s="57">
        <v>0.82913440465927102</v>
      </c>
      <c r="X107" s="57">
        <v>0.56062787771224998</v>
      </c>
      <c r="Y107" s="57">
        <v>0.79112631082534801</v>
      </c>
      <c r="Z107" s="57">
        <v>0.63610339164733898</v>
      </c>
      <c r="AA107" s="57">
        <v>0.81909394264221203</v>
      </c>
      <c r="AB107" s="57">
        <v>0.75733822584152199</v>
      </c>
      <c r="AC107" s="57">
        <v>0.73563814163207997</v>
      </c>
      <c r="AD107" s="57">
        <v>0.62441277503967296</v>
      </c>
      <c r="AE107" s="57">
        <v>0.86600100994110096</v>
      </c>
      <c r="AF107" s="57">
        <v>0.73967003822326705</v>
      </c>
      <c r="AG107" s="57">
        <v>0.78866374492645297</v>
      </c>
      <c r="AH107" s="57">
        <v>0.58861273527145397</v>
      </c>
      <c r="AI107" s="57">
        <v>0.82120203971862804</v>
      </c>
      <c r="AJ107" s="57">
        <v>0.79723078012466397</v>
      </c>
      <c r="AK107" s="57">
        <v>0.71640062332153298</v>
      </c>
      <c r="AL107" s="57">
        <v>0.80106252431869496</v>
      </c>
      <c r="AM107" s="57">
        <v>0.79226094484329201</v>
      </c>
      <c r="AN107" s="57">
        <v>0.68326264619827304</v>
      </c>
      <c r="AO107" s="57">
        <v>0.72437381744384799</v>
      </c>
      <c r="AP107" s="57">
        <v>0.700525403022766</v>
      </c>
      <c r="AQ107" s="57">
        <v>0.78748285770416304</v>
      </c>
      <c r="AR107" s="32">
        <v>0.79359948635101296</v>
      </c>
    </row>
    <row r="108" spans="2:44" x14ac:dyDescent="0.2">
      <c r="B108" s="57">
        <v>8</v>
      </c>
      <c r="C108" s="57">
        <v>0.78715878725051902</v>
      </c>
      <c r="D108" s="57">
        <v>0.67915582656860396</v>
      </c>
      <c r="E108" s="57">
        <v>0.79283893108367898</v>
      </c>
      <c r="F108" s="57">
        <v>0.81167149543762196</v>
      </c>
      <c r="G108" s="57">
        <v>0.74954307079315197</v>
      </c>
      <c r="H108" s="57">
        <v>0.78825771808624301</v>
      </c>
      <c r="I108" s="57">
        <v>0.75862658023834195</v>
      </c>
      <c r="J108" s="57">
        <v>0.781188905239105</v>
      </c>
      <c r="K108" s="57">
        <v>0.81721395254135099</v>
      </c>
      <c r="L108" s="57">
        <v>0.59678190946579002</v>
      </c>
      <c r="M108" s="57">
        <v>0.73337101936340299</v>
      </c>
      <c r="N108" s="57">
        <v>0.70548260211944602</v>
      </c>
      <c r="O108" s="57">
        <v>0.62993705272674605</v>
      </c>
      <c r="P108" s="57">
        <v>0.83766633272170998</v>
      </c>
      <c r="Q108" s="57">
        <v>0.74737513065338101</v>
      </c>
      <c r="R108" s="57">
        <v>0.82637268304824796</v>
      </c>
      <c r="S108" s="57">
        <v>0.70863902568817105</v>
      </c>
      <c r="T108" s="57">
        <v>0.74082005023956299</v>
      </c>
      <c r="U108" s="57">
        <v>0.629017293453217</v>
      </c>
      <c r="V108" s="57">
        <v>0.76331365108490001</v>
      </c>
      <c r="W108" s="57">
        <v>0.84799486398696899</v>
      </c>
      <c r="X108" s="57">
        <v>0.59688335657119795</v>
      </c>
      <c r="Y108" s="57">
        <v>0.80365329980850198</v>
      </c>
      <c r="Z108" s="57">
        <v>0.72149211168289196</v>
      </c>
      <c r="AA108" s="57">
        <v>0.81526970863342296</v>
      </c>
      <c r="AB108" s="57">
        <v>0.79968279600143399</v>
      </c>
      <c r="AC108" s="57">
        <v>0.78253692388534601</v>
      </c>
      <c r="AD108" s="57">
        <v>0.59233492612838801</v>
      </c>
      <c r="AE108" s="57">
        <v>0.86707353591919001</v>
      </c>
      <c r="AF108" s="57">
        <v>0.75460457801818903</v>
      </c>
      <c r="AG108" s="57">
        <v>0.81377965211868297</v>
      </c>
      <c r="AH108" s="57">
        <v>0.62928313016891502</v>
      </c>
      <c r="AI108" s="57">
        <v>0.811418116092682</v>
      </c>
      <c r="AJ108" s="57">
        <v>0.81505650281906095</v>
      </c>
      <c r="AK108" s="57">
        <v>0.77619719505310103</v>
      </c>
      <c r="AL108" s="57">
        <v>0.804160475730896</v>
      </c>
      <c r="AM108" s="57">
        <v>0.756433606147766</v>
      </c>
      <c r="AN108" s="57">
        <v>0.69095242023467995</v>
      </c>
      <c r="AO108" s="57">
        <v>0.73484897613525402</v>
      </c>
      <c r="AP108" s="57">
        <v>0.73179721832275402</v>
      </c>
      <c r="AQ108" s="57">
        <v>0.84391444921493497</v>
      </c>
      <c r="AR108" s="32">
        <v>0.88511055707931496</v>
      </c>
    </row>
    <row r="109" spans="2:44" x14ac:dyDescent="0.2">
      <c r="B109" s="57">
        <v>9</v>
      </c>
      <c r="C109" s="57">
        <v>0.85061717033386197</v>
      </c>
      <c r="D109" s="57">
        <v>0.88449805974960305</v>
      </c>
      <c r="E109" s="57">
        <v>0.84679746627807595</v>
      </c>
      <c r="F109" s="57">
        <v>0.85026276111602805</v>
      </c>
      <c r="G109" s="57">
        <v>0.79845410585403398</v>
      </c>
      <c r="H109" s="57">
        <v>0.83814185857772805</v>
      </c>
      <c r="I109" s="57">
        <v>0.79989534616470304</v>
      </c>
      <c r="J109" s="57">
        <v>0.831309914588928</v>
      </c>
      <c r="K109" s="57">
        <v>0.87503159046173096</v>
      </c>
      <c r="L109" s="57">
        <v>0.68393939733505305</v>
      </c>
      <c r="M109" s="57">
        <v>0.79817789793014504</v>
      </c>
      <c r="N109" s="57">
        <v>0.74065345525741599</v>
      </c>
      <c r="O109" s="57">
        <v>0.69398099184036299</v>
      </c>
      <c r="P109" s="57">
        <v>0.89226233959197998</v>
      </c>
      <c r="Q109" s="57">
        <v>0.80198574066162098</v>
      </c>
      <c r="R109" s="57">
        <v>0.85638219118118297</v>
      </c>
      <c r="S109" s="57">
        <v>0.77528464794158902</v>
      </c>
      <c r="T109" s="57">
        <v>0.80268579721450795</v>
      </c>
      <c r="U109" s="57">
        <v>0.65298497676849399</v>
      </c>
      <c r="V109" s="57">
        <v>0.89973914623260498</v>
      </c>
      <c r="W109" s="57">
        <v>0.85665947198867798</v>
      </c>
      <c r="X109" s="57">
        <v>0.69879901409149203</v>
      </c>
      <c r="Y109" s="57">
        <v>0.85485047101974498</v>
      </c>
      <c r="Z109" s="57">
        <v>0.77255403995513905</v>
      </c>
      <c r="AA109" s="57">
        <v>0.88883733749389704</v>
      </c>
      <c r="AB109" s="57">
        <v>0.815144062042236</v>
      </c>
      <c r="AC109" s="57">
        <v>0.83528375625610396</v>
      </c>
      <c r="AD109" s="57">
        <v>0.81730729341507002</v>
      </c>
      <c r="AE109" s="57">
        <v>0.94208019971847501</v>
      </c>
      <c r="AF109" s="57">
        <v>0.79006850719451904</v>
      </c>
      <c r="AG109" s="57">
        <v>0.86954420804977395</v>
      </c>
      <c r="AH109" s="57">
        <v>0.72718894481658902</v>
      </c>
      <c r="AI109" s="57">
        <v>0.91142189502716098</v>
      </c>
      <c r="AJ109" s="57">
        <v>0.84458458423614502</v>
      </c>
      <c r="AK109" s="57">
        <v>0.82592165470123302</v>
      </c>
      <c r="AL109" s="57">
        <v>0.903306484222412</v>
      </c>
      <c r="AM109" s="57">
        <v>0.90302139520645097</v>
      </c>
      <c r="AN109" s="57">
        <v>0.80481278896331798</v>
      </c>
      <c r="AO109" s="57">
        <v>0.85682219266891502</v>
      </c>
      <c r="AP109" s="57">
        <v>0.78271090984344505</v>
      </c>
      <c r="AQ109" s="57">
        <v>0.93114435672759999</v>
      </c>
      <c r="AR109" s="32">
        <v>0.89112842082977295</v>
      </c>
    </row>
    <row r="110" spans="2:44" x14ac:dyDescent="0.2">
      <c r="B110" s="57">
        <v>10</v>
      </c>
      <c r="C110" s="57">
        <v>0.85450845956802401</v>
      </c>
      <c r="D110" s="57">
        <v>0.87212228775024403</v>
      </c>
      <c r="E110" s="57">
        <v>0.86668610572814897</v>
      </c>
      <c r="F110" s="57">
        <v>0.87940067052841198</v>
      </c>
      <c r="G110" s="57">
        <v>0.83115559816360496</v>
      </c>
      <c r="H110" s="57">
        <v>0.82032674551010099</v>
      </c>
      <c r="I110" s="57">
        <v>0.83306771516799905</v>
      </c>
      <c r="J110" s="57">
        <v>0.85946989059448198</v>
      </c>
      <c r="K110" s="57">
        <v>0.86622345447540305</v>
      </c>
      <c r="L110" s="57">
        <v>0.74730134010314897</v>
      </c>
      <c r="M110" s="57">
        <v>0.82253861427307096</v>
      </c>
      <c r="N110" s="57">
        <v>0.68130373954773005</v>
      </c>
      <c r="O110" s="57">
        <v>0.73247241973876998</v>
      </c>
      <c r="P110" s="57">
        <v>0.88444060087204002</v>
      </c>
      <c r="Q110" s="57">
        <v>0.83124703168868996</v>
      </c>
      <c r="R110" s="57">
        <v>0.88258135318756104</v>
      </c>
      <c r="S110" s="57">
        <v>0.79275900125503496</v>
      </c>
      <c r="T110" s="57">
        <v>0.830874264240265</v>
      </c>
      <c r="U110" s="57">
        <v>0.74651205539703402</v>
      </c>
      <c r="V110" s="57">
        <v>0.90174114704132102</v>
      </c>
      <c r="W110" s="57">
        <v>0.86414551734924305</v>
      </c>
      <c r="X110" s="57">
        <v>0.76179617643356301</v>
      </c>
      <c r="Y110" s="57">
        <v>0.84364914894104004</v>
      </c>
      <c r="Z110" s="57">
        <v>0.78300809860229503</v>
      </c>
      <c r="AA110" s="57">
        <v>0.89591729640960704</v>
      </c>
      <c r="AB110" s="57">
        <v>0.83567911386489901</v>
      </c>
      <c r="AC110" s="57">
        <v>0.85446256399154696</v>
      </c>
      <c r="AD110" s="57">
        <v>0.76339960098266602</v>
      </c>
      <c r="AE110" s="57">
        <v>0.93857628107070901</v>
      </c>
      <c r="AF110" s="57">
        <v>0.81194293498992898</v>
      </c>
      <c r="AG110" s="57">
        <v>0.90551710128784202</v>
      </c>
      <c r="AH110" s="57">
        <v>0.79007041454315197</v>
      </c>
      <c r="AI110" s="57">
        <v>0.93180495500564597</v>
      </c>
      <c r="AJ110" s="57">
        <v>0.89224302768707298</v>
      </c>
      <c r="AK110" s="57">
        <v>0.86384600400924705</v>
      </c>
      <c r="AL110" s="57">
        <v>0.91207498311996504</v>
      </c>
      <c r="AM110" s="57">
        <v>0.88697177171707198</v>
      </c>
      <c r="AN110" s="57">
        <v>0.77880364656448398</v>
      </c>
      <c r="AO110" s="57">
        <v>0.84870511293411299</v>
      </c>
      <c r="AP110" s="57">
        <v>0.85482650995254505</v>
      </c>
      <c r="AQ110" s="57">
        <v>0.90127903223037698</v>
      </c>
      <c r="AR110" s="32">
        <v>0.96104639768600497</v>
      </c>
    </row>
    <row r="111" spans="2:44" x14ac:dyDescent="0.2">
      <c r="B111" s="57">
        <v>11</v>
      </c>
      <c r="C111" s="57">
        <v>0.87788760662078902</v>
      </c>
      <c r="D111" s="57">
        <v>0.88778901100158703</v>
      </c>
      <c r="E111" s="57">
        <v>0.88794624805450395</v>
      </c>
      <c r="F111" s="57">
        <v>0.91845762729644798</v>
      </c>
      <c r="G111" s="57">
        <v>0.83660715818405196</v>
      </c>
      <c r="H111" s="57">
        <v>0.87577319145202603</v>
      </c>
      <c r="I111" s="57">
        <v>0.82839977741241499</v>
      </c>
      <c r="J111" s="57">
        <v>0.876340091228485</v>
      </c>
      <c r="K111" s="57">
        <v>0.89943218231201205</v>
      </c>
      <c r="L111" s="57">
        <v>0.73749434947967496</v>
      </c>
      <c r="M111" s="57">
        <v>0.85734367370605502</v>
      </c>
      <c r="N111" s="57">
        <v>0.74574446678161599</v>
      </c>
      <c r="O111" s="57">
        <v>0.73921960592269897</v>
      </c>
      <c r="P111" s="57">
        <v>0.89809578657150302</v>
      </c>
      <c r="Q111" s="57">
        <v>0.853094041347504</v>
      </c>
      <c r="R111" s="57">
        <v>0.90549153089523304</v>
      </c>
      <c r="S111" s="57">
        <v>0.81244981288909901</v>
      </c>
      <c r="T111" s="57">
        <v>0.81042885780334495</v>
      </c>
      <c r="U111" s="57">
        <v>0.78653872013091997</v>
      </c>
      <c r="V111" s="57">
        <v>0.89210796356201205</v>
      </c>
      <c r="W111" s="57">
        <v>0.88693553209304798</v>
      </c>
      <c r="X111" s="57">
        <v>0.74775081872940097</v>
      </c>
      <c r="Y111" s="57">
        <v>0.85712927579879805</v>
      </c>
      <c r="Z111" s="57">
        <v>0.87739098072052002</v>
      </c>
      <c r="AA111" s="57">
        <v>0.89539635181427002</v>
      </c>
      <c r="AB111" s="57">
        <v>0.92333275079727195</v>
      </c>
      <c r="AC111" s="57">
        <v>0.89583331346511796</v>
      </c>
      <c r="AD111" s="57">
        <v>0.74830502271652199</v>
      </c>
      <c r="AE111" s="57">
        <v>0.92312365770339999</v>
      </c>
      <c r="AF111" s="57">
        <v>0.83715063333511397</v>
      </c>
      <c r="AG111" s="57">
        <v>0.91685324907302901</v>
      </c>
      <c r="AH111" s="57">
        <v>0.85610097646713301</v>
      </c>
      <c r="AI111" s="57">
        <v>0.92650049924850497</v>
      </c>
      <c r="AJ111" s="57">
        <v>0.91315722465515103</v>
      </c>
      <c r="AK111" s="57">
        <v>0.93984603881835904</v>
      </c>
      <c r="AL111" s="57">
        <v>0.87710756063461304</v>
      </c>
      <c r="AM111" s="57">
        <v>0.82853037118911699</v>
      </c>
      <c r="AN111" s="57">
        <v>0.84950220584869396</v>
      </c>
      <c r="AO111" s="57">
        <v>0.83326518535614003</v>
      </c>
      <c r="AP111" s="57">
        <v>1</v>
      </c>
      <c r="AQ111" s="57">
        <v>0.94835054874420199</v>
      </c>
      <c r="AR111" s="32">
        <v>0.96776401996612604</v>
      </c>
    </row>
    <row r="112" spans="2:44" x14ac:dyDescent="0.2">
      <c r="B112" s="57">
        <v>12</v>
      </c>
      <c r="C112" s="57">
        <v>0.91880679130554199</v>
      </c>
      <c r="D112" s="57">
        <v>0.92148870229721103</v>
      </c>
      <c r="E112" s="57">
        <v>0.90976327657699596</v>
      </c>
      <c r="F112" s="57">
        <v>0.94978374242782604</v>
      </c>
      <c r="G112" s="57">
        <v>0.89017486572265603</v>
      </c>
      <c r="H112" s="57">
        <v>0.88721972703933705</v>
      </c>
      <c r="I112" s="57">
        <v>0.87887197732925404</v>
      </c>
      <c r="J112" s="57">
        <v>0.921525537967682</v>
      </c>
      <c r="K112" s="57">
        <v>0.91335201263427701</v>
      </c>
      <c r="L112" s="57">
        <v>0.79482293128967296</v>
      </c>
      <c r="M112" s="57">
        <v>0.88593113422393799</v>
      </c>
      <c r="N112" s="57">
        <v>0.74223875999450695</v>
      </c>
      <c r="O112" s="57">
        <v>0.80021899938583396</v>
      </c>
      <c r="P112" s="57">
        <v>0.92635589838027999</v>
      </c>
      <c r="Q112" s="57">
        <v>0.89983898401260398</v>
      </c>
      <c r="R112" s="57">
        <v>0.93067091703414895</v>
      </c>
      <c r="S112" s="57">
        <v>0.85792362689971902</v>
      </c>
      <c r="T112" s="57">
        <v>0.89012444019317605</v>
      </c>
      <c r="U112" s="57">
        <v>0.78215330839157104</v>
      </c>
      <c r="V112" s="57">
        <v>0.90676349401473999</v>
      </c>
      <c r="W112" s="57">
        <v>0.89474886655807495</v>
      </c>
      <c r="X112" s="57">
        <v>0.81070178747177102</v>
      </c>
      <c r="Y112" s="57">
        <v>0.82452237606048595</v>
      </c>
      <c r="Z112" s="57">
        <v>0.84303992986679099</v>
      </c>
      <c r="AA112" s="57">
        <v>0.96844995021820102</v>
      </c>
      <c r="AB112" s="57">
        <v>0.90598422288894698</v>
      </c>
      <c r="AC112" s="57">
        <v>0.90628188848495495</v>
      </c>
      <c r="AD112" s="57">
        <v>0.85481661558151301</v>
      </c>
      <c r="AE112" s="57">
        <v>0.97984534502029397</v>
      </c>
      <c r="AF112" s="57">
        <v>0.89469379186630305</v>
      </c>
      <c r="AG112" s="57">
        <v>0.97188848257064797</v>
      </c>
      <c r="AH112" s="57">
        <v>0.82650339603424094</v>
      </c>
      <c r="AI112" s="57">
        <v>0.9618279337883</v>
      </c>
      <c r="AJ112" s="57">
        <v>0.92200767993927002</v>
      </c>
      <c r="AK112" s="57">
        <v>0.94073295593261697</v>
      </c>
      <c r="AL112" s="57">
        <v>0.96915560960769698</v>
      </c>
      <c r="AM112" s="57">
        <v>0.98483234643936202</v>
      </c>
      <c r="AN112" s="57">
        <v>0.91103714704513605</v>
      </c>
      <c r="AO112" s="57">
        <v>0.94313293695449796</v>
      </c>
      <c r="AP112" s="57">
        <v>0.88089603185653698</v>
      </c>
      <c r="AQ112" s="57">
        <v>0.97984093427658103</v>
      </c>
      <c r="AR112" s="32">
        <v>1</v>
      </c>
    </row>
    <row r="113" spans="2:44" x14ac:dyDescent="0.2">
      <c r="B113" s="57">
        <v>13</v>
      </c>
      <c r="C113" s="57">
        <v>0.92904812097549405</v>
      </c>
      <c r="D113" s="57">
        <v>0.94474142789840698</v>
      </c>
      <c r="E113" s="57">
        <v>0.93274104595184304</v>
      </c>
      <c r="F113" s="57">
        <v>0.93014967441558805</v>
      </c>
      <c r="G113" s="57">
        <v>0.88566529750823997</v>
      </c>
      <c r="H113" s="57">
        <v>0.91854149103164695</v>
      </c>
      <c r="I113" s="57">
        <v>0.87782794237136796</v>
      </c>
      <c r="J113" s="57">
        <v>0.92631131410598799</v>
      </c>
      <c r="K113" s="57">
        <v>0.93858891725540206</v>
      </c>
      <c r="L113" s="57">
        <v>0.79620003700256403</v>
      </c>
      <c r="M113" s="57">
        <v>0.89793795347213801</v>
      </c>
      <c r="N113" s="57">
        <v>0.78732568025589</v>
      </c>
      <c r="O113" s="57">
        <v>0.79259324073791504</v>
      </c>
      <c r="P113" s="57">
        <v>0.96290826797485396</v>
      </c>
      <c r="Q113" s="57">
        <v>0.92144018411636397</v>
      </c>
      <c r="R113" s="57">
        <v>0.92848563194274902</v>
      </c>
      <c r="S113" s="57">
        <v>0.87955731153488204</v>
      </c>
      <c r="T113" s="57">
        <v>0.88546973466873202</v>
      </c>
      <c r="U113" s="57">
        <v>0.87286317348480202</v>
      </c>
      <c r="V113" s="57">
        <v>0.93052357435226396</v>
      </c>
      <c r="W113" s="57">
        <v>0.91981232166290305</v>
      </c>
      <c r="X113" s="57">
        <v>0.79602289199829102</v>
      </c>
      <c r="Y113" s="57">
        <v>0.83514523506164595</v>
      </c>
      <c r="Z113" s="57">
        <v>0.88850575685501099</v>
      </c>
      <c r="AA113" s="57">
        <v>0.96007609367370605</v>
      </c>
      <c r="AB113" s="57">
        <v>0.94474792480468806</v>
      </c>
      <c r="AC113" s="57">
        <v>0.92634415626525901</v>
      </c>
      <c r="AD113" s="57">
        <v>0.83381158113479603</v>
      </c>
      <c r="AE113" s="57">
        <v>0.97387552261352495</v>
      </c>
      <c r="AF113" s="57">
        <v>0.91248357295990001</v>
      </c>
      <c r="AG113" s="57">
        <v>0.96436852216720603</v>
      </c>
      <c r="AH113" s="57">
        <v>0.86997878551483199</v>
      </c>
      <c r="AI113" s="57">
        <v>0.94812792539596602</v>
      </c>
      <c r="AJ113" s="57">
        <v>0.96012985706329401</v>
      </c>
      <c r="AK113" s="57">
        <v>0.92427843809127797</v>
      </c>
      <c r="AL113" s="57">
        <v>0.95104122161865201</v>
      </c>
      <c r="AM113" s="57">
        <v>0.94727528095245395</v>
      </c>
      <c r="AN113" s="57">
        <v>0.93937844038009599</v>
      </c>
      <c r="AO113" s="57">
        <v>0.928577721118927</v>
      </c>
      <c r="AP113" s="57">
        <v>0.88149559497833296</v>
      </c>
      <c r="AQ113" s="57">
        <v>1</v>
      </c>
      <c r="AR113" s="32"/>
    </row>
    <row r="114" spans="2:44" x14ac:dyDescent="0.2">
      <c r="B114" s="57">
        <v>14</v>
      </c>
      <c r="C114" s="57">
        <v>0.94027626514434803</v>
      </c>
      <c r="D114" s="57">
        <v>0.93540561199188199</v>
      </c>
      <c r="E114" s="57">
        <v>0.93054497241973899</v>
      </c>
      <c r="F114" s="57">
        <v>0.93852448463439897</v>
      </c>
      <c r="G114" s="57">
        <v>0.90025854110717796</v>
      </c>
      <c r="H114" s="57">
        <v>0.93926233053207397</v>
      </c>
      <c r="I114" s="57">
        <v>0.88955211639404297</v>
      </c>
      <c r="J114" s="57">
        <v>0.93678247928619396</v>
      </c>
      <c r="K114" s="57">
        <v>0.94787222146987904</v>
      </c>
      <c r="L114" s="57">
        <v>0.79176324605941795</v>
      </c>
      <c r="M114" s="57">
        <v>0.91272574663162198</v>
      </c>
      <c r="N114" s="57">
        <v>0.81027668714523304</v>
      </c>
      <c r="O114" s="57">
        <v>0.80678606033325195</v>
      </c>
      <c r="P114" s="57">
        <v>0.96458655595779397</v>
      </c>
      <c r="Q114" s="57">
        <v>0.91653954982757602</v>
      </c>
      <c r="R114" s="57">
        <v>0.93729889392852805</v>
      </c>
      <c r="S114" s="57">
        <v>0.89241224527358998</v>
      </c>
      <c r="T114" s="57">
        <v>0.89270436763763406</v>
      </c>
      <c r="U114" s="57">
        <v>0.82232600450515803</v>
      </c>
      <c r="V114" s="57">
        <v>0.96847730875015303</v>
      </c>
      <c r="W114" s="57">
        <v>0.95828318595886197</v>
      </c>
      <c r="X114" s="57">
        <v>0.76280510425567605</v>
      </c>
      <c r="Y114" s="57">
        <v>0.86224585771560702</v>
      </c>
      <c r="Z114" s="57">
        <v>0.99818247556686401</v>
      </c>
      <c r="AA114" s="57">
        <v>0.95435732603073098</v>
      </c>
      <c r="AB114" s="57">
        <v>0.96719205379486095</v>
      </c>
      <c r="AC114" s="57">
        <v>0.95841324329376198</v>
      </c>
      <c r="AD114" s="57">
        <v>0.80675828456878695</v>
      </c>
      <c r="AE114" s="57">
        <v>0.94508147239685103</v>
      </c>
      <c r="AF114" s="57">
        <v>0.92001646757125899</v>
      </c>
      <c r="AG114" s="57">
        <v>0.96615386009216297</v>
      </c>
      <c r="AH114" s="57">
        <v>1</v>
      </c>
      <c r="AI114" s="57">
        <v>0.93654316663742099</v>
      </c>
      <c r="AJ114" s="57">
        <v>0.96289277076721203</v>
      </c>
      <c r="AK114" s="57">
        <v>0.96056932210922197</v>
      </c>
      <c r="AL114" s="57">
        <v>0.93557977676391602</v>
      </c>
      <c r="AM114" s="57">
        <v>0.88390171527862604</v>
      </c>
      <c r="AN114" s="57">
        <v>0.92471635341644298</v>
      </c>
      <c r="AO114" s="57">
        <v>0.91450297832489003</v>
      </c>
      <c r="AP114" s="57">
        <v>0.944871425628662</v>
      </c>
      <c r="AR114" s="32"/>
    </row>
    <row r="115" spans="2:44" x14ac:dyDescent="0.2">
      <c r="B115" s="57">
        <v>15</v>
      </c>
      <c r="C115" s="57">
        <v>0.965623438358307</v>
      </c>
      <c r="D115" s="57">
        <v>0.96895182132721003</v>
      </c>
      <c r="E115" s="57">
        <v>0.95076060295105003</v>
      </c>
      <c r="F115" s="57">
        <v>0.971865653991699</v>
      </c>
      <c r="G115" s="57">
        <v>0.94148302078247104</v>
      </c>
      <c r="H115" s="57">
        <v>0.97042822837829601</v>
      </c>
      <c r="I115" s="57">
        <v>0.91876685619354304</v>
      </c>
      <c r="J115" s="57">
        <v>0.96630585193634</v>
      </c>
      <c r="K115" s="57">
        <v>0.97483360767364502</v>
      </c>
      <c r="L115" s="57">
        <v>0.84890776872634899</v>
      </c>
      <c r="M115" s="57">
        <v>0.94343924522399902</v>
      </c>
      <c r="N115" s="57">
        <v>0.81719303131103505</v>
      </c>
      <c r="O115" s="57">
        <v>0.853166103363037</v>
      </c>
      <c r="P115" s="57">
        <v>0.9852294921875</v>
      </c>
      <c r="Q115" s="57">
        <v>0.95427608489990201</v>
      </c>
      <c r="R115" s="57">
        <v>0.95714926719665505</v>
      </c>
      <c r="S115" s="57">
        <v>0.95040684938430797</v>
      </c>
      <c r="T115" s="57">
        <v>0.92066323757171598</v>
      </c>
      <c r="U115" s="57">
        <v>0.84094005823135398</v>
      </c>
      <c r="V115" s="57">
        <v>0.959114849567413</v>
      </c>
      <c r="W115" s="57">
        <v>0.95767861604690596</v>
      </c>
      <c r="X115" s="57">
        <v>0.82107180356979403</v>
      </c>
      <c r="Y115" s="57">
        <v>0.91401404142379805</v>
      </c>
      <c r="Z115" s="57">
        <v>0.89015638828277599</v>
      </c>
      <c r="AA115" s="57">
        <v>1</v>
      </c>
      <c r="AB115" s="57">
        <v>0.97267055511474598</v>
      </c>
      <c r="AC115" s="57">
        <v>0.961317658424377</v>
      </c>
      <c r="AD115" s="57">
        <v>0.95763093233108498</v>
      </c>
      <c r="AE115" s="57">
        <v>1</v>
      </c>
      <c r="AF115" s="57">
        <v>0.96117138862609897</v>
      </c>
      <c r="AG115" s="57">
        <v>0.99481612443923995</v>
      </c>
      <c r="AH115" s="57">
        <v>0.96212607622146595</v>
      </c>
      <c r="AI115" s="57">
        <v>1</v>
      </c>
      <c r="AJ115" s="57">
        <v>0.96825981140136697</v>
      </c>
      <c r="AK115" s="57">
        <v>0.98252308368682895</v>
      </c>
      <c r="AL115" s="57">
        <v>1</v>
      </c>
      <c r="AM115" s="57">
        <v>1</v>
      </c>
      <c r="AN115" s="57">
        <v>1</v>
      </c>
      <c r="AO115" s="57">
        <v>1</v>
      </c>
      <c r="AP115" s="57">
        <v>0.99145126342773404</v>
      </c>
      <c r="AR115" s="32"/>
    </row>
    <row r="116" spans="2:44" x14ac:dyDescent="0.2">
      <c r="B116" s="57">
        <v>16</v>
      </c>
      <c r="C116" s="57">
        <v>0.96724474430084195</v>
      </c>
      <c r="D116" s="57">
        <v>0.96400362253189098</v>
      </c>
      <c r="E116" s="57">
        <v>0.95598965883255005</v>
      </c>
      <c r="F116" s="57">
        <v>0.97181302309036299</v>
      </c>
      <c r="G116" s="57">
        <v>0.95877987146377597</v>
      </c>
      <c r="H116" s="57">
        <v>0.94116938114166304</v>
      </c>
      <c r="I116" s="57">
        <v>0.95238173007965099</v>
      </c>
      <c r="J116" s="57">
        <v>0.974037885665894</v>
      </c>
      <c r="K116" s="57">
        <v>0.98005515336990401</v>
      </c>
      <c r="L116" s="57">
        <v>0.90781366825103804</v>
      </c>
      <c r="M116" s="57">
        <v>0.94118207693099998</v>
      </c>
      <c r="N116" s="57">
        <v>0.755212903022766</v>
      </c>
      <c r="O116" s="57">
        <v>0.88396817445755005</v>
      </c>
      <c r="P116" s="57">
        <v>0.97045540809631403</v>
      </c>
      <c r="Q116" s="57">
        <v>0.944147229194641</v>
      </c>
      <c r="R116" s="57">
        <v>0.97048336267471302</v>
      </c>
      <c r="S116" s="57">
        <v>0.920898377895355</v>
      </c>
      <c r="T116" s="57">
        <v>0.95186883211135898</v>
      </c>
      <c r="U116" s="57">
        <v>0.88259989023208596</v>
      </c>
      <c r="V116" s="57">
        <v>0.95518225431442305</v>
      </c>
      <c r="W116" s="57">
        <v>0.92539590597152699</v>
      </c>
      <c r="X116" s="57">
        <v>0.92498451471328702</v>
      </c>
      <c r="Y116" s="57">
        <v>0.92683011293411299</v>
      </c>
      <c r="Z116" s="57">
        <v>0.95709204673767101</v>
      </c>
      <c r="AA116" s="57">
        <v>0.97969955205917403</v>
      </c>
      <c r="AB116" s="57">
        <v>0.99023777246475198</v>
      </c>
      <c r="AC116" s="57">
        <v>0.961106717586517</v>
      </c>
      <c r="AD116" s="57">
        <v>0.94436985254287698</v>
      </c>
      <c r="AE116" s="57">
        <v>0.99001556634902999</v>
      </c>
      <c r="AF116" s="57">
        <v>0.95156157016754195</v>
      </c>
      <c r="AG116" s="57">
        <v>1</v>
      </c>
      <c r="AJ116" s="57">
        <v>1</v>
      </c>
      <c r="AK116" s="57">
        <v>0.97541821002960205</v>
      </c>
      <c r="AR116" s="32"/>
    </row>
    <row r="117" spans="2:44" x14ac:dyDescent="0.2">
      <c r="B117" s="57">
        <v>17</v>
      </c>
      <c r="C117" s="57">
        <v>0.96893650293350198</v>
      </c>
      <c r="D117" s="57">
        <v>0.95870298147201505</v>
      </c>
      <c r="E117" s="57">
        <v>0.96158337593078602</v>
      </c>
      <c r="F117" s="57">
        <v>0.98061954975128196</v>
      </c>
      <c r="G117" s="57">
        <v>0.96240872144699097</v>
      </c>
      <c r="H117" s="57">
        <v>0.95685273408889804</v>
      </c>
      <c r="I117" s="57">
        <v>0.94981771707534801</v>
      </c>
      <c r="J117" s="57">
        <v>0.98156070709228505</v>
      </c>
      <c r="K117" s="57">
        <v>0.98447418212890603</v>
      </c>
      <c r="L117" s="57">
        <v>0.89853650331497203</v>
      </c>
      <c r="M117" s="57">
        <v>0.95767110586166404</v>
      </c>
      <c r="N117" s="57">
        <v>0.79369843006134</v>
      </c>
      <c r="O117" s="57">
        <v>0.89184314012527499</v>
      </c>
      <c r="P117" s="57">
        <v>0.97053772211074796</v>
      </c>
      <c r="Q117" s="57">
        <v>0.96059018373489402</v>
      </c>
      <c r="R117" s="57">
        <v>0.97459399700164795</v>
      </c>
      <c r="S117" s="57">
        <v>0.92654991149902299</v>
      </c>
      <c r="T117" s="57">
        <v>0.92147970199585005</v>
      </c>
      <c r="U117" s="57">
        <v>0.945723056793213</v>
      </c>
      <c r="V117" s="57">
        <v>0.93597877025604304</v>
      </c>
      <c r="W117" s="57">
        <v>0.95370441675186202</v>
      </c>
      <c r="X117" s="57">
        <v>0.83840727806091297</v>
      </c>
      <c r="Y117" s="57">
        <v>0.94612360000610396</v>
      </c>
      <c r="Z117" s="57">
        <v>1</v>
      </c>
      <c r="AA117" s="57">
        <v>0.97466081380844105</v>
      </c>
      <c r="AB117" s="57">
        <v>1</v>
      </c>
      <c r="AC117" s="57">
        <v>0.98905700445175204</v>
      </c>
      <c r="AD117" s="57">
        <v>0.88557440042495705</v>
      </c>
      <c r="AE117" s="57">
        <v>0.97175371646881104</v>
      </c>
      <c r="AF117" s="57">
        <v>0.98313903808593806</v>
      </c>
      <c r="AK117" s="57">
        <v>1</v>
      </c>
      <c r="AR117" s="32"/>
    </row>
    <row r="118" spans="2:44" x14ac:dyDescent="0.2">
      <c r="B118" s="57">
        <v>18</v>
      </c>
      <c r="C118" s="57">
        <v>0.99512773752212502</v>
      </c>
      <c r="D118" s="57">
        <v>0.97812598943710305</v>
      </c>
      <c r="E118" s="57">
        <v>0.98217701911926303</v>
      </c>
      <c r="F118" s="57">
        <v>0.99465644359588601</v>
      </c>
      <c r="G118" s="57">
        <v>0.98229587078094505</v>
      </c>
      <c r="H118" s="57">
        <v>0.94334858655929599</v>
      </c>
      <c r="I118" s="57">
        <v>0.981803297996521</v>
      </c>
      <c r="J118" s="57">
        <v>0.99819374084472701</v>
      </c>
      <c r="K118" s="57">
        <v>0.98047786951065097</v>
      </c>
      <c r="L118" s="57">
        <v>0.98725265264511097</v>
      </c>
      <c r="M118" s="57">
        <v>0.952567338943481</v>
      </c>
      <c r="N118" s="57">
        <v>0.733939349651337</v>
      </c>
      <c r="O118" s="57">
        <v>0.90571814775466897</v>
      </c>
      <c r="P118" s="57">
        <v>1</v>
      </c>
      <c r="Q118" s="57">
        <v>0.98992407321929898</v>
      </c>
      <c r="R118" s="57">
        <v>0.99751806259155296</v>
      </c>
      <c r="S118" s="57">
        <v>0.94891554117202803</v>
      </c>
      <c r="T118" s="57">
        <v>0.957500219345093</v>
      </c>
      <c r="U118" s="57">
        <v>0.89199602603912398</v>
      </c>
      <c r="V118" s="57">
        <v>0.96747869253158603</v>
      </c>
      <c r="W118" s="57">
        <v>0.95957791805267301</v>
      </c>
      <c r="X118" s="57">
        <v>0.93633270263671897</v>
      </c>
      <c r="Y118" s="57">
        <v>0.92312264442443903</v>
      </c>
      <c r="Z118" s="57">
        <v>0.94196307659149203</v>
      </c>
      <c r="AA118" s="57">
        <v>0.98959505558013905</v>
      </c>
      <c r="AC118" s="57">
        <v>1</v>
      </c>
      <c r="AD118" s="57">
        <v>1</v>
      </c>
      <c r="AE118" s="57">
        <v>0.99157035350799605</v>
      </c>
      <c r="AF118" s="57">
        <v>1</v>
      </c>
      <c r="AR118" s="32"/>
    </row>
    <row r="119" spans="2:44" x14ac:dyDescent="0.2">
      <c r="B119" s="57">
        <v>19</v>
      </c>
      <c r="C119" s="57">
        <v>1</v>
      </c>
      <c r="D119" s="57">
        <v>0.98439121246337902</v>
      </c>
      <c r="E119" s="57">
        <v>0.98766916990280196</v>
      </c>
      <c r="F119" s="57">
        <v>0.99918735027313199</v>
      </c>
      <c r="G119" s="57">
        <v>0.96878409385681197</v>
      </c>
      <c r="H119" s="57">
        <v>0.989429771900177</v>
      </c>
      <c r="I119" s="57">
        <v>0.95707583427429199</v>
      </c>
      <c r="J119" s="57">
        <v>0.993380427360535</v>
      </c>
      <c r="K119" s="57">
        <v>1</v>
      </c>
      <c r="L119" s="57">
        <v>0.92103379964828502</v>
      </c>
      <c r="M119" s="57">
        <v>0.97781795263290405</v>
      </c>
      <c r="N119" s="57">
        <v>0.81909686326980602</v>
      </c>
      <c r="O119" s="57">
        <v>0.88870084285736095</v>
      </c>
      <c r="P119" s="57">
        <v>0.96932941675186202</v>
      </c>
      <c r="Q119" s="57">
        <v>0.96989673376083396</v>
      </c>
      <c r="R119" s="57">
        <v>0.98612242937088002</v>
      </c>
      <c r="S119" s="57">
        <v>1</v>
      </c>
      <c r="T119" s="57">
        <v>0.94962972402572599</v>
      </c>
      <c r="U119" s="57">
        <v>0.93581068515777599</v>
      </c>
      <c r="V119" s="57">
        <v>0.97537696361541804</v>
      </c>
      <c r="W119" s="57">
        <v>0.99395257234573398</v>
      </c>
      <c r="X119" s="57">
        <v>0.89189082384109497</v>
      </c>
      <c r="Y119" s="57">
        <v>0.91926038265228305</v>
      </c>
      <c r="AR119" s="32"/>
    </row>
    <row r="120" spans="2:44" x14ac:dyDescent="0.2">
      <c r="B120" s="57">
        <v>20</v>
      </c>
      <c r="C120" s="57">
        <v>0.99092829227447499</v>
      </c>
      <c r="D120" s="57">
        <v>0.98020172119140603</v>
      </c>
      <c r="E120" s="57">
        <v>0.98060810565948497</v>
      </c>
      <c r="F120" s="57">
        <v>1</v>
      </c>
      <c r="G120" s="57">
        <v>0.96840709447860696</v>
      </c>
      <c r="H120" s="57">
        <v>1</v>
      </c>
      <c r="I120" s="57">
        <v>0.95455491542816195</v>
      </c>
      <c r="J120" s="57">
        <v>0.985853612422943</v>
      </c>
      <c r="K120" s="57">
        <v>0.99912160634994496</v>
      </c>
      <c r="L120" s="57">
        <v>0.94456183910369895</v>
      </c>
      <c r="M120" s="57">
        <v>0.99510866403579701</v>
      </c>
      <c r="N120" s="57">
        <v>0.83869987726211603</v>
      </c>
      <c r="O120" s="57">
        <v>0.88591313362121604</v>
      </c>
      <c r="P120" s="57">
        <v>0.98896545171737704</v>
      </c>
      <c r="Q120" s="57">
        <v>0.963867127895355</v>
      </c>
      <c r="R120" s="57">
        <v>0.99078667163848899</v>
      </c>
      <c r="S120" s="57">
        <v>0.94774442911148105</v>
      </c>
      <c r="T120" s="57">
        <v>0.95285743474960305</v>
      </c>
      <c r="U120" s="57">
        <v>0.92501521110534701</v>
      </c>
      <c r="V120" s="57">
        <v>0.99291759729385398</v>
      </c>
      <c r="W120" s="57">
        <v>0.99468016624450695</v>
      </c>
      <c r="X120" s="57">
        <v>0.92042249441146895</v>
      </c>
      <c r="Y120" s="57">
        <v>1</v>
      </c>
      <c r="AR120" s="32"/>
    </row>
    <row r="121" spans="2:44" x14ac:dyDescent="0.2">
      <c r="B121" s="57">
        <v>21</v>
      </c>
      <c r="C121" s="57">
        <v>0.98983156681060802</v>
      </c>
      <c r="D121" s="57">
        <v>1</v>
      </c>
      <c r="E121" s="57">
        <v>0.99208927154541005</v>
      </c>
      <c r="F121" s="57">
        <v>0.99044895172119096</v>
      </c>
      <c r="G121" s="57">
        <v>0.98107528686523404</v>
      </c>
      <c r="H121" s="57">
        <v>0.996077120304108</v>
      </c>
      <c r="I121" s="57">
        <v>0.96317374706268299</v>
      </c>
      <c r="J121" s="57">
        <v>0.99528270959854104</v>
      </c>
      <c r="K121" s="57">
        <v>0.99667787551879905</v>
      </c>
      <c r="L121" s="57">
        <v>0.88449203968048096</v>
      </c>
      <c r="M121" s="57">
        <v>1</v>
      </c>
      <c r="N121" s="57">
        <v>0.83334577083587702</v>
      </c>
      <c r="O121" s="57">
        <v>0.900221467018127</v>
      </c>
      <c r="P121" s="57">
        <v>0.99001950025558505</v>
      </c>
      <c r="Q121" s="57">
        <v>0.98705744743347201</v>
      </c>
      <c r="R121" s="57">
        <v>0.99600160121917702</v>
      </c>
      <c r="S121" s="57">
        <v>0.98936653137206998</v>
      </c>
      <c r="T121" s="57">
        <v>0.95302742719650302</v>
      </c>
      <c r="U121" s="57">
        <v>0.92639040946960505</v>
      </c>
      <c r="V121" s="57">
        <v>0.99204409122466997</v>
      </c>
      <c r="W121" s="57">
        <v>1</v>
      </c>
      <c r="X121" s="57">
        <v>0.92276906967163097</v>
      </c>
      <c r="Y121" s="57">
        <v>0.92622876167297397</v>
      </c>
      <c r="AR121" s="32"/>
    </row>
    <row r="122" spans="2:44" x14ac:dyDescent="0.2">
      <c r="B122" s="57">
        <v>22</v>
      </c>
      <c r="C122" s="57">
        <v>0.99775809049606301</v>
      </c>
      <c r="D122" s="57">
        <v>0.97804296016693104</v>
      </c>
      <c r="E122" s="57">
        <v>0.99469602108001698</v>
      </c>
      <c r="F122" s="57">
        <v>0.98877930641174305</v>
      </c>
      <c r="G122" s="57">
        <v>1</v>
      </c>
      <c r="H122" s="57">
        <v>0.92929136753082298</v>
      </c>
      <c r="I122" s="57">
        <v>1</v>
      </c>
      <c r="J122" s="57">
        <v>0.99936711788177501</v>
      </c>
      <c r="K122" s="57">
        <v>0.94934040307998702</v>
      </c>
      <c r="L122" s="57">
        <v>0.97998923063278198</v>
      </c>
      <c r="M122" s="57">
        <v>0.91784590482711803</v>
      </c>
      <c r="N122" s="57">
        <v>0.71126449108123802</v>
      </c>
      <c r="O122" s="57">
        <v>0.93836337327957198</v>
      </c>
      <c r="P122" s="57">
        <v>0.99041241407394398</v>
      </c>
      <c r="Q122" s="57">
        <v>0.986083924770355</v>
      </c>
      <c r="R122" s="57">
        <v>0.997380912303925</v>
      </c>
      <c r="S122" s="57">
        <v>0.96967846155166604</v>
      </c>
      <c r="T122" s="57">
        <v>1</v>
      </c>
      <c r="U122" s="57">
        <v>0.93880575895309504</v>
      </c>
      <c r="V122" s="57">
        <v>0.98590087890625</v>
      </c>
      <c r="W122" s="57">
        <v>0.94603019952774103</v>
      </c>
      <c r="X122" s="57">
        <v>1</v>
      </c>
      <c r="AR122" s="32"/>
    </row>
    <row r="123" spans="2:44" x14ac:dyDescent="0.2">
      <c r="B123" s="57">
        <v>23</v>
      </c>
      <c r="C123" s="57">
        <v>0.98882251977920499</v>
      </c>
      <c r="D123" s="57">
        <v>0.97107183933258101</v>
      </c>
      <c r="E123" s="57">
        <v>0.99647426605224598</v>
      </c>
      <c r="F123" s="57">
        <v>0.99608707427978505</v>
      </c>
      <c r="G123" s="57">
        <v>0.98045051097869895</v>
      </c>
      <c r="H123" s="57">
        <v>0.97215074300766002</v>
      </c>
      <c r="I123" s="57">
        <v>0.96559464931488004</v>
      </c>
      <c r="J123" s="57">
        <v>0.99327474832534801</v>
      </c>
      <c r="K123" s="57">
        <v>0.97274690866470304</v>
      </c>
      <c r="L123" s="57">
        <v>0.90304315090179399</v>
      </c>
      <c r="M123" s="57">
        <v>0.96577608585357699</v>
      </c>
      <c r="N123" s="57">
        <v>0.78946965932846103</v>
      </c>
      <c r="O123" s="57">
        <v>0.91261577606201205</v>
      </c>
      <c r="P123" s="57">
        <v>0.98290306329727195</v>
      </c>
      <c r="Q123" s="57">
        <v>0.98582810163497903</v>
      </c>
      <c r="R123" s="57">
        <v>1</v>
      </c>
      <c r="S123" s="57">
        <v>0.95180553197860696</v>
      </c>
      <c r="T123" s="57">
        <v>0.97571545839309703</v>
      </c>
      <c r="U123" s="57">
        <v>1</v>
      </c>
      <c r="V123" s="57">
        <v>1</v>
      </c>
      <c r="W123" s="57">
        <v>0.96671545505523704</v>
      </c>
      <c r="X123" s="57">
        <v>0.94358366727829002</v>
      </c>
      <c r="AR123" s="32"/>
    </row>
    <row r="124" spans="2:44" x14ac:dyDescent="0.2">
      <c r="B124" s="57">
        <v>24</v>
      </c>
      <c r="C124" s="57">
        <v>0.99888157844543501</v>
      </c>
      <c r="D124" s="57">
        <v>0.97470808029174805</v>
      </c>
      <c r="E124" s="57">
        <v>1</v>
      </c>
      <c r="F124" s="57">
        <v>0.99597603082656905</v>
      </c>
      <c r="G124" s="57">
        <v>0.99914908409118697</v>
      </c>
      <c r="H124" s="57">
        <v>0.96178597211837802</v>
      </c>
      <c r="I124" s="57">
        <v>0.98562598228454601</v>
      </c>
      <c r="J124" s="57">
        <v>1</v>
      </c>
      <c r="K124" s="57">
        <v>0.96504515409469604</v>
      </c>
      <c r="L124" s="57">
        <v>0.94056648015975997</v>
      </c>
      <c r="M124" s="57">
        <v>0.96574324369430498</v>
      </c>
      <c r="N124" s="57">
        <v>0.98082804679870605</v>
      </c>
      <c r="O124" s="57">
        <v>0.97600692510604903</v>
      </c>
      <c r="P124" s="57">
        <v>0.98729336261749301</v>
      </c>
      <c r="Q124" s="57">
        <v>1</v>
      </c>
      <c r="R124" s="57">
        <v>0.99929988384246804</v>
      </c>
      <c r="S124" s="57">
        <v>0.95516085624694802</v>
      </c>
      <c r="U124" s="57">
        <v>0.96009862422943104</v>
      </c>
      <c r="AR124" s="32"/>
    </row>
    <row r="125" spans="2:44" x14ac:dyDescent="0.2">
      <c r="B125" s="57">
        <v>25</v>
      </c>
      <c r="C125" s="57">
        <v>0.97656852006912198</v>
      </c>
      <c r="D125" s="57">
        <v>0.98445886373519897</v>
      </c>
      <c r="E125" s="57">
        <v>0.99401378631591797</v>
      </c>
      <c r="F125" s="57">
        <v>0.98477691411972101</v>
      </c>
      <c r="G125" s="57">
        <v>0.98575961589813199</v>
      </c>
      <c r="H125" s="57">
        <v>0.99873137474060103</v>
      </c>
      <c r="I125" s="57">
        <v>0.94431978464126598</v>
      </c>
      <c r="J125" s="57">
        <v>0.98900079727172896</v>
      </c>
      <c r="K125" s="57">
        <v>0.98046743869781505</v>
      </c>
      <c r="L125" s="57">
        <v>0.95496422052383401</v>
      </c>
      <c r="M125" s="57">
        <v>0.98531848192214999</v>
      </c>
      <c r="N125" s="57">
        <v>1</v>
      </c>
      <c r="O125" s="57">
        <v>0.95039182901382502</v>
      </c>
      <c r="P125" s="57">
        <v>0.94916421175003096</v>
      </c>
      <c r="Q125" s="57">
        <v>0.98797154426574696</v>
      </c>
      <c r="R125" s="57">
        <v>0.98704254627227805</v>
      </c>
      <c r="S125" s="57">
        <v>0.99209493398666404</v>
      </c>
    </row>
    <row r="126" spans="2:44" x14ac:dyDescent="0.2">
      <c r="B126" s="57">
        <v>26</v>
      </c>
      <c r="C126" s="57">
        <v>0.97744882106780995</v>
      </c>
      <c r="D126" s="57">
        <v>0.96829187870025601</v>
      </c>
      <c r="E126" s="57">
        <v>0.98362195491790805</v>
      </c>
      <c r="F126" s="57">
        <v>0.98448151350021396</v>
      </c>
      <c r="G126" s="57">
        <v>0.97373098134994496</v>
      </c>
      <c r="H126" s="57">
        <v>0.99360829591751099</v>
      </c>
      <c r="I126" s="57">
        <v>0.94779515266418501</v>
      </c>
      <c r="J126" s="57">
        <v>0.98268741369247403</v>
      </c>
      <c r="K126" s="57">
        <v>0.97265928983688399</v>
      </c>
      <c r="L126" s="57">
        <v>0.93092453479766901</v>
      </c>
      <c r="M126" s="57">
        <v>0.98235100507736195</v>
      </c>
      <c r="N126" s="57">
        <v>0.97804421186447099</v>
      </c>
      <c r="O126" s="57">
        <v>0.93811357021331798</v>
      </c>
      <c r="P126" s="57">
        <v>0.95708703994750999</v>
      </c>
      <c r="Q126" s="57">
        <v>0.99466598033904996</v>
      </c>
      <c r="R126" s="57">
        <v>0.99388873577117898</v>
      </c>
      <c r="S126" s="57">
        <v>0.96314364671707198</v>
      </c>
    </row>
    <row r="127" spans="2:44" x14ac:dyDescent="0.2">
      <c r="B127" s="57">
        <v>27</v>
      </c>
      <c r="C127" s="57">
        <v>0.972068071365356</v>
      </c>
      <c r="D127" s="57">
        <v>0.97497355937957797</v>
      </c>
      <c r="E127" s="57">
        <v>0.992978096008301</v>
      </c>
      <c r="F127" s="57">
        <v>0.98775893449783303</v>
      </c>
      <c r="G127" s="57">
        <v>0.97880458831787098</v>
      </c>
      <c r="H127" s="57">
        <v>0.99239665269851696</v>
      </c>
      <c r="I127" s="57">
        <v>0.94622498750686701</v>
      </c>
      <c r="J127" s="57">
        <v>0.98443311452865601</v>
      </c>
      <c r="K127" s="57">
        <v>0.97977203130722101</v>
      </c>
      <c r="L127" s="57">
        <v>0.92901247739791903</v>
      </c>
      <c r="M127" s="57">
        <v>0.98012918233871504</v>
      </c>
      <c r="N127" s="57">
        <v>0.97455596923828103</v>
      </c>
      <c r="O127" s="57">
        <v>0.95222252607345603</v>
      </c>
    </row>
    <row r="128" spans="2:44" x14ac:dyDescent="0.2">
      <c r="B128" s="57">
        <v>28</v>
      </c>
      <c r="C128" s="57">
        <v>0.97242856025695801</v>
      </c>
      <c r="D128" s="57">
        <v>0.96002286672592196</v>
      </c>
      <c r="E128" s="57">
        <v>0.98342877626419101</v>
      </c>
      <c r="F128" s="57">
        <v>0.98390960693359397</v>
      </c>
      <c r="G128" s="57">
        <v>0.97446471452713002</v>
      </c>
      <c r="H128" s="57">
        <v>0.91932797431945801</v>
      </c>
      <c r="I128" s="57">
        <v>0.95535224676132202</v>
      </c>
      <c r="J128" s="57">
        <v>0.98478144407272294</v>
      </c>
      <c r="K128" s="57">
        <v>0.913743436336517</v>
      </c>
      <c r="L128" s="57">
        <v>1</v>
      </c>
      <c r="M128" s="57">
        <v>0.93529498577117898</v>
      </c>
      <c r="N128" s="57">
        <v>0.90308612585067805</v>
      </c>
      <c r="O128" s="57">
        <v>1</v>
      </c>
    </row>
    <row r="129" spans="2:22" x14ac:dyDescent="0.2">
      <c r="B129" s="57">
        <v>29</v>
      </c>
      <c r="C129" s="57">
        <v>0.966019988059998</v>
      </c>
      <c r="D129" s="57">
        <v>0.94896036386489901</v>
      </c>
      <c r="E129" s="57">
        <v>0.96629601716995195</v>
      </c>
      <c r="F129" s="57">
        <v>0.97203046083450295</v>
      </c>
      <c r="G129" s="57">
        <v>0.97211825847625699</v>
      </c>
      <c r="H129" s="57">
        <v>0.95659708976745605</v>
      </c>
      <c r="I129" s="57">
        <v>0.94057351350784302</v>
      </c>
      <c r="J129" s="57">
        <v>0.97820699214935303</v>
      </c>
      <c r="K129" s="57">
        <v>0.93992340564727805</v>
      </c>
      <c r="L129" s="57">
        <v>0.95140516757965099</v>
      </c>
      <c r="M129" s="57">
        <v>0.94691109657287598</v>
      </c>
      <c r="N129" s="57">
        <v>0.91995626688003496</v>
      </c>
      <c r="O129" s="57">
        <v>0.96786022186279297</v>
      </c>
    </row>
    <row r="130" spans="2:22" x14ac:dyDescent="0.2">
      <c r="B130" s="57">
        <v>30</v>
      </c>
      <c r="C130" s="57">
        <v>0.96781349182128895</v>
      </c>
      <c r="D130" s="57">
        <v>0.94460558891296398</v>
      </c>
      <c r="E130" s="57">
        <v>0.972814381122589</v>
      </c>
      <c r="F130" s="57">
        <v>0.96691232919693004</v>
      </c>
    </row>
    <row r="131" spans="2:22" x14ac:dyDescent="0.2">
      <c r="B131" s="57">
        <v>31</v>
      </c>
      <c r="C131" s="57">
        <v>0.93085026741027799</v>
      </c>
      <c r="D131" s="57">
        <v>0.94650286436080899</v>
      </c>
      <c r="E131" s="57">
        <v>0.96858847141265902</v>
      </c>
      <c r="F131" s="57">
        <v>0.93739265203475997</v>
      </c>
    </row>
    <row r="132" spans="2:22" x14ac:dyDescent="0.2">
      <c r="B132" s="57">
        <v>32</v>
      </c>
      <c r="C132" s="57">
        <v>0.93911379575729403</v>
      </c>
      <c r="D132" s="57">
        <v>0.932572841644287</v>
      </c>
      <c r="E132" s="57">
        <v>0.96060651540756203</v>
      </c>
      <c r="F132" s="57">
        <v>0.94623482227325395</v>
      </c>
    </row>
    <row r="133" spans="2:22" x14ac:dyDescent="0.2">
      <c r="B133" s="57">
        <v>33</v>
      </c>
    </row>
    <row r="134" spans="2:22" x14ac:dyDescent="0.2">
      <c r="B134" s="57">
        <v>34</v>
      </c>
    </row>
    <row r="135" spans="2:22" x14ac:dyDescent="0.2">
      <c r="B135" s="57">
        <v>35</v>
      </c>
    </row>
    <row r="141" spans="2:22" x14ac:dyDescent="0.2">
      <c r="C141" s="112"/>
      <c r="H141" s="112"/>
    </row>
    <row r="142" spans="2:22" x14ac:dyDescent="0.2">
      <c r="V142" s="32"/>
    </row>
    <row r="143" spans="2:22" x14ac:dyDescent="0.2">
      <c r="V143" s="32"/>
    </row>
    <row r="144" spans="2:22" x14ac:dyDescent="0.2">
      <c r="V144" s="32"/>
    </row>
    <row r="145" spans="22:22" x14ac:dyDescent="0.2">
      <c r="V145" s="32"/>
    </row>
    <row r="146" spans="22:22" x14ac:dyDescent="0.2">
      <c r="V146" s="32"/>
    </row>
    <row r="147" spans="22:22" x14ac:dyDescent="0.2">
      <c r="V147" s="32"/>
    </row>
    <row r="148" spans="22:22" x14ac:dyDescent="0.2">
      <c r="V148" s="32"/>
    </row>
    <row r="149" spans="22:22" x14ac:dyDescent="0.2">
      <c r="V149" s="32"/>
    </row>
    <row r="150" spans="22:22" x14ac:dyDescent="0.2">
      <c r="V150" s="32"/>
    </row>
    <row r="151" spans="22:22" x14ac:dyDescent="0.2">
      <c r="V151" s="32"/>
    </row>
    <row r="152" spans="22:22" x14ac:dyDescent="0.2">
      <c r="V152" s="32"/>
    </row>
    <row r="153" spans="22:22" x14ac:dyDescent="0.2">
      <c r="V153" s="32"/>
    </row>
    <row r="154" spans="22:22" x14ac:dyDescent="0.2">
      <c r="V154" s="32"/>
    </row>
    <row r="155" spans="22:22" x14ac:dyDescent="0.2">
      <c r="V155" s="32"/>
    </row>
  </sheetData>
  <mergeCells count="9">
    <mergeCell ref="C98:Y98"/>
    <mergeCell ref="Z98:AR98"/>
    <mergeCell ref="N5:AN5"/>
    <mergeCell ref="B96:E96"/>
    <mergeCell ref="B3:E3"/>
    <mergeCell ref="B48:E48"/>
    <mergeCell ref="C5:M5"/>
    <mergeCell ref="C50:AS50"/>
    <mergeCell ref="AT50:BJ50"/>
  </mergeCells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0807CB-87D3-4B45-B06B-A147C61D02A2}">
  <dimension ref="B5:E79"/>
  <sheetViews>
    <sheetView topLeftCell="A3" workbookViewId="0">
      <selection activeCell="C41" sqref="C41"/>
    </sheetView>
  </sheetViews>
  <sheetFormatPr baseColWidth="10" defaultRowHeight="16" x14ac:dyDescent="0.2"/>
  <cols>
    <col min="5" max="5" width="13" bestFit="1" customWidth="1"/>
  </cols>
  <sheetData>
    <row r="5" spans="2:5" x14ac:dyDescent="0.2">
      <c r="B5" s="131" t="s">
        <v>219</v>
      </c>
      <c r="C5" s="131"/>
      <c r="D5" s="131"/>
      <c r="E5" s="131"/>
    </row>
    <row r="6" spans="2:5" x14ac:dyDescent="0.2">
      <c r="B6" s="40"/>
      <c r="C6" s="40"/>
      <c r="D6" s="40"/>
      <c r="E6" s="40"/>
    </row>
    <row r="7" spans="2:5" x14ac:dyDescent="0.2">
      <c r="B7" s="40"/>
      <c r="C7" s="132" t="s">
        <v>223</v>
      </c>
      <c r="D7" s="132"/>
      <c r="E7" s="84" t="s">
        <v>220</v>
      </c>
    </row>
    <row r="8" spans="2:5" x14ac:dyDescent="0.2">
      <c r="B8" s="40"/>
      <c r="C8" s="64"/>
      <c r="D8" s="64"/>
      <c r="E8" s="85"/>
    </row>
    <row r="9" spans="2:5" x14ac:dyDescent="0.2">
      <c r="B9" s="62"/>
      <c r="C9" s="64" t="s">
        <v>194</v>
      </c>
      <c r="D9" s="85" t="s">
        <v>222</v>
      </c>
      <c r="E9" s="85" t="s">
        <v>194</v>
      </c>
    </row>
    <row r="10" spans="2:5" x14ac:dyDescent="0.2">
      <c r="B10" s="64" t="s">
        <v>221</v>
      </c>
      <c r="C10" s="62"/>
      <c r="D10" s="86"/>
      <c r="E10" s="86"/>
    </row>
    <row r="11" spans="2:5" x14ac:dyDescent="0.2">
      <c r="B11" s="40">
        <v>1</v>
      </c>
      <c r="C11" s="40">
        <v>3.11882474960486E-3</v>
      </c>
      <c r="D11" s="87">
        <v>6.0248940902062698E-3</v>
      </c>
      <c r="E11" s="87">
        <v>2.1681582869940898E-2</v>
      </c>
    </row>
    <row r="12" spans="2:5" x14ac:dyDescent="0.2">
      <c r="B12" s="40">
        <v>2</v>
      </c>
      <c r="C12" s="40">
        <v>1.30247015417565E-2</v>
      </c>
      <c r="D12" s="87">
        <v>4.8182025547995003E-3</v>
      </c>
      <c r="E12" s="87">
        <v>2.0166848353979399E-2</v>
      </c>
    </row>
    <row r="13" spans="2:5" x14ac:dyDescent="0.2">
      <c r="B13" s="40">
        <v>3</v>
      </c>
      <c r="C13" s="40">
        <v>1.41255705352944E-2</v>
      </c>
      <c r="D13" s="87">
        <v>7.1619129864690396E-3</v>
      </c>
      <c r="E13" s="87">
        <v>2.2712677079960299E-2</v>
      </c>
    </row>
    <row r="14" spans="2:5" x14ac:dyDescent="0.2">
      <c r="B14" s="40">
        <v>4</v>
      </c>
      <c r="C14" s="40">
        <v>1.6428305321492501E-3</v>
      </c>
      <c r="D14" s="87">
        <v>1.2266778906672099E-2</v>
      </c>
      <c r="E14" s="87">
        <v>2.54299028648644E-2</v>
      </c>
    </row>
    <row r="15" spans="2:5" x14ac:dyDescent="0.2">
      <c r="B15" s="40">
        <v>5</v>
      </c>
      <c r="C15" s="40">
        <v>1.1785803813761099E-2</v>
      </c>
      <c r="D15" s="87">
        <v>5.1835829375001599E-3</v>
      </c>
      <c r="E15" s="87">
        <v>1.91839248970231E-2</v>
      </c>
    </row>
    <row r="16" spans="2:5" x14ac:dyDescent="0.2">
      <c r="B16" s="40">
        <v>6</v>
      </c>
      <c r="C16" s="40">
        <v>9.3483629757142098E-3</v>
      </c>
      <c r="D16" s="87">
        <v>7.3653987547131804E-3</v>
      </c>
      <c r="E16" s="87">
        <v>1.9961818028967501E-2</v>
      </c>
    </row>
    <row r="17" spans="2:5" x14ac:dyDescent="0.2">
      <c r="B17" s="40">
        <v>7</v>
      </c>
      <c r="C17" s="40">
        <v>9.5962985661553497E-3</v>
      </c>
      <c r="D17" s="87">
        <v>3.4020571612493802E-3</v>
      </c>
      <c r="E17" s="87">
        <v>1.9261291741389099E-2</v>
      </c>
    </row>
    <row r="18" spans="2:5" x14ac:dyDescent="0.2">
      <c r="B18" s="40">
        <v>8</v>
      </c>
      <c r="C18" s="40">
        <v>9.0399161135412201E-3</v>
      </c>
      <c r="D18" s="87">
        <v>8.7982727467125505E-3</v>
      </c>
      <c r="E18" s="87">
        <v>2.0958174200215701E-2</v>
      </c>
    </row>
    <row r="19" spans="2:5" x14ac:dyDescent="0.2">
      <c r="B19" s="40">
        <v>9</v>
      </c>
      <c r="C19" s="40">
        <v>7.3273515034974696E-3</v>
      </c>
      <c r="D19" s="87">
        <v>1.0825836168936001E-2</v>
      </c>
      <c r="E19" s="87">
        <v>2.4926767289786499E-2</v>
      </c>
    </row>
    <row r="20" spans="2:5" x14ac:dyDescent="0.2">
      <c r="B20" s="40">
        <v>10</v>
      </c>
      <c r="C20" s="40">
        <v>9.8896257166024605E-3</v>
      </c>
      <c r="D20" s="87">
        <v>7.3394173480653101E-3</v>
      </c>
      <c r="E20" s="87">
        <v>1.38999166567155E-2</v>
      </c>
    </row>
    <row r="21" spans="2:5" x14ac:dyDescent="0.2">
      <c r="B21" s="40">
        <v>11</v>
      </c>
      <c r="C21" s="40">
        <v>8.3837019168239105E-3</v>
      </c>
      <c r="D21" s="87">
        <v>1.04203180897496E-2</v>
      </c>
      <c r="E21" s="87">
        <v>1.8440739666776E-2</v>
      </c>
    </row>
    <row r="22" spans="2:5" x14ac:dyDescent="0.2">
      <c r="B22" s="40">
        <v>12</v>
      </c>
      <c r="C22" s="40">
        <v>8.7800321569843198E-3</v>
      </c>
      <c r="D22" s="87">
        <v>9.4166951831300607E-3</v>
      </c>
      <c r="E22" s="87">
        <v>1.5253751596418201E-2</v>
      </c>
    </row>
    <row r="23" spans="2:5" x14ac:dyDescent="0.2">
      <c r="B23" s="40">
        <v>13</v>
      </c>
      <c r="C23" s="40">
        <v>9.8275680215549697E-3</v>
      </c>
      <c r="D23" s="87">
        <v>9.9234837023408507E-3</v>
      </c>
      <c r="E23" s="87">
        <v>1.3716867386123001E-2</v>
      </c>
    </row>
    <row r="24" spans="2:5" x14ac:dyDescent="0.2">
      <c r="B24" s="40">
        <v>14</v>
      </c>
      <c r="C24" s="40">
        <v>9.6988343565127307E-3</v>
      </c>
      <c r="D24" s="87">
        <v>5.5470793840254199E-3</v>
      </c>
      <c r="E24" s="87">
        <v>2.18463313168735E-2</v>
      </c>
    </row>
    <row r="25" spans="2:5" x14ac:dyDescent="0.2">
      <c r="B25" s="40">
        <v>15</v>
      </c>
      <c r="C25" s="40">
        <v>5.5218973919375497E-3</v>
      </c>
      <c r="D25" s="87">
        <v>7.4369416986383597E-3</v>
      </c>
      <c r="E25" s="87">
        <v>1.80026805142064E-2</v>
      </c>
    </row>
    <row r="26" spans="2:5" x14ac:dyDescent="0.2">
      <c r="B26" s="40">
        <v>16</v>
      </c>
      <c r="C26" s="40">
        <v>5.0355878880493097E-3</v>
      </c>
      <c r="D26" s="87">
        <v>9.0588503124400897E-3</v>
      </c>
      <c r="E26" s="87">
        <v>2.7022399330743199E-2</v>
      </c>
    </row>
    <row r="27" spans="2:5" x14ac:dyDescent="0.2">
      <c r="B27" s="40">
        <v>17</v>
      </c>
      <c r="C27" s="40">
        <v>6.1119508886445396E-3</v>
      </c>
      <c r="D27" s="87">
        <v>2.8788137404175398E-3</v>
      </c>
      <c r="E27" s="87">
        <v>1.7427930972295901E-2</v>
      </c>
    </row>
    <row r="28" spans="2:5" x14ac:dyDescent="0.2">
      <c r="B28" s="40">
        <v>18</v>
      </c>
      <c r="C28" s="40">
        <v>4.5987986827828098E-3</v>
      </c>
      <c r="D28" s="88">
        <v>5.3193430921829697E-5</v>
      </c>
      <c r="E28" s="89">
        <v>4.4707771035924597E-3</v>
      </c>
    </row>
    <row r="29" spans="2:5" x14ac:dyDescent="0.2">
      <c r="B29" s="40">
        <v>19</v>
      </c>
      <c r="C29" s="40">
        <v>4.7211158969201004E-3</v>
      </c>
      <c r="D29" s="87">
        <v>4.9760088328911897E-3</v>
      </c>
      <c r="E29" s="87">
        <v>2.3828013683194201E-2</v>
      </c>
    </row>
    <row r="30" spans="2:5" x14ac:dyDescent="0.2">
      <c r="B30" s="40">
        <v>20</v>
      </c>
      <c r="C30" s="40">
        <v>1.00391254433321E-2</v>
      </c>
      <c r="D30" s="87">
        <v>1.53964982861504E-3</v>
      </c>
      <c r="E30" s="87">
        <v>1.2778298510525799E-2</v>
      </c>
    </row>
    <row r="31" spans="2:5" x14ac:dyDescent="0.2">
      <c r="B31" s="40">
        <v>21</v>
      </c>
      <c r="C31" s="40">
        <v>4.7625785577107699E-3</v>
      </c>
      <c r="D31" s="87">
        <v>1.24209001468746E-3</v>
      </c>
      <c r="E31" s="87">
        <v>1.5317775373295499E-2</v>
      </c>
    </row>
    <row r="32" spans="2:5" x14ac:dyDescent="0.2">
      <c r="B32" s="40">
        <v>22</v>
      </c>
      <c r="C32" s="40">
        <v>1.3437388028935999E-2</v>
      </c>
      <c r="D32" s="87">
        <v>2.9811017141140699E-3</v>
      </c>
      <c r="E32" s="87">
        <v>2.6883756728966202E-2</v>
      </c>
    </row>
    <row r="33" spans="2:5" x14ac:dyDescent="0.2">
      <c r="B33" s="40">
        <v>23</v>
      </c>
      <c r="C33" s="40">
        <v>8.9972659496573692E-3</v>
      </c>
      <c r="D33" s="87">
        <v>5.5885490829264703E-3</v>
      </c>
      <c r="E33" s="87">
        <v>1.2024249361688499E-2</v>
      </c>
    </row>
    <row r="34" spans="2:5" x14ac:dyDescent="0.2">
      <c r="B34" s="40">
        <v>24</v>
      </c>
      <c r="C34" s="40">
        <v>3.44179238352445E-3</v>
      </c>
      <c r="D34" s="87">
        <v>6.3624269400034397E-3</v>
      </c>
      <c r="E34" s="87">
        <v>2.88405941009005E-2</v>
      </c>
    </row>
    <row r="35" spans="2:5" x14ac:dyDescent="0.2">
      <c r="B35" s="40">
        <v>25</v>
      </c>
      <c r="C35" s="40">
        <v>1.2573532634656199E-2</v>
      </c>
      <c r="D35" s="87">
        <v>7.5929986473826303E-3</v>
      </c>
      <c r="E35" s="87">
        <v>1.4134568298470601E-2</v>
      </c>
    </row>
    <row r="36" spans="2:5" x14ac:dyDescent="0.2">
      <c r="B36" s="40">
        <v>26</v>
      </c>
      <c r="C36" s="40">
        <v>1.2048329242053801E-2</v>
      </c>
      <c r="D36" s="87">
        <v>7.1967842150115202E-3</v>
      </c>
      <c r="E36" s="87">
        <v>2.6563811012259301E-2</v>
      </c>
    </row>
    <row r="37" spans="2:5" x14ac:dyDescent="0.2">
      <c r="B37" s="40">
        <v>27</v>
      </c>
      <c r="C37" s="40">
        <v>1.4420324405904E-2</v>
      </c>
      <c r="D37" s="87">
        <v>6.0235355666528097E-3</v>
      </c>
      <c r="E37" s="87">
        <v>1.9000063911339099E-2</v>
      </c>
    </row>
    <row r="38" spans="2:5" x14ac:dyDescent="0.2">
      <c r="B38" s="40">
        <v>28</v>
      </c>
      <c r="C38" s="40">
        <v>7.6791766746406196E-3</v>
      </c>
      <c r="D38" s="87">
        <v>7.7102676284693398E-3</v>
      </c>
      <c r="E38" s="87">
        <v>2.51894741940384E-2</v>
      </c>
    </row>
    <row r="39" spans="2:5" x14ac:dyDescent="0.2">
      <c r="B39" s="40">
        <v>29</v>
      </c>
      <c r="C39" s="40">
        <v>8.9438837963996595E-3</v>
      </c>
      <c r="D39" s="87">
        <v>1.7783150086674801E-3</v>
      </c>
      <c r="E39" s="87">
        <v>1.3955493463133101E-2</v>
      </c>
    </row>
    <row r="40" spans="2:5" x14ac:dyDescent="0.2">
      <c r="B40" s="40">
        <v>30</v>
      </c>
      <c r="C40" s="40">
        <v>1.0916653443442901E-2</v>
      </c>
      <c r="D40" s="87">
        <v>8.6509757146289498E-3</v>
      </c>
      <c r="E40" s="87">
        <v>3.22466155687385E-2</v>
      </c>
    </row>
    <row r="41" spans="2:5" x14ac:dyDescent="0.2">
      <c r="B41" s="40">
        <v>31</v>
      </c>
      <c r="C41" s="90">
        <v>2.28275324207282E-2</v>
      </c>
      <c r="D41" s="87">
        <v>1.1310951086112599E-2</v>
      </c>
      <c r="E41" s="87">
        <v>2.3088392931978001E-2</v>
      </c>
    </row>
    <row r="42" spans="2:5" x14ac:dyDescent="0.2">
      <c r="B42" s="40">
        <v>32</v>
      </c>
      <c r="C42" s="40">
        <v>8.9342085617629009E-3</v>
      </c>
      <c r="D42" s="87">
        <v>7.5494766793261399E-3</v>
      </c>
      <c r="E42" s="87">
        <v>2.3154128322268298E-2</v>
      </c>
    </row>
    <row r="43" spans="2:5" x14ac:dyDescent="0.2">
      <c r="B43" s="40">
        <v>33</v>
      </c>
      <c r="C43" s="40">
        <v>7.5253783563953899E-3</v>
      </c>
      <c r="D43" s="87">
        <v>1.0550151538355401E-2</v>
      </c>
      <c r="E43" s="87">
        <v>1.09846024949241E-2</v>
      </c>
    </row>
    <row r="44" spans="2:5" x14ac:dyDescent="0.2">
      <c r="B44" s="40">
        <v>34</v>
      </c>
      <c r="C44" s="40">
        <v>8.8002328076594808E-3</v>
      </c>
      <c r="D44" s="87">
        <v>5.6291075464324197E-3</v>
      </c>
      <c r="E44" s="87">
        <v>2.16795647188333E-2</v>
      </c>
    </row>
    <row r="45" spans="2:5" x14ac:dyDescent="0.2">
      <c r="B45" s="40">
        <v>35</v>
      </c>
      <c r="C45" s="40">
        <v>1.2998194478102699E-2</v>
      </c>
      <c r="D45" s="87">
        <v>4.2343346530259503E-3</v>
      </c>
      <c r="E45" s="87">
        <v>2.37004833083286E-2</v>
      </c>
    </row>
    <row r="46" spans="2:5" x14ac:dyDescent="0.2">
      <c r="B46" s="40">
        <v>36</v>
      </c>
      <c r="C46" s="40">
        <v>6.6435716042441599E-3</v>
      </c>
      <c r="D46" s="87">
        <v>6.6581755458289702E-3</v>
      </c>
      <c r="E46" s="87">
        <v>1.7935784150310299E-2</v>
      </c>
    </row>
    <row r="47" spans="2:5" x14ac:dyDescent="0.2">
      <c r="B47" s="40">
        <v>37</v>
      </c>
      <c r="C47" s="40">
        <v>9.0613957952909805E-3</v>
      </c>
      <c r="D47" s="87">
        <v>4.83709082740791E-3</v>
      </c>
      <c r="E47" s="87">
        <v>2.3278911836890001E-2</v>
      </c>
    </row>
    <row r="48" spans="2:5" x14ac:dyDescent="0.2">
      <c r="B48" s="40">
        <v>38</v>
      </c>
      <c r="C48" s="40">
        <v>9.1425967410446903E-3</v>
      </c>
      <c r="D48" s="87">
        <v>4.6435730439585796E-3</v>
      </c>
      <c r="E48" s="87">
        <v>2.2549068778869402E-2</v>
      </c>
    </row>
    <row r="49" spans="2:5" x14ac:dyDescent="0.2">
      <c r="B49" s="40">
        <v>39</v>
      </c>
      <c r="C49" s="40">
        <v>8.3713514829115102E-3</v>
      </c>
      <c r="D49" s="87">
        <v>2.7604720898778599E-3</v>
      </c>
      <c r="E49" s="87">
        <v>1.45184559247229E-2</v>
      </c>
    </row>
    <row r="50" spans="2:5" x14ac:dyDescent="0.2">
      <c r="B50" s="40">
        <v>40</v>
      </c>
      <c r="C50" s="40">
        <v>9.5445890428114705E-3</v>
      </c>
      <c r="D50" s="87">
        <v>9.5162063711166991E-3</v>
      </c>
      <c r="E50" s="87">
        <v>1.8362459973572502E-2</v>
      </c>
    </row>
    <row r="51" spans="2:5" x14ac:dyDescent="0.2">
      <c r="B51" s="40">
        <v>41</v>
      </c>
      <c r="C51" s="40"/>
      <c r="D51" s="87">
        <v>2.1907254074874299E-4</v>
      </c>
      <c r="E51" s="87">
        <v>1.55409954826536E-2</v>
      </c>
    </row>
    <row r="52" spans="2:5" x14ac:dyDescent="0.2">
      <c r="B52" s="40">
        <v>42</v>
      </c>
      <c r="C52" s="40"/>
      <c r="D52" s="87">
        <v>3.8488872896549802E-3</v>
      </c>
      <c r="E52" s="87">
        <v>1.9212078084212599E-2</v>
      </c>
    </row>
    <row r="53" spans="2:5" x14ac:dyDescent="0.2">
      <c r="B53" s="40">
        <v>43</v>
      </c>
      <c r="C53" s="40"/>
      <c r="D53" s="87">
        <v>7.1191079545940596E-3</v>
      </c>
      <c r="E53" s="87">
        <v>2.5565433150311598E-2</v>
      </c>
    </row>
    <row r="54" spans="2:5" x14ac:dyDescent="0.2">
      <c r="B54" s="40">
        <v>44</v>
      </c>
      <c r="C54" s="40"/>
      <c r="D54" s="87">
        <v>4.7913855270823296E-3</v>
      </c>
      <c r="E54" s="40"/>
    </row>
    <row r="55" spans="2:5" x14ac:dyDescent="0.2">
      <c r="B55" s="40">
        <v>45</v>
      </c>
      <c r="C55" s="40"/>
      <c r="D55" s="87">
        <v>1.49258365201181E-3</v>
      </c>
      <c r="E55" s="40"/>
    </row>
    <row r="56" spans="2:5" x14ac:dyDescent="0.2">
      <c r="B56" s="40">
        <v>46</v>
      </c>
      <c r="C56" s="40"/>
      <c r="D56" s="87">
        <v>3.6466375000420099E-3</v>
      </c>
      <c r="E56" s="40"/>
    </row>
    <row r="57" spans="2:5" x14ac:dyDescent="0.2">
      <c r="B57" s="40">
        <v>47</v>
      </c>
      <c r="C57" s="40"/>
      <c r="D57" s="87">
        <v>6.1902244423109399E-3</v>
      </c>
      <c r="E57" s="40"/>
    </row>
    <row r="58" spans="2:5" x14ac:dyDescent="0.2">
      <c r="B58" s="40">
        <v>48</v>
      </c>
      <c r="C58" s="40"/>
      <c r="D58" s="87">
        <v>3.8606957340339E-3</v>
      </c>
      <c r="E58" s="40"/>
    </row>
    <row r="59" spans="2:5" x14ac:dyDescent="0.2">
      <c r="B59" s="40">
        <v>49</v>
      </c>
      <c r="C59" s="40"/>
      <c r="D59" s="87">
        <v>3.9450635814659201E-3</v>
      </c>
      <c r="E59" s="40"/>
    </row>
    <row r="60" spans="2:5" x14ac:dyDescent="0.2">
      <c r="B60" s="40">
        <v>50</v>
      </c>
      <c r="C60" s="40"/>
      <c r="D60" s="87">
        <v>7.63632079295692E-3</v>
      </c>
      <c r="E60" s="40"/>
    </row>
    <row r="61" spans="2:5" x14ac:dyDescent="0.2">
      <c r="B61" s="40">
        <v>51</v>
      </c>
      <c r="C61" s="40"/>
      <c r="D61" s="87">
        <v>1.29116402578253E-2</v>
      </c>
      <c r="E61" s="40"/>
    </row>
    <row r="62" spans="2:5" x14ac:dyDescent="0.2">
      <c r="B62" s="40">
        <v>52</v>
      </c>
      <c r="C62" s="40"/>
      <c r="D62" s="87">
        <v>6.6921080265157397E-3</v>
      </c>
      <c r="E62" s="40"/>
    </row>
    <row r="63" spans="2:5" x14ac:dyDescent="0.2">
      <c r="B63" s="40">
        <v>53</v>
      </c>
      <c r="C63" s="40"/>
      <c r="D63" s="87">
        <v>5.6693690970875199E-3</v>
      </c>
      <c r="E63" s="40"/>
    </row>
    <row r="64" spans="2:5" x14ac:dyDescent="0.2">
      <c r="B64" s="40">
        <v>54</v>
      </c>
      <c r="C64" s="40"/>
      <c r="D64" s="87">
        <v>5.3325128186783102E-3</v>
      </c>
      <c r="E64" s="40"/>
    </row>
    <row r="65" spans="2:5" x14ac:dyDescent="0.2">
      <c r="B65" s="40">
        <v>55</v>
      </c>
      <c r="C65" s="40"/>
      <c r="D65" s="87">
        <v>5.99796196485816E-4</v>
      </c>
      <c r="E65" s="40"/>
    </row>
    <row r="66" spans="2:5" x14ac:dyDescent="0.2">
      <c r="B66" s="40">
        <v>56</v>
      </c>
      <c r="C66" s="40"/>
      <c r="D66" s="87">
        <v>4.0801742807050701E-3</v>
      </c>
      <c r="E66" s="40"/>
    </row>
    <row r="67" spans="2:5" x14ac:dyDescent="0.2">
      <c r="B67" s="40">
        <v>57</v>
      </c>
      <c r="C67" s="40"/>
      <c r="D67" s="87">
        <v>6.7590741462885101E-4</v>
      </c>
      <c r="E67" s="40"/>
    </row>
    <row r="68" spans="2:5" x14ac:dyDescent="0.2">
      <c r="B68" s="40">
        <v>58</v>
      </c>
      <c r="C68" s="40"/>
      <c r="D68" s="87">
        <v>4.4901344890749401E-3</v>
      </c>
      <c r="E68" s="40"/>
    </row>
    <row r="69" spans="2:5" x14ac:dyDescent="0.2">
      <c r="B69" s="40">
        <v>59</v>
      </c>
      <c r="C69" s="40"/>
      <c r="D69" s="87">
        <v>7.2934134256090197E-3</v>
      </c>
      <c r="E69" s="40"/>
    </row>
    <row r="70" spans="2:5" x14ac:dyDescent="0.2">
      <c r="B70" s="40">
        <v>60</v>
      </c>
      <c r="C70" s="40"/>
      <c r="D70" s="87">
        <v>6.8751226936889301E-3</v>
      </c>
      <c r="E70" s="40"/>
    </row>
    <row r="71" spans="2:5" x14ac:dyDescent="0.2">
      <c r="B71" s="40">
        <v>61</v>
      </c>
      <c r="C71" s="40"/>
      <c r="D71" s="87">
        <v>6.2995222113446199E-3</v>
      </c>
      <c r="E71" s="40"/>
    </row>
    <row r="72" spans="2:5" x14ac:dyDescent="0.2">
      <c r="B72" s="40">
        <v>62</v>
      </c>
      <c r="C72" s="40"/>
      <c r="D72" s="87">
        <v>1.0386171978340001E-2</v>
      </c>
      <c r="E72" s="40"/>
    </row>
    <row r="73" spans="2:5" x14ac:dyDescent="0.2">
      <c r="B73" s="40">
        <v>63</v>
      </c>
      <c r="C73" s="40"/>
      <c r="D73" s="87">
        <v>4.5901355502430598E-3</v>
      </c>
      <c r="E73" s="40"/>
    </row>
    <row r="74" spans="2:5" x14ac:dyDescent="0.2">
      <c r="B74" s="40">
        <v>64</v>
      </c>
      <c r="C74" s="40"/>
      <c r="D74" s="87">
        <v>6.3356068504512603E-3</v>
      </c>
      <c r="E74" s="40"/>
    </row>
    <row r="75" spans="2:5" x14ac:dyDescent="0.2">
      <c r="B75" s="40">
        <v>65</v>
      </c>
      <c r="C75" s="40"/>
      <c r="D75" s="87">
        <v>9.0275509589631108E-3</v>
      </c>
      <c r="E75" s="40"/>
    </row>
    <row r="76" spans="2:5" x14ac:dyDescent="0.2">
      <c r="B76" s="40">
        <v>66</v>
      </c>
      <c r="C76" s="40"/>
      <c r="D76" s="87">
        <v>8.7723244585408491E-3</v>
      </c>
      <c r="E76" s="40"/>
    </row>
    <row r="77" spans="2:5" x14ac:dyDescent="0.2">
      <c r="B77" s="40">
        <v>67</v>
      </c>
      <c r="C77" s="40"/>
      <c r="D77" s="87">
        <v>7.40970065041469E-3</v>
      </c>
      <c r="E77" s="40"/>
    </row>
    <row r="78" spans="2:5" x14ac:dyDescent="0.2">
      <c r="B78" s="40">
        <v>68</v>
      </c>
      <c r="C78" s="40"/>
      <c r="D78" s="87">
        <v>7.6051363511011596E-3</v>
      </c>
      <c r="E78" s="40"/>
    </row>
    <row r="79" spans="2:5" x14ac:dyDescent="0.2">
      <c r="B79" s="40">
        <v>69</v>
      </c>
      <c r="C79" s="40"/>
      <c r="D79" s="87">
        <v>5.50569483853102E-3</v>
      </c>
      <c r="E79" s="40"/>
    </row>
  </sheetData>
  <mergeCells count="2">
    <mergeCell ref="B5:E5"/>
    <mergeCell ref="C7:D7"/>
  </mergeCells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DCC435-0F8B-A24D-A269-561F8C7E664F}">
  <dimension ref="B4:T104"/>
  <sheetViews>
    <sheetView workbookViewId="0">
      <selection activeCell="N6" sqref="N6"/>
    </sheetView>
  </sheetViews>
  <sheetFormatPr baseColWidth="10" defaultRowHeight="16" x14ac:dyDescent="0.2"/>
  <cols>
    <col min="2" max="4" width="10.83203125" style="65"/>
    <col min="5" max="5" width="17.1640625" bestFit="1" customWidth="1"/>
    <col min="8" max="8" width="12.6640625" customWidth="1"/>
    <col min="10" max="10" width="14.33203125" bestFit="1" customWidth="1"/>
    <col min="11" max="11" width="11.6640625" bestFit="1" customWidth="1"/>
    <col min="14" max="14" width="12.1640625" bestFit="1" customWidth="1"/>
    <col min="16" max="16" width="11.6640625" customWidth="1"/>
    <col min="17" max="17" width="12" customWidth="1"/>
    <col min="18" max="18" width="12.1640625" customWidth="1"/>
    <col min="20" max="20" width="11.6640625" customWidth="1"/>
  </cols>
  <sheetData>
    <row r="4" spans="2:20" x14ac:dyDescent="0.2">
      <c r="B4" s="134" t="s">
        <v>44</v>
      </c>
      <c r="C4" s="134"/>
      <c r="D4" s="134"/>
      <c r="E4" s="39"/>
      <c r="F4" s="39"/>
      <c r="G4" s="39"/>
      <c r="H4" s="39"/>
      <c r="I4" s="39"/>
      <c r="J4" s="39"/>
      <c r="K4" s="39"/>
    </row>
    <row r="5" spans="2:20" x14ac:dyDescent="0.2">
      <c r="B5" s="63"/>
      <c r="C5" s="63"/>
      <c r="D5" s="63"/>
      <c r="E5" s="39"/>
      <c r="F5" s="39"/>
      <c r="G5" s="39"/>
      <c r="H5" s="39"/>
      <c r="I5" s="39"/>
      <c r="J5" s="39"/>
      <c r="K5" s="39"/>
      <c r="O5" s="47" t="s">
        <v>63</v>
      </c>
      <c r="P5" s="47" t="s">
        <v>174</v>
      </c>
      <c r="Q5" s="47" t="s">
        <v>66</v>
      </c>
      <c r="R5" s="47" t="s">
        <v>177</v>
      </c>
      <c r="S5" s="47" t="s">
        <v>57</v>
      </c>
      <c r="T5" s="47" t="s">
        <v>174</v>
      </c>
    </row>
    <row r="6" spans="2:20" x14ac:dyDescent="0.2">
      <c r="B6" s="63" t="s">
        <v>100</v>
      </c>
      <c r="C6" s="63" t="s">
        <v>51</v>
      </c>
      <c r="D6" s="63" t="s">
        <v>32</v>
      </c>
      <c r="E6" s="39" t="s">
        <v>52</v>
      </c>
      <c r="F6" s="39"/>
      <c r="G6" s="39"/>
      <c r="H6" s="63" t="s">
        <v>100</v>
      </c>
      <c r="I6" s="39" t="s">
        <v>53</v>
      </c>
      <c r="J6" s="39" t="s">
        <v>54</v>
      </c>
      <c r="K6" s="42" t="s">
        <v>55</v>
      </c>
      <c r="N6" s="2" t="s">
        <v>167</v>
      </c>
      <c r="O6">
        <f>SUM(I7,I38,I67)</f>
        <v>594</v>
      </c>
      <c r="P6">
        <f>SUM(I11,I41,I71)</f>
        <v>605</v>
      </c>
      <c r="Q6">
        <f>SUM(I19,I49,I80)</f>
        <v>653</v>
      </c>
      <c r="R6">
        <f>SUM(I15,I45,I76)</f>
        <v>761</v>
      </c>
      <c r="S6">
        <f>SUM(I23,I54,I84,I99)</f>
        <v>1022</v>
      </c>
      <c r="T6">
        <f>SUM(I28,I58,I89,I103)</f>
        <v>1072</v>
      </c>
    </row>
    <row r="7" spans="2:20" x14ac:dyDescent="0.2">
      <c r="B7" s="123" t="s">
        <v>178</v>
      </c>
      <c r="C7" s="63">
        <v>1</v>
      </c>
      <c r="D7" s="63">
        <v>113</v>
      </c>
      <c r="E7" s="39">
        <v>100</v>
      </c>
      <c r="F7" s="39"/>
      <c r="G7" s="39"/>
      <c r="H7" s="47" t="s">
        <v>63</v>
      </c>
      <c r="I7" s="39">
        <f>SUM(D7:D9)</f>
        <v>277</v>
      </c>
      <c r="J7" s="39">
        <f>SUM(E7:E9)</f>
        <v>252</v>
      </c>
      <c r="K7" s="48">
        <f>(J7*100)/I7</f>
        <v>90.974729241877256</v>
      </c>
    </row>
    <row r="8" spans="2:20" x14ac:dyDescent="0.2">
      <c r="B8" s="135"/>
      <c r="C8" s="63">
        <v>2</v>
      </c>
      <c r="D8" s="63">
        <v>83</v>
      </c>
      <c r="E8" s="39">
        <v>80</v>
      </c>
      <c r="F8" s="39"/>
      <c r="G8" s="39"/>
      <c r="H8" s="39"/>
      <c r="I8" s="39"/>
      <c r="J8" s="39"/>
      <c r="K8" s="39"/>
    </row>
    <row r="9" spans="2:20" x14ac:dyDescent="0.2">
      <c r="B9" s="135"/>
      <c r="C9" s="63">
        <v>3</v>
      </c>
      <c r="D9" s="63">
        <v>81</v>
      </c>
      <c r="E9" s="39">
        <v>72</v>
      </c>
      <c r="F9" s="39"/>
      <c r="G9" s="39"/>
      <c r="H9" s="39"/>
      <c r="I9" s="39"/>
      <c r="J9" s="39"/>
      <c r="K9" s="39"/>
    </row>
    <row r="10" spans="2:20" x14ac:dyDescent="0.2">
      <c r="B10" s="79"/>
      <c r="C10" s="63"/>
      <c r="D10" s="63"/>
      <c r="E10" s="39"/>
      <c r="F10" s="39"/>
      <c r="G10" s="39"/>
      <c r="H10" s="39"/>
      <c r="I10" s="39"/>
      <c r="J10" s="39"/>
      <c r="K10" s="39"/>
    </row>
    <row r="11" spans="2:20" ht="16" customHeight="1" x14ac:dyDescent="0.2">
      <c r="B11" s="123" t="s">
        <v>173</v>
      </c>
      <c r="C11" s="63">
        <v>1</v>
      </c>
      <c r="D11" s="63">
        <v>65</v>
      </c>
      <c r="E11" s="39">
        <v>15</v>
      </c>
      <c r="F11" s="39"/>
      <c r="G11" s="39"/>
      <c r="H11" s="47" t="s">
        <v>174</v>
      </c>
      <c r="I11" s="39">
        <f>SUM(D11:D13)</f>
        <v>284</v>
      </c>
      <c r="J11" s="39">
        <f>SUM(E11:E13)</f>
        <v>63</v>
      </c>
      <c r="K11" s="48">
        <f>(J11*100)/I11</f>
        <v>22.183098591549296</v>
      </c>
    </row>
    <row r="12" spans="2:20" x14ac:dyDescent="0.2">
      <c r="B12" s="123"/>
      <c r="C12" s="63">
        <v>2</v>
      </c>
      <c r="D12" s="63">
        <v>108</v>
      </c>
      <c r="E12" s="39">
        <v>37</v>
      </c>
      <c r="F12" s="39"/>
      <c r="G12" s="39"/>
      <c r="H12" s="39"/>
      <c r="I12" s="39"/>
      <c r="J12" s="39"/>
      <c r="K12" s="39"/>
    </row>
    <row r="13" spans="2:20" x14ac:dyDescent="0.2">
      <c r="B13" s="123"/>
      <c r="C13" s="63">
        <v>3</v>
      </c>
      <c r="D13" s="63">
        <v>111</v>
      </c>
      <c r="E13" s="39">
        <v>11</v>
      </c>
      <c r="F13" s="39"/>
      <c r="G13" s="39"/>
      <c r="H13" s="39"/>
      <c r="I13" s="39"/>
      <c r="J13" s="39"/>
      <c r="K13" s="39"/>
    </row>
    <row r="14" spans="2:20" x14ac:dyDescent="0.2">
      <c r="B14" s="52"/>
      <c r="C14" s="63"/>
      <c r="D14" s="63"/>
      <c r="E14" s="39"/>
      <c r="F14" s="39"/>
      <c r="G14" s="39"/>
      <c r="H14" s="39"/>
      <c r="I14" s="39"/>
      <c r="J14" s="39"/>
      <c r="K14" s="39"/>
    </row>
    <row r="15" spans="2:20" x14ac:dyDescent="0.2">
      <c r="B15" s="123" t="s">
        <v>176</v>
      </c>
      <c r="C15" s="63">
        <v>1</v>
      </c>
      <c r="D15" s="63">
        <v>131</v>
      </c>
      <c r="E15" s="39">
        <v>99</v>
      </c>
      <c r="F15" s="39"/>
      <c r="G15" s="39"/>
      <c r="H15" s="47" t="s">
        <v>177</v>
      </c>
      <c r="I15" s="39">
        <f>SUM(D15:D16)</f>
        <v>254</v>
      </c>
      <c r="J15" s="39">
        <f>SUM(E15:E16)</f>
        <v>179</v>
      </c>
      <c r="K15" s="48">
        <f>(J15*100)/I15</f>
        <v>70.472440944881896</v>
      </c>
    </row>
    <row r="16" spans="2:20" x14ac:dyDescent="0.2">
      <c r="B16" s="123"/>
      <c r="C16" s="63">
        <v>2</v>
      </c>
      <c r="D16" s="63">
        <v>123</v>
      </c>
      <c r="E16" s="39">
        <v>80</v>
      </c>
      <c r="F16" s="39"/>
      <c r="G16" s="39"/>
      <c r="H16" s="39"/>
      <c r="I16" s="39"/>
      <c r="J16" s="39"/>
      <c r="K16" s="39"/>
    </row>
    <row r="17" spans="2:11" x14ac:dyDescent="0.2">
      <c r="B17" s="123"/>
      <c r="C17" s="63"/>
      <c r="D17" s="63"/>
      <c r="E17" s="39"/>
      <c r="F17" s="39"/>
      <c r="G17" s="39"/>
      <c r="H17" s="39"/>
      <c r="I17" s="39"/>
      <c r="J17" s="39"/>
      <c r="K17" s="39"/>
    </row>
    <row r="18" spans="2:11" x14ac:dyDescent="0.2">
      <c r="B18" s="63"/>
      <c r="C18" s="63"/>
      <c r="D18" s="63"/>
      <c r="E18" s="39"/>
      <c r="F18" s="39"/>
      <c r="G18" s="39"/>
      <c r="H18" s="39"/>
      <c r="I18" s="39"/>
      <c r="J18" s="39"/>
      <c r="K18" s="39"/>
    </row>
    <row r="19" spans="2:11" x14ac:dyDescent="0.2">
      <c r="B19" s="123" t="s">
        <v>86</v>
      </c>
      <c r="C19" s="63">
        <v>1</v>
      </c>
      <c r="D19" s="63">
        <v>65</v>
      </c>
      <c r="E19" s="39">
        <v>64</v>
      </c>
      <c r="F19" s="39"/>
      <c r="G19" s="39"/>
      <c r="H19" s="47" t="s">
        <v>66</v>
      </c>
      <c r="I19" s="39">
        <f>SUM(D19:D21)</f>
        <v>244</v>
      </c>
      <c r="J19" s="39">
        <f>SUM(E19:E21)</f>
        <v>241</v>
      </c>
      <c r="K19" s="48">
        <f>(J19*100)/I19</f>
        <v>98.770491803278688</v>
      </c>
    </row>
    <row r="20" spans="2:11" x14ac:dyDescent="0.2">
      <c r="B20" s="123"/>
      <c r="C20" s="63">
        <v>2</v>
      </c>
      <c r="D20" s="63">
        <v>105</v>
      </c>
      <c r="E20" s="39">
        <v>104</v>
      </c>
      <c r="F20" s="39"/>
      <c r="G20" s="39"/>
      <c r="H20" s="39"/>
      <c r="I20" s="39"/>
      <c r="J20" s="39"/>
      <c r="K20" s="39"/>
    </row>
    <row r="21" spans="2:11" x14ac:dyDescent="0.2">
      <c r="B21" s="123"/>
      <c r="C21" s="63">
        <v>3</v>
      </c>
      <c r="D21" s="63">
        <v>74</v>
      </c>
      <c r="E21" s="39">
        <v>73</v>
      </c>
      <c r="F21" s="39"/>
      <c r="G21" s="39"/>
      <c r="H21" s="39"/>
      <c r="I21" s="39"/>
      <c r="J21" s="39"/>
      <c r="K21" s="39"/>
    </row>
    <row r="22" spans="2:11" x14ac:dyDescent="0.2">
      <c r="B22" s="52"/>
      <c r="C22" s="63"/>
      <c r="D22" s="63"/>
      <c r="E22" s="39"/>
      <c r="F22" s="39"/>
      <c r="G22" s="39"/>
      <c r="H22" s="39"/>
      <c r="I22" s="39"/>
      <c r="J22" s="39"/>
      <c r="K22" s="39"/>
    </row>
    <row r="23" spans="2:11" x14ac:dyDescent="0.2">
      <c r="B23" s="123" t="s">
        <v>57</v>
      </c>
      <c r="C23" s="63">
        <v>1</v>
      </c>
      <c r="D23" s="39">
        <v>67</v>
      </c>
      <c r="E23" s="39">
        <v>58</v>
      </c>
      <c r="F23" s="39"/>
      <c r="G23" s="39"/>
      <c r="H23" s="47" t="s">
        <v>57</v>
      </c>
      <c r="I23" s="39">
        <f>SUM(D23:D26)</f>
        <v>236</v>
      </c>
      <c r="J23" s="39">
        <f>SUM(E23:E26)</f>
        <v>206</v>
      </c>
      <c r="K23" s="48">
        <f>(J23*100)/I23</f>
        <v>87.288135593220332</v>
      </c>
    </row>
    <row r="24" spans="2:11" x14ac:dyDescent="0.2">
      <c r="B24" s="121"/>
      <c r="C24" s="63">
        <v>2</v>
      </c>
      <c r="D24" s="39">
        <v>73</v>
      </c>
      <c r="E24" s="39">
        <v>64</v>
      </c>
      <c r="F24" s="39"/>
      <c r="G24" s="39"/>
      <c r="H24" s="39"/>
      <c r="I24" s="39"/>
      <c r="J24" s="39"/>
      <c r="K24" s="39"/>
    </row>
    <row r="25" spans="2:11" x14ac:dyDescent="0.2">
      <c r="B25" s="121"/>
      <c r="C25" s="63">
        <v>3</v>
      </c>
      <c r="D25" s="39">
        <v>40</v>
      </c>
      <c r="E25" s="39">
        <v>34</v>
      </c>
      <c r="F25" s="39"/>
      <c r="G25" s="39"/>
      <c r="H25" s="39"/>
      <c r="I25" s="39"/>
      <c r="J25" s="39"/>
      <c r="K25" s="39"/>
    </row>
    <row r="26" spans="2:11" x14ac:dyDescent="0.2">
      <c r="B26" s="38"/>
      <c r="C26" s="63">
        <v>4</v>
      </c>
      <c r="D26" s="39">
        <v>56</v>
      </c>
      <c r="E26" s="39">
        <v>50</v>
      </c>
      <c r="F26" s="39"/>
      <c r="G26" s="39"/>
      <c r="H26" s="39"/>
      <c r="I26" s="39"/>
      <c r="J26" s="39"/>
      <c r="K26" s="39"/>
    </row>
    <row r="27" spans="2:11" x14ac:dyDescent="0.2">
      <c r="B27" s="39"/>
      <c r="C27" s="39"/>
      <c r="D27" s="39"/>
      <c r="E27" s="39"/>
      <c r="F27" s="39"/>
      <c r="G27" s="39"/>
      <c r="H27" s="39"/>
      <c r="I27" s="39"/>
      <c r="J27" s="39"/>
      <c r="K27" s="39"/>
    </row>
    <row r="28" spans="2:11" x14ac:dyDescent="0.2">
      <c r="B28" s="123" t="s">
        <v>179</v>
      </c>
      <c r="C28" s="63">
        <v>1</v>
      </c>
      <c r="D28" s="39">
        <v>53</v>
      </c>
      <c r="E28" s="39">
        <v>39</v>
      </c>
      <c r="F28" s="39"/>
      <c r="G28" s="39"/>
      <c r="H28" s="47" t="s">
        <v>181</v>
      </c>
      <c r="I28" s="39">
        <f>SUM(D28:D31)</f>
        <v>244</v>
      </c>
      <c r="J28" s="39">
        <f>SUM(E28:E31)</f>
        <v>191</v>
      </c>
      <c r="K28" s="48">
        <f>(J28*100)/I28</f>
        <v>78.278688524590166</v>
      </c>
    </row>
    <row r="29" spans="2:11" x14ac:dyDescent="0.2">
      <c r="B29" s="121"/>
      <c r="C29" s="63">
        <v>2</v>
      </c>
      <c r="D29" s="39">
        <v>66</v>
      </c>
      <c r="E29" s="39">
        <v>55</v>
      </c>
      <c r="F29" s="39"/>
      <c r="G29" s="39"/>
      <c r="H29" s="39"/>
      <c r="I29" s="39"/>
      <c r="J29" s="39"/>
      <c r="K29" s="39"/>
    </row>
    <row r="30" spans="2:11" x14ac:dyDescent="0.2">
      <c r="B30" s="121"/>
      <c r="C30" s="63">
        <v>3</v>
      </c>
      <c r="D30" s="39">
        <v>65</v>
      </c>
      <c r="E30" s="39">
        <v>50</v>
      </c>
      <c r="F30" s="39"/>
      <c r="G30" s="39"/>
      <c r="H30" s="39"/>
      <c r="I30" s="39"/>
      <c r="J30" s="39"/>
      <c r="K30" s="39"/>
    </row>
    <row r="31" spans="2:11" x14ac:dyDescent="0.2">
      <c r="B31" s="121"/>
      <c r="C31" s="63">
        <v>4</v>
      </c>
      <c r="D31" s="39">
        <v>60</v>
      </c>
      <c r="E31" s="39">
        <v>47</v>
      </c>
      <c r="F31" s="39"/>
      <c r="G31" s="39"/>
      <c r="H31" s="39"/>
      <c r="I31" s="39"/>
      <c r="J31" s="39"/>
      <c r="K31" s="39"/>
    </row>
    <row r="32" spans="2:11" x14ac:dyDescent="0.2">
      <c r="B32" s="52"/>
      <c r="C32" s="63"/>
      <c r="D32" s="63"/>
      <c r="E32" s="39"/>
      <c r="F32" s="39"/>
      <c r="G32" s="39"/>
      <c r="H32" s="39"/>
      <c r="I32" s="39"/>
      <c r="J32" s="39"/>
      <c r="K32" s="39"/>
    </row>
    <row r="33" spans="2:11" x14ac:dyDescent="0.2">
      <c r="B33" s="52"/>
      <c r="C33" s="63"/>
      <c r="D33" s="63"/>
      <c r="E33" s="39"/>
      <c r="F33" s="39"/>
      <c r="G33" s="39"/>
      <c r="H33" s="39"/>
      <c r="I33" s="39"/>
      <c r="J33" s="39"/>
      <c r="K33" s="39"/>
    </row>
    <row r="34" spans="2:11" x14ac:dyDescent="0.2">
      <c r="B34" s="80"/>
      <c r="C34" s="63"/>
      <c r="D34" s="63"/>
      <c r="E34" s="39"/>
      <c r="F34" s="39"/>
      <c r="G34" s="39"/>
      <c r="H34" s="39"/>
      <c r="I34" s="39"/>
      <c r="J34" s="39"/>
      <c r="K34" s="39"/>
    </row>
    <row r="35" spans="2:11" x14ac:dyDescent="0.2">
      <c r="B35" s="134" t="s">
        <v>45</v>
      </c>
      <c r="C35" s="134"/>
      <c r="D35" s="134"/>
      <c r="E35" s="39"/>
      <c r="F35" s="39"/>
      <c r="G35" s="39"/>
      <c r="H35" s="39"/>
      <c r="I35" s="39"/>
      <c r="J35" s="39"/>
      <c r="K35" s="39"/>
    </row>
    <row r="36" spans="2:11" x14ac:dyDescent="0.2">
      <c r="B36" s="63"/>
      <c r="C36" s="63"/>
      <c r="D36" s="63"/>
      <c r="E36" s="39"/>
      <c r="F36" s="39"/>
      <c r="G36" s="39"/>
      <c r="H36" s="39"/>
      <c r="I36" s="39"/>
      <c r="J36" s="39"/>
      <c r="K36" s="39"/>
    </row>
    <row r="37" spans="2:11" x14ac:dyDescent="0.2">
      <c r="B37" s="63" t="s">
        <v>100</v>
      </c>
      <c r="C37" s="63" t="s">
        <v>51</v>
      </c>
      <c r="D37" s="63" t="s">
        <v>32</v>
      </c>
      <c r="E37" s="39" t="s">
        <v>52</v>
      </c>
      <c r="F37" s="39"/>
      <c r="G37" s="39"/>
      <c r="H37" s="63" t="s">
        <v>100</v>
      </c>
      <c r="I37" s="39" t="s">
        <v>53</v>
      </c>
      <c r="J37" s="39" t="s">
        <v>54</v>
      </c>
      <c r="K37" s="42" t="s">
        <v>55</v>
      </c>
    </row>
    <row r="38" spans="2:11" x14ac:dyDescent="0.2">
      <c r="B38" s="123" t="s">
        <v>178</v>
      </c>
      <c r="C38" s="63">
        <v>1</v>
      </c>
      <c r="D38" s="63">
        <v>38</v>
      </c>
      <c r="E38" s="39">
        <v>33</v>
      </c>
      <c r="F38" s="39"/>
      <c r="G38" s="39"/>
      <c r="H38" s="47" t="s">
        <v>63</v>
      </c>
      <c r="I38" s="39">
        <f>SUM(D38:D40)</f>
        <v>120</v>
      </c>
      <c r="J38" s="39">
        <f>SUM(E38:E40)</f>
        <v>97</v>
      </c>
      <c r="K38" s="48">
        <f>(J38*100)/I38</f>
        <v>80.833333333333329</v>
      </c>
    </row>
    <row r="39" spans="2:11" x14ac:dyDescent="0.2">
      <c r="B39" s="135"/>
      <c r="C39" s="63">
        <v>2</v>
      </c>
      <c r="D39" s="63">
        <v>36</v>
      </c>
      <c r="E39" s="39">
        <v>31</v>
      </c>
      <c r="F39" s="39"/>
      <c r="G39" s="39"/>
      <c r="H39" s="39"/>
      <c r="I39" s="39"/>
      <c r="J39" s="39"/>
      <c r="K39" s="39"/>
    </row>
    <row r="40" spans="2:11" x14ac:dyDescent="0.2">
      <c r="B40" s="135"/>
      <c r="C40" s="63">
        <v>3</v>
      </c>
      <c r="D40" s="63">
        <v>46</v>
      </c>
      <c r="E40" s="39">
        <v>33</v>
      </c>
      <c r="F40" s="39"/>
      <c r="G40" s="39"/>
      <c r="H40" s="39"/>
      <c r="I40" s="39"/>
      <c r="J40" s="39"/>
      <c r="K40" s="39"/>
    </row>
    <row r="41" spans="2:11" x14ac:dyDescent="0.2">
      <c r="B41" s="63"/>
      <c r="C41" s="63"/>
      <c r="D41" s="63"/>
      <c r="E41" s="39"/>
      <c r="F41" s="39"/>
      <c r="G41" s="39"/>
      <c r="H41" s="47" t="s">
        <v>174</v>
      </c>
      <c r="I41" s="39">
        <f>SUM(D42:D43)</f>
        <v>159</v>
      </c>
      <c r="J41" s="39">
        <f>SUM(E42:E43)</f>
        <v>46</v>
      </c>
      <c r="K41" s="48">
        <f>(J41*100)/I41</f>
        <v>28.930817610062892</v>
      </c>
    </row>
    <row r="42" spans="2:11" ht="22" customHeight="1" x14ac:dyDescent="0.2">
      <c r="B42" s="123" t="s">
        <v>173</v>
      </c>
      <c r="C42" s="63">
        <v>1</v>
      </c>
      <c r="D42" s="63">
        <v>93</v>
      </c>
      <c r="E42" s="39">
        <v>26</v>
      </c>
      <c r="F42" s="39"/>
      <c r="G42" s="39"/>
      <c r="H42" s="39"/>
      <c r="I42" s="39"/>
      <c r="J42" s="39"/>
      <c r="K42" s="39"/>
    </row>
    <row r="43" spans="2:11" ht="19" customHeight="1" x14ac:dyDescent="0.2">
      <c r="B43" s="123"/>
      <c r="C43" s="63">
        <v>2</v>
      </c>
      <c r="D43" s="63">
        <v>66</v>
      </c>
      <c r="E43" s="39">
        <v>20</v>
      </c>
      <c r="F43" s="39"/>
      <c r="G43" s="39"/>
      <c r="H43" s="39"/>
      <c r="I43" s="39"/>
      <c r="J43" s="39"/>
      <c r="K43" s="39"/>
    </row>
    <row r="44" spans="2:11" ht="19" customHeight="1" x14ac:dyDescent="0.2">
      <c r="B44" s="52"/>
      <c r="C44" s="63"/>
      <c r="D44" s="63"/>
      <c r="E44" s="39"/>
      <c r="F44" s="39"/>
      <c r="G44" s="39"/>
      <c r="H44" s="39"/>
      <c r="I44" s="39"/>
      <c r="J44" s="39"/>
      <c r="K44" s="39"/>
    </row>
    <row r="45" spans="2:11" ht="19" customHeight="1" x14ac:dyDescent="0.2">
      <c r="B45" s="123" t="s">
        <v>176</v>
      </c>
      <c r="C45" s="63">
        <v>1</v>
      </c>
      <c r="D45" s="63">
        <v>102</v>
      </c>
      <c r="E45" s="39">
        <v>92</v>
      </c>
      <c r="F45" s="39"/>
      <c r="G45" s="39"/>
      <c r="H45" s="47" t="s">
        <v>177</v>
      </c>
      <c r="I45" s="39">
        <f>SUM(D45:D47)</f>
        <v>243</v>
      </c>
      <c r="J45" s="39">
        <f>SUM(E45:E47)</f>
        <v>208</v>
      </c>
      <c r="K45" s="48">
        <f>(J45*100)/I45</f>
        <v>85.596707818930042</v>
      </c>
    </row>
    <row r="46" spans="2:11" ht="19" customHeight="1" x14ac:dyDescent="0.2">
      <c r="B46" s="123"/>
      <c r="C46" s="63">
        <v>2</v>
      </c>
      <c r="D46" s="63">
        <v>79</v>
      </c>
      <c r="E46" s="39">
        <v>68</v>
      </c>
      <c r="F46" s="39"/>
      <c r="G46" s="39"/>
      <c r="H46" s="39"/>
      <c r="I46" s="39"/>
      <c r="J46" s="39"/>
      <c r="K46" s="39"/>
    </row>
    <row r="47" spans="2:11" ht="19" customHeight="1" x14ac:dyDescent="0.2">
      <c r="B47" s="123"/>
      <c r="C47" s="63">
        <v>3</v>
      </c>
      <c r="D47" s="63">
        <v>62</v>
      </c>
      <c r="E47" s="39">
        <v>48</v>
      </c>
      <c r="F47" s="39"/>
      <c r="G47" s="39"/>
      <c r="H47" s="39"/>
      <c r="I47" s="39"/>
      <c r="J47" s="39"/>
      <c r="K47" s="39"/>
    </row>
    <row r="48" spans="2:11" ht="19" customHeight="1" x14ac:dyDescent="0.2">
      <c r="B48" s="63"/>
      <c r="C48" s="63"/>
      <c r="D48" s="63"/>
      <c r="E48" s="39"/>
      <c r="F48" s="39"/>
      <c r="G48" s="39"/>
      <c r="H48" s="39"/>
      <c r="I48" s="39"/>
      <c r="J48" s="39"/>
      <c r="K48" s="39"/>
    </row>
    <row r="49" spans="2:11" ht="19" customHeight="1" x14ac:dyDescent="0.2">
      <c r="B49" s="123" t="s">
        <v>86</v>
      </c>
      <c r="C49" s="63">
        <v>1</v>
      </c>
      <c r="D49" s="63">
        <v>53</v>
      </c>
      <c r="E49" s="39">
        <v>52</v>
      </c>
      <c r="F49" s="39"/>
      <c r="G49" s="39"/>
      <c r="H49" s="47" t="s">
        <v>66</v>
      </c>
      <c r="I49" s="39">
        <f>SUM(D49:D52)</f>
        <v>178</v>
      </c>
      <c r="J49" s="39">
        <f>SUM(E49:E52)</f>
        <v>173</v>
      </c>
      <c r="K49" s="48">
        <f>(J49*100)/I49</f>
        <v>97.19101123595506</v>
      </c>
    </row>
    <row r="50" spans="2:11" ht="19" customHeight="1" x14ac:dyDescent="0.2">
      <c r="B50" s="123"/>
      <c r="C50" s="63">
        <v>2</v>
      </c>
      <c r="D50" s="63">
        <v>31</v>
      </c>
      <c r="E50" s="39">
        <v>31</v>
      </c>
      <c r="F50" s="39"/>
      <c r="G50" s="39"/>
      <c r="H50" s="39"/>
      <c r="I50" s="39"/>
      <c r="J50" s="39"/>
      <c r="K50" s="39"/>
    </row>
    <row r="51" spans="2:11" ht="19" customHeight="1" x14ac:dyDescent="0.2">
      <c r="B51" s="123"/>
      <c r="C51" s="63">
        <v>3</v>
      </c>
      <c r="D51" s="63">
        <v>44</v>
      </c>
      <c r="E51" s="39">
        <v>42</v>
      </c>
      <c r="F51" s="39"/>
      <c r="G51" s="39"/>
      <c r="H51" s="39"/>
      <c r="I51" s="39"/>
      <c r="J51" s="39"/>
      <c r="K51" s="39"/>
    </row>
    <row r="52" spans="2:11" ht="19" customHeight="1" x14ac:dyDescent="0.2">
      <c r="B52" s="123"/>
      <c r="C52" s="63">
        <v>4</v>
      </c>
      <c r="D52" s="63">
        <v>50</v>
      </c>
      <c r="E52" s="39">
        <v>48</v>
      </c>
      <c r="F52" s="39"/>
      <c r="G52" s="39"/>
      <c r="H52" s="39"/>
      <c r="I52" s="39"/>
      <c r="J52" s="39"/>
      <c r="K52" s="39"/>
    </row>
    <row r="53" spans="2:11" ht="19" customHeight="1" x14ac:dyDescent="0.2">
      <c r="B53" s="52"/>
      <c r="C53" s="63"/>
      <c r="D53" s="63"/>
      <c r="E53" s="39"/>
      <c r="F53" s="39"/>
      <c r="G53" s="39"/>
      <c r="H53" s="39"/>
      <c r="I53" s="39"/>
      <c r="J53" s="39"/>
      <c r="K53" s="39"/>
    </row>
    <row r="54" spans="2:11" ht="19" customHeight="1" x14ac:dyDescent="0.2">
      <c r="B54" s="123" t="s">
        <v>57</v>
      </c>
      <c r="C54" s="63">
        <v>1</v>
      </c>
      <c r="D54" s="39">
        <v>81</v>
      </c>
      <c r="E54" s="39">
        <v>77</v>
      </c>
      <c r="F54" s="39"/>
      <c r="G54" s="39"/>
      <c r="H54" s="47" t="s">
        <v>57</v>
      </c>
      <c r="I54" s="39">
        <f>SUM(D54:D56)</f>
        <v>223</v>
      </c>
      <c r="J54" s="39">
        <f>SUM(E54:E56)</f>
        <v>210</v>
      </c>
      <c r="K54" s="48">
        <f>(J54*100)/I54</f>
        <v>94.170403587443943</v>
      </c>
    </row>
    <row r="55" spans="2:11" ht="19" customHeight="1" x14ac:dyDescent="0.2">
      <c r="B55" s="121"/>
      <c r="C55" s="63">
        <v>2</v>
      </c>
      <c r="D55" s="39">
        <v>69</v>
      </c>
      <c r="E55" s="39">
        <v>64</v>
      </c>
      <c r="F55" s="39"/>
      <c r="G55" s="39"/>
      <c r="H55" s="39"/>
      <c r="I55" s="39"/>
      <c r="J55" s="39"/>
      <c r="K55" s="39"/>
    </row>
    <row r="56" spans="2:11" ht="19" customHeight="1" x14ac:dyDescent="0.2">
      <c r="B56" s="121"/>
      <c r="C56" s="63">
        <v>3</v>
      </c>
      <c r="D56" s="39">
        <v>73</v>
      </c>
      <c r="E56" s="39">
        <v>69</v>
      </c>
      <c r="F56" s="39"/>
      <c r="G56" s="39"/>
      <c r="H56" s="39"/>
      <c r="I56" s="39"/>
      <c r="J56" s="39"/>
      <c r="K56" s="39"/>
    </row>
    <row r="57" spans="2:11" ht="19" customHeight="1" x14ac:dyDescent="0.2">
      <c r="B57" s="39"/>
      <c r="C57" s="39"/>
      <c r="D57" s="39"/>
      <c r="E57" s="39"/>
      <c r="F57" s="39"/>
      <c r="G57" s="39"/>
      <c r="H57" s="39"/>
      <c r="I57" s="39"/>
      <c r="J57" s="39"/>
      <c r="K57" s="39"/>
    </row>
    <row r="58" spans="2:11" ht="19" customHeight="1" x14ac:dyDescent="0.2">
      <c r="B58" s="123" t="s">
        <v>179</v>
      </c>
      <c r="C58" s="63">
        <v>1</v>
      </c>
      <c r="D58" s="39">
        <v>69</v>
      </c>
      <c r="E58" s="39">
        <v>56</v>
      </c>
      <c r="F58" s="39"/>
      <c r="G58" s="39"/>
      <c r="H58" s="47" t="s">
        <v>181</v>
      </c>
      <c r="I58" s="39">
        <f>SUM(D58:D60)</f>
        <v>221</v>
      </c>
      <c r="J58" s="39">
        <f>SUM(E58:E60)</f>
        <v>164</v>
      </c>
      <c r="K58" s="48">
        <f>(J58*100)/I58</f>
        <v>74.208144796380097</v>
      </c>
    </row>
    <row r="59" spans="2:11" ht="19" customHeight="1" x14ac:dyDescent="0.2">
      <c r="B59" s="123"/>
      <c r="C59" s="63">
        <v>2</v>
      </c>
      <c r="D59" s="39">
        <v>111</v>
      </c>
      <c r="E59" s="39">
        <v>83</v>
      </c>
      <c r="F59" s="39"/>
      <c r="G59" s="39"/>
      <c r="H59" s="39"/>
      <c r="I59" s="39"/>
      <c r="J59" s="39"/>
      <c r="K59" s="39"/>
    </row>
    <row r="60" spans="2:11" ht="19" customHeight="1" x14ac:dyDescent="0.2">
      <c r="B60" s="123"/>
      <c r="C60" s="63">
        <v>3</v>
      </c>
      <c r="D60" s="39">
        <v>41</v>
      </c>
      <c r="E60" s="39">
        <v>25</v>
      </c>
      <c r="F60" s="39"/>
      <c r="G60" s="39"/>
      <c r="H60" s="39"/>
      <c r="I60" s="39"/>
      <c r="J60" s="39"/>
      <c r="K60" s="39"/>
    </row>
    <row r="61" spans="2:11" x14ac:dyDescent="0.2">
      <c r="B61" s="81"/>
      <c r="C61" s="63"/>
      <c r="D61" s="63"/>
      <c r="E61" s="39"/>
      <c r="F61" s="39"/>
      <c r="G61" s="39"/>
      <c r="H61" s="39"/>
      <c r="I61" s="39"/>
      <c r="J61" s="39"/>
      <c r="K61" s="39"/>
    </row>
    <row r="62" spans="2:11" x14ac:dyDescent="0.2">
      <c r="B62" s="81"/>
      <c r="C62" s="63"/>
      <c r="D62" s="63"/>
      <c r="E62" s="39"/>
      <c r="F62" s="39"/>
      <c r="G62" s="39"/>
      <c r="H62" s="39"/>
      <c r="I62" s="39"/>
      <c r="J62" s="39"/>
      <c r="K62" s="39"/>
    </row>
    <row r="63" spans="2:11" x14ac:dyDescent="0.2">
      <c r="B63" s="80"/>
      <c r="C63" s="63"/>
      <c r="D63" s="63"/>
      <c r="E63" s="39"/>
      <c r="F63" s="39"/>
      <c r="G63" s="39"/>
      <c r="H63" s="39"/>
      <c r="I63" s="39"/>
      <c r="J63" s="39"/>
      <c r="K63" s="39"/>
    </row>
    <row r="64" spans="2:11" x14ac:dyDescent="0.2">
      <c r="B64" s="134" t="s">
        <v>46</v>
      </c>
      <c r="C64" s="134"/>
      <c r="D64" s="134"/>
      <c r="E64" s="39"/>
      <c r="F64" s="39"/>
      <c r="G64" s="39"/>
      <c r="H64" s="39"/>
      <c r="I64" s="39"/>
      <c r="J64" s="39"/>
      <c r="K64" s="39"/>
    </row>
    <row r="65" spans="2:11" x14ac:dyDescent="0.2">
      <c r="B65" s="63"/>
      <c r="C65" s="63"/>
      <c r="D65" s="63"/>
      <c r="E65" s="39"/>
      <c r="F65" s="39"/>
      <c r="G65" s="39"/>
      <c r="H65" s="39"/>
      <c r="I65" s="39"/>
      <c r="J65" s="39"/>
      <c r="K65" s="39"/>
    </row>
    <row r="66" spans="2:11" x14ac:dyDescent="0.2">
      <c r="B66" s="63" t="s">
        <v>100</v>
      </c>
      <c r="C66" s="63" t="s">
        <v>51</v>
      </c>
      <c r="D66" s="63" t="s">
        <v>32</v>
      </c>
      <c r="E66" s="39" t="s">
        <v>52</v>
      </c>
      <c r="F66" s="39"/>
      <c r="G66" s="39"/>
      <c r="H66" s="63" t="s">
        <v>100</v>
      </c>
      <c r="I66" s="39" t="s">
        <v>53</v>
      </c>
      <c r="J66" s="39" t="s">
        <v>54</v>
      </c>
      <c r="K66" s="42" t="s">
        <v>55</v>
      </c>
    </row>
    <row r="67" spans="2:11" x14ac:dyDescent="0.2">
      <c r="B67" s="123" t="s">
        <v>178</v>
      </c>
      <c r="C67" s="63">
        <v>1</v>
      </c>
      <c r="D67" s="63">
        <v>79</v>
      </c>
      <c r="E67" s="39">
        <v>41</v>
      </c>
      <c r="F67" s="136" t="s">
        <v>175</v>
      </c>
      <c r="G67" s="39"/>
      <c r="H67" s="47" t="s">
        <v>63</v>
      </c>
      <c r="I67" s="39">
        <f>SUM(D67:D69)</f>
        <v>197</v>
      </c>
      <c r="J67" s="39">
        <f>SUM(E67:E69)</f>
        <v>117</v>
      </c>
      <c r="K67" s="48">
        <f>(J67*100)/I67</f>
        <v>59.390862944162436</v>
      </c>
    </row>
    <row r="68" spans="2:11" x14ac:dyDescent="0.2">
      <c r="B68" s="135"/>
      <c r="C68" s="63">
        <v>2</v>
      </c>
      <c r="D68" s="63">
        <v>73</v>
      </c>
      <c r="E68" s="39">
        <v>49</v>
      </c>
      <c r="F68" s="136"/>
      <c r="G68" s="39"/>
      <c r="H68" s="39"/>
      <c r="I68" s="39"/>
      <c r="J68" s="39"/>
      <c r="K68" s="39"/>
    </row>
    <row r="69" spans="2:11" x14ac:dyDescent="0.2">
      <c r="B69" s="135"/>
      <c r="C69" s="63">
        <v>3</v>
      </c>
      <c r="D69" s="63">
        <v>45</v>
      </c>
      <c r="E69" s="39">
        <v>27</v>
      </c>
      <c r="F69" s="136"/>
      <c r="G69" s="39"/>
      <c r="H69" s="39"/>
      <c r="I69" s="39"/>
      <c r="J69" s="39"/>
      <c r="K69" s="39"/>
    </row>
    <row r="70" spans="2:11" x14ac:dyDescent="0.2">
      <c r="B70" s="79"/>
      <c r="C70" s="63"/>
      <c r="D70" s="63"/>
      <c r="E70" s="39"/>
      <c r="F70" s="39"/>
      <c r="G70" s="39"/>
      <c r="H70" s="39"/>
      <c r="I70" s="39"/>
      <c r="J70" s="39"/>
      <c r="K70" s="39"/>
    </row>
    <row r="71" spans="2:11" x14ac:dyDescent="0.2">
      <c r="B71" s="123" t="s">
        <v>173</v>
      </c>
      <c r="C71" s="63">
        <v>1</v>
      </c>
      <c r="D71" s="63">
        <v>37</v>
      </c>
      <c r="E71" s="39">
        <v>7</v>
      </c>
      <c r="F71" s="39"/>
      <c r="G71" s="39"/>
      <c r="H71" s="47" t="s">
        <v>174</v>
      </c>
      <c r="I71" s="39">
        <f>SUM(D71:D74)</f>
        <v>162</v>
      </c>
      <c r="J71" s="39">
        <f>SUM(E71:E74)</f>
        <v>27</v>
      </c>
      <c r="K71" s="48">
        <f>(J71*100)/I71</f>
        <v>16.666666666666668</v>
      </c>
    </row>
    <row r="72" spans="2:11" x14ac:dyDescent="0.2">
      <c r="B72" s="135"/>
      <c r="C72" s="63">
        <v>2</v>
      </c>
      <c r="D72" s="63">
        <v>46</v>
      </c>
      <c r="E72" s="39">
        <v>10</v>
      </c>
      <c r="F72" s="39"/>
      <c r="G72" s="39"/>
      <c r="H72" s="39"/>
      <c r="I72" s="39"/>
      <c r="J72" s="39"/>
      <c r="K72" s="39"/>
    </row>
    <row r="73" spans="2:11" x14ac:dyDescent="0.2">
      <c r="B73" s="135"/>
      <c r="C73" s="63">
        <v>3</v>
      </c>
      <c r="D73" s="63">
        <v>36</v>
      </c>
      <c r="E73" s="39">
        <v>6</v>
      </c>
      <c r="F73" s="39"/>
      <c r="G73" s="39"/>
      <c r="H73" s="39"/>
      <c r="I73" s="39"/>
      <c r="J73" s="39"/>
      <c r="K73" s="39"/>
    </row>
    <row r="74" spans="2:11" x14ac:dyDescent="0.2">
      <c r="B74" s="135"/>
      <c r="C74" s="63">
        <v>4</v>
      </c>
      <c r="D74" s="63">
        <v>43</v>
      </c>
      <c r="E74" s="39">
        <v>4</v>
      </c>
      <c r="F74" s="39"/>
      <c r="G74" s="39"/>
      <c r="H74" s="39"/>
      <c r="I74" s="39"/>
      <c r="J74" s="39"/>
      <c r="K74" s="39"/>
    </row>
    <row r="75" spans="2:11" x14ac:dyDescent="0.2">
      <c r="B75" s="80"/>
      <c r="C75" s="63"/>
      <c r="D75" s="63"/>
      <c r="E75" s="39"/>
      <c r="F75" s="39"/>
      <c r="G75" s="39"/>
      <c r="H75" s="39"/>
      <c r="I75" s="39"/>
      <c r="J75" s="39"/>
      <c r="K75" s="39"/>
    </row>
    <row r="76" spans="2:11" x14ac:dyDescent="0.2">
      <c r="B76" s="123" t="s">
        <v>176</v>
      </c>
      <c r="C76" s="63">
        <v>1</v>
      </c>
      <c r="D76" s="63">
        <v>82</v>
      </c>
      <c r="E76" s="39">
        <v>66</v>
      </c>
      <c r="F76" s="39"/>
      <c r="G76" s="39"/>
      <c r="H76" s="47" t="s">
        <v>177</v>
      </c>
      <c r="I76" s="39">
        <f>SUM(D76:D78)</f>
        <v>264</v>
      </c>
      <c r="J76" s="39">
        <f>SUM(E76:E78)</f>
        <v>206</v>
      </c>
      <c r="K76" s="48">
        <f>(J76*100)/I76</f>
        <v>78.030303030303031</v>
      </c>
    </row>
    <row r="77" spans="2:11" x14ac:dyDescent="0.2">
      <c r="B77" s="123"/>
      <c r="C77" s="63">
        <v>2</v>
      </c>
      <c r="D77" s="63">
        <v>86</v>
      </c>
      <c r="E77" s="39">
        <v>64</v>
      </c>
      <c r="F77" s="39"/>
      <c r="G77" s="39"/>
      <c r="H77" s="39"/>
      <c r="I77" s="39"/>
      <c r="J77" s="39"/>
      <c r="K77" s="39"/>
    </row>
    <row r="78" spans="2:11" x14ac:dyDescent="0.2">
      <c r="B78" s="123"/>
      <c r="C78" s="63">
        <v>3</v>
      </c>
      <c r="D78" s="63">
        <v>96</v>
      </c>
      <c r="E78" s="39">
        <v>76</v>
      </c>
      <c r="F78" s="39"/>
      <c r="G78" s="39"/>
      <c r="H78" s="39"/>
      <c r="I78" s="39"/>
      <c r="J78" s="39"/>
      <c r="K78" s="39"/>
    </row>
    <row r="79" spans="2:11" x14ac:dyDescent="0.2">
      <c r="B79" s="63"/>
      <c r="C79" s="63"/>
      <c r="D79" s="63"/>
      <c r="E79" s="39"/>
      <c r="F79" s="39"/>
      <c r="G79" s="39"/>
      <c r="H79" s="39"/>
      <c r="I79" s="39"/>
      <c r="J79" s="39"/>
      <c r="K79" s="39"/>
    </row>
    <row r="80" spans="2:11" x14ac:dyDescent="0.2">
      <c r="B80" s="123" t="s">
        <v>86</v>
      </c>
      <c r="C80" s="63">
        <v>1</v>
      </c>
      <c r="D80" s="63">
        <v>73</v>
      </c>
      <c r="E80" s="39">
        <v>70</v>
      </c>
      <c r="F80" s="39"/>
      <c r="G80" s="39"/>
      <c r="H80" s="47" t="s">
        <v>66</v>
      </c>
      <c r="I80" s="39">
        <f>SUM(D80:D82)</f>
        <v>231</v>
      </c>
      <c r="J80" s="39">
        <f>SUM(E80:E82)</f>
        <v>217</v>
      </c>
      <c r="K80" s="48">
        <f>(J80*100)/I80</f>
        <v>93.939393939393938</v>
      </c>
    </row>
    <row r="81" spans="2:11" x14ac:dyDescent="0.2">
      <c r="B81" s="123"/>
      <c r="C81" s="63">
        <v>2</v>
      </c>
      <c r="D81" s="63">
        <v>70</v>
      </c>
      <c r="E81" s="39">
        <v>63</v>
      </c>
      <c r="F81" s="39"/>
      <c r="G81" s="39"/>
      <c r="H81" s="39"/>
      <c r="I81" s="39"/>
      <c r="J81" s="39"/>
      <c r="K81" s="39"/>
    </row>
    <row r="82" spans="2:11" x14ac:dyDescent="0.2">
      <c r="B82" s="123"/>
      <c r="C82" s="63">
        <v>3</v>
      </c>
      <c r="D82" s="63">
        <v>88</v>
      </c>
      <c r="E82" s="39">
        <v>84</v>
      </c>
      <c r="F82" s="39"/>
      <c r="G82" s="39"/>
      <c r="H82" s="39"/>
      <c r="I82" s="39"/>
      <c r="J82" s="39"/>
      <c r="K82" s="39"/>
    </row>
    <row r="83" spans="2:11" x14ac:dyDescent="0.2">
      <c r="B83" s="51"/>
      <c r="C83" s="63"/>
      <c r="D83" s="63"/>
      <c r="E83" s="39"/>
      <c r="F83" s="39"/>
      <c r="G83" s="39"/>
      <c r="H83" s="39"/>
      <c r="I83" s="39"/>
      <c r="J83" s="39"/>
      <c r="K83" s="39"/>
    </row>
    <row r="84" spans="2:11" x14ac:dyDescent="0.2">
      <c r="B84" s="123" t="s">
        <v>57</v>
      </c>
      <c r="C84" s="63">
        <v>1</v>
      </c>
      <c r="D84" s="39">
        <v>59</v>
      </c>
      <c r="E84" s="39">
        <v>53</v>
      </c>
      <c r="F84" s="39"/>
      <c r="G84" s="39"/>
      <c r="H84" s="47" t="s">
        <v>57</v>
      </c>
      <c r="I84" s="39">
        <f>SUM(D84:D87)</f>
        <v>267</v>
      </c>
      <c r="J84" s="39">
        <f>SUM(E84:E87)</f>
        <v>236</v>
      </c>
      <c r="K84" s="48">
        <f>(J84*100)/I84</f>
        <v>88.389513108614238</v>
      </c>
    </row>
    <row r="85" spans="2:11" x14ac:dyDescent="0.2">
      <c r="B85" s="123"/>
      <c r="C85" s="63">
        <v>2</v>
      </c>
      <c r="D85" s="39">
        <v>40</v>
      </c>
      <c r="E85" s="39">
        <v>37</v>
      </c>
      <c r="F85" s="39"/>
      <c r="G85" s="39"/>
      <c r="H85" s="39"/>
      <c r="I85" s="39"/>
      <c r="J85" s="39"/>
      <c r="K85" s="39"/>
    </row>
    <row r="86" spans="2:11" x14ac:dyDescent="0.2">
      <c r="B86" s="123"/>
      <c r="C86" s="63">
        <v>3</v>
      </c>
      <c r="D86" s="39">
        <v>70</v>
      </c>
      <c r="E86" s="39">
        <v>62</v>
      </c>
      <c r="F86" s="39"/>
      <c r="G86" s="39"/>
      <c r="H86" s="39"/>
      <c r="I86" s="39"/>
      <c r="J86" s="39"/>
      <c r="K86" s="39"/>
    </row>
    <row r="87" spans="2:11" x14ac:dyDescent="0.2">
      <c r="B87" s="123"/>
      <c r="C87" s="63">
        <v>4</v>
      </c>
      <c r="D87" s="39">
        <v>98</v>
      </c>
      <c r="E87" s="39">
        <v>84</v>
      </c>
      <c r="F87" s="39"/>
      <c r="G87" s="39"/>
      <c r="H87" s="39"/>
      <c r="I87" s="39"/>
      <c r="J87" s="39"/>
      <c r="K87" s="39"/>
    </row>
    <row r="88" spans="2:11" x14ac:dyDescent="0.2">
      <c r="B88" s="39"/>
      <c r="C88" s="39"/>
      <c r="D88" s="39"/>
      <c r="E88" s="39"/>
      <c r="F88" s="39"/>
      <c r="G88" s="39"/>
      <c r="H88" s="39"/>
      <c r="I88" s="39"/>
      <c r="J88" s="39"/>
      <c r="K88" s="39"/>
    </row>
    <row r="89" spans="2:11" ht="16" customHeight="1" x14ac:dyDescent="0.2">
      <c r="B89" s="123" t="s">
        <v>179</v>
      </c>
      <c r="C89" s="63">
        <v>1</v>
      </c>
      <c r="D89" s="39">
        <v>154</v>
      </c>
      <c r="E89" s="39">
        <v>142</v>
      </c>
      <c r="F89" s="39"/>
      <c r="G89" s="39"/>
      <c r="H89" s="47" t="s">
        <v>181</v>
      </c>
      <c r="I89" s="39">
        <f>SUM(D89:D91)</f>
        <v>308</v>
      </c>
      <c r="J89" s="39">
        <f>SUM(E89:E91)</f>
        <v>289</v>
      </c>
      <c r="K89" s="48">
        <f>(J89*100)/I89</f>
        <v>93.831168831168824</v>
      </c>
    </row>
    <row r="90" spans="2:11" x14ac:dyDescent="0.2">
      <c r="B90" s="123"/>
      <c r="C90" s="63">
        <v>2</v>
      </c>
      <c r="D90" s="39">
        <v>74</v>
      </c>
      <c r="E90" s="39">
        <v>72</v>
      </c>
      <c r="F90" s="39"/>
      <c r="G90" s="39"/>
      <c r="H90" s="39"/>
      <c r="I90" s="39"/>
      <c r="J90" s="39"/>
      <c r="K90" s="39"/>
    </row>
    <row r="91" spans="2:11" x14ac:dyDescent="0.2">
      <c r="B91" s="123"/>
      <c r="C91" s="63">
        <v>3</v>
      </c>
      <c r="D91" s="39">
        <v>80</v>
      </c>
      <c r="E91" s="39">
        <v>75</v>
      </c>
      <c r="F91" s="39"/>
      <c r="G91" s="39"/>
      <c r="H91" s="39"/>
      <c r="I91" s="39"/>
      <c r="J91" s="39"/>
      <c r="K91" s="39"/>
    </row>
    <row r="92" spans="2:11" x14ac:dyDescent="0.2">
      <c r="B92" s="50"/>
      <c r="C92" s="39"/>
      <c r="D92" s="39"/>
      <c r="E92" s="39"/>
      <c r="F92" s="39"/>
      <c r="G92" s="39"/>
      <c r="H92" s="39"/>
      <c r="I92" s="39"/>
      <c r="J92" s="39"/>
      <c r="K92" s="39"/>
    </row>
    <row r="93" spans="2:11" x14ac:dyDescent="0.2">
      <c r="B93" s="39"/>
      <c r="C93" s="39"/>
      <c r="D93" s="39"/>
      <c r="E93" s="39"/>
      <c r="F93" s="39"/>
      <c r="G93" s="39"/>
      <c r="H93" s="39"/>
      <c r="I93" s="39"/>
      <c r="J93" s="39"/>
      <c r="K93" s="39"/>
    </row>
    <row r="94" spans="2:11" x14ac:dyDescent="0.2">
      <c r="B94" s="51"/>
      <c r="C94" s="39"/>
      <c r="D94" s="39"/>
      <c r="E94" s="39"/>
      <c r="F94" s="39"/>
      <c r="G94" s="39"/>
      <c r="H94" s="49"/>
      <c r="I94" s="39"/>
      <c r="J94" s="39"/>
      <c r="K94" s="48"/>
    </row>
    <row r="95" spans="2:11" x14ac:dyDescent="0.2">
      <c r="B95" s="51"/>
      <c r="C95" s="39"/>
      <c r="D95" s="39"/>
      <c r="E95" s="39"/>
      <c r="F95" s="39"/>
      <c r="G95" s="39"/>
      <c r="H95" s="39"/>
      <c r="I95" s="39"/>
      <c r="J95" s="39"/>
      <c r="K95" s="39"/>
    </row>
    <row r="96" spans="2:11" x14ac:dyDescent="0.2">
      <c r="B96" s="133" t="s">
        <v>180</v>
      </c>
      <c r="C96" s="133"/>
      <c r="D96" s="133"/>
      <c r="E96" s="39"/>
      <c r="F96" s="39"/>
      <c r="G96" s="39"/>
      <c r="H96" s="39"/>
      <c r="I96" s="39"/>
      <c r="J96" s="39"/>
      <c r="K96" s="39"/>
    </row>
    <row r="97" spans="2:11" x14ac:dyDescent="0.2">
      <c r="B97" s="39"/>
      <c r="C97" s="39"/>
      <c r="D97" s="39"/>
      <c r="E97" s="39"/>
      <c r="F97" s="39"/>
      <c r="G97" s="39"/>
      <c r="H97" s="39"/>
      <c r="I97" s="39"/>
      <c r="J97" s="39"/>
      <c r="K97" s="39"/>
    </row>
    <row r="98" spans="2:11" x14ac:dyDescent="0.2">
      <c r="B98" s="63" t="s">
        <v>100</v>
      </c>
      <c r="C98" s="63" t="s">
        <v>51</v>
      </c>
      <c r="D98" s="63" t="s">
        <v>32</v>
      </c>
      <c r="E98" s="39" t="s">
        <v>52</v>
      </c>
      <c r="F98" s="39"/>
      <c r="G98" s="39"/>
      <c r="H98" s="63" t="s">
        <v>100</v>
      </c>
      <c r="I98" s="39" t="s">
        <v>53</v>
      </c>
      <c r="J98" s="39" t="s">
        <v>54</v>
      </c>
      <c r="K98" s="42" t="s">
        <v>55</v>
      </c>
    </row>
    <row r="99" spans="2:11" x14ac:dyDescent="0.2">
      <c r="B99" s="123" t="s">
        <v>57</v>
      </c>
      <c r="C99" s="63">
        <v>1</v>
      </c>
      <c r="D99" s="39">
        <v>83</v>
      </c>
      <c r="E99" s="39">
        <v>82</v>
      </c>
      <c r="F99" s="39"/>
      <c r="G99" s="39"/>
      <c r="H99" s="47" t="s">
        <v>57</v>
      </c>
      <c r="I99" s="39">
        <f>SUM(D99:D101)</f>
        <v>296</v>
      </c>
      <c r="J99" s="39">
        <f>SUM(E99:E101)</f>
        <v>283</v>
      </c>
      <c r="K99" s="48">
        <f>(J99*100)/I99</f>
        <v>95.608108108108112</v>
      </c>
    </row>
    <row r="100" spans="2:11" x14ac:dyDescent="0.2">
      <c r="B100" s="123"/>
      <c r="C100" s="63">
        <v>2</v>
      </c>
      <c r="D100" s="39">
        <v>150</v>
      </c>
      <c r="E100" s="39">
        <v>144</v>
      </c>
      <c r="F100" s="39"/>
      <c r="G100" s="39"/>
      <c r="H100" s="39"/>
      <c r="I100" s="39"/>
      <c r="J100" s="39"/>
      <c r="K100" s="39"/>
    </row>
    <row r="101" spans="2:11" x14ac:dyDescent="0.2">
      <c r="B101" s="123"/>
      <c r="C101" s="63">
        <v>3</v>
      </c>
      <c r="D101" s="39">
        <v>63</v>
      </c>
      <c r="E101" s="39">
        <v>57</v>
      </c>
      <c r="F101" s="39"/>
      <c r="G101" s="39"/>
      <c r="H101" s="39"/>
      <c r="I101" s="39"/>
      <c r="J101" s="39"/>
      <c r="K101" s="39"/>
    </row>
    <row r="102" spans="2:11" x14ac:dyDescent="0.2">
      <c r="B102" s="39"/>
      <c r="C102" s="39"/>
      <c r="D102" s="39"/>
      <c r="E102" s="39"/>
      <c r="F102" s="39"/>
      <c r="G102" s="39"/>
      <c r="H102" s="39"/>
      <c r="I102" s="39"/>
      <c r="J102" s="39"/>
      <c r="K102" s="39"/>
    </row>
    <row r="103" spans="2:11" ht="20" customHeight="1" x14ac:dyDescent="0.2">
      <c r="B103" s="123" t="s">
        <v>179</v>
      </c>
      <c r="C103" s="39">
        <v>1</v>
      </c>
      <c r="D103" s="39">
        <v>166</v>
      </c>
      <c r="E103" s="39">
        <v>150</v>
      </c>
      <c r="F103" s="39"/>
      <c r="G103" s="39"/>
      <c r="H103" s="47" t="s">
        <v>181</v>
      </c>
      <c r="I103" s="39">
        <f>SUM(D103:D104)</f>
        <v>299</v>
      </c>
      <c r="J103" s="39">
        <f>SUM(E103:E104)</f>
        <v>270</v>
      </c>
      <c r="K103" s="48">
        <f>(J103*100)/I103</f>
        <v>90.3010033444816</v>
      </c>
    </row>
    <row r="104" spans="2:11" ht="26" customHeight="1" x14ac:dyDescent="0.2">
      <c r="B104" s="123"/>
      <c r="C104" s="39">
        <v>2</v>
      </c>
      <c r="D104" s="39">
        <v>133</v>
      </c>
      <c r="E104" s="39">
        <v>120</v>
      </c>
      <c r="F104" s="39"/>
      <c r="G104" s="39"/>
      <c r="H104" s="39"/>
      <c r="I104" s="39"/>
      <c r="J104" s="39"/>
      <c r="K104" s="39"/>
    </row>
  </sheetData>
  <mergeCells count="25">
    <mergeCell ref="B4:D4"/>
    <mergeCell ref="B7:B9"/>
    <mergeCell ref="B35:D35"/>
    <mergeCell ref="B38:B40"/>
    <mergeCell ref="B42:B43"/>
    <mergeCell ref="B11:B13"/>
    <mergeCell ref="B23:B25"/>
    <mergeCell ref="B28:B31"/>
    <mergeCell ref="B15:B17"/>
    <mergeCell ref="B76:B78"/>
    <mergeCell ref="B64:D64"/>
    <mergeCell ref="B67:B69"/>
    <mergeCell ref="F67:F69"/>
    <mergeCell ref="B71:B74"/>
    <mergeCell ref="B54:B56"/>
    <mergeCell ref="B58:B60"/>
    <mergeCell ref="B19:B21"/>
    <mergeCell ref="B45:B47"/>
    <mergeCell ref="B49:B52"/>
    <mergeCell ref="B96:D96"/>
    <mergeCell ref="B99:B101"/>
    <mergeCell ref="B103:B104"/>
    <mergeCell ref="B89:B91"/>
    <mergeCell ref="B80:B82"/>
    <mergeCell ref="B84:B87"/>
  </mergeCells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543BC-B0B5-CC43-AC2D-4D44055AD184}">
  <dimension ref="B4:E31"/>
  <sheetViews>
    <sheetView workbookViewId="0">
      <selection activeCell="G8" sqref="G8"/>
    </sheetView>
  </sheetViews>
  <sheetFormatPr baseColWidth="10" defaultRowHeight="16" x14ac:dyDescent="0.2"/>
  <cols>
    <col min="3" max="3" width="10.83203125" style="41"/>
    <col min="4" max="4" width="13" bestFit="1" customWidth="1"/>
    <col min="5" max="5" width="29.5" style="39" bestFit="1" customWidth="1"/>
  </cols>
  <sheetData>
    <row r="4" spans="2:5" x14ac:dyDescent="0.2">
      <c r="B4" s="39"/>
      <c r="C4" s="39"/>
      <c r="D4" t="s">
        <v>182</v>
      </c>
      <c r="E4" s="42" t="s">
        <v>248</v>
      </c>
    </row>
    <row r="5" spans="2:5" ht="16" customHeight="1" x14ac:dyDescent="0.2">
      <c r="B5" s="121" t="s">
        <v>183</v>
      </c>
      <c r="C5" s="83" t="s">
        <v>57</v>
      </c>
      <c r="D5">
        <v>0.72682744029024149</v>
      </c>
      <c r="E5" s="82">
        <f>D5/D5</f>
        <v>1</v>
      </c>
    </row>
    <row r="6" spans="2:5" ht="17" x14ac:dyDescent="0.2">
      <c r="B6" s="121"/>
      <c r="C6" s="83" t="s">
        <v>187</v>
      </c>
      <c r="D6">
        <v>0.61780644451563893</v>
      </c>
      <c r="E6" s="82">
        <f>D6/D5</f>
        <v>0.85000429299825608</v>
      </c>
    </row>
    <row r="7" spans="2:5" ht="17" x14ac:dyDescent="0.2">
      <c r="B7" s="121"/>
      <c r="C7" s="83" t="s">
        <v>57</v>
      </c>
      <c r="D7">
        <v>0.53568004357964749</v>
      </c>
      <c r="E7" s="82">
        <f>D7/D7</f>
        <v>1</v>
      </c>
    </row>
    <row r="8" spans="2:5" ht="17" x14ac:dyDescent="0.2">
      <c r="B8" s="121"/>
      <c r="C8" s="83" t="s">
        <v>187</v>
      </c>
      <c r="D8">
        <v>0.52511049787164499</v>
      </c>
      <c r="E8" s="82">
        <f>D8/D7</f>
        <v>0.9802689201610495</v>
      </c>
    </row>
    <row r="9" spans="2:5" ht="17" x14ac:dyDescent="0.2">
      <c r="B9" s="121"/>
      <c r="C9" s="83" t="s">
        <v>57</v>
      </c>
      <c r="D9">
        <v>0.75454401173217267</v>
      </c>
      <c r="E9" s="82">
        <f>D9/D9</f>
        <v>1</v>
      </c>
    </row>
    <row r="10" spans="2:5" ht="17" x14ac:dyDescent="0.2">
      <c r="B10" s="121"/>
      <c r="C10" s="83" t="s">
        <v>187</v>
      </c>
      <c r="D10">
        <v>0.84175547653288785</v>
      </c>
      <c r="E10" s="82">
        <f>D10/D9</f>
        <v>1.1155816803853598</v>
      </c>
    </row>
    <row r="11" spans="2:5" x14ac:dyDescent="0.2">
      <c r="B11" s="39"/>
      <c r="C11" s="39"/>
      <c r="E11" s="82"/>
    </row>
    <row r="12" spans="2:5" ht="17" x14ac:dyDescent="0.2">
      <c r="B12" s="121" t="s">
        <v>184</v>
      </c>
      <c r="C12" s="83" t="s">
        <v>57</v>
      </c>
      <c r="D12">
        <v>0.68536924319928871</v>
      </c>
      <c r="E12" s="82">
        <f>D12/D12</f>
        <v>1</v>
      </c>
    </row>
    <row r="13" spans="2:5" ht="17" x14ac:dyDescent="0.2">
      <c r="B13" s="121"/>
      <c r="C13" s="83" t="s">
        <v>187</v>
      </c>
      <c r="D13">
        <v>0.5449318868862203</v>
      </c>
      <c r="E13" s="82">
        <f>D13/D12</f>
        <v>0.79509241521036178</v>
      </c>
    </row>
    <row r="14" spans="2:5" ht="16" customHeight="1" x14ac:dyDescent="0.2">
      <c r="B14" s="121"/>
      <c r="C14" s="83" t="s">
        <v>57</v>
      </c>
      <c r="D14">
        <v>0.50780643241304058</v>
      </c>
      <c r="E14" s="82">
        <f>D14/D14</f>
        <v>1</v>
      </c>
    </row>
    <row r="15" spans="2:5" ht="17" x14ac:dyDescent="0.2">
      <c r="B15" s="121"/>
      <c r="C15" s="83" t="s">
        <v>187</v>
      </c>
      <c r="D15">
        <v>0.81388479345631493</v>
      </c>
      <c r="E15" s="82">
        <f>D15/D14</f>
        <v>1.6027461282615572</v>
      </c>
    </row>
    <row r="16" spans="2:5" ht="17" x14ac:dyDescent="0.2">
      <c r="B16" s="121"/>
      <c r="C16" s="83" t="s">
        <v>57</v>
      </c>
      <c r="D16">
        <v>1.6361124733622214</v>
      </c>
      <c r="E16" s="82">
        <f>D16/D16</f>
        <v>1</v>
      </c>
    </row>
    <row r="17" spans="2:5" ht="17" x14ac:dyDescent="0.2">
      <c r="B17" s="121"/>
      <c r="C17" s="83" t="s">
        <v>187</v>
      </c>
      <c r="D17">
        <v>1.1188419445675351</v>
      </c>
      <c r="E17" s="82">
        <f>D17/D16</f>
        <v>0.68384170574062542</v>
      </c>
    </row>
    <row r="18" spans="2:5" x14ac:dyDescent="0.2">
      <c r="B18" s="39"/>
      <c r="C18" s="39"/>
      <c r="E18" s="82"/>
    </row>
    <row r="19" spans="2:5" ht="17" x14ac:dyDescent="0.2">
      <c r="B19" s="121" t="s">
        <v>185</v>
      </c>
      <c r="C19" s="83" t="s">
        <v>57</v>
      </c>
      <c r="D19">
        <v>1.0285500832045482</v>
      </c>
      <c r="E19" s="82">
        <f>D19/D19</f>
        <v>1</v>
      </c>
    </row>
    <row r="20" spans="2:5" ht="17" x14ac:dyDescent="0.2">
      <c r="B20" s="121"/>
      <c r="C20" s="83" t="s">
        <v>187</v>
      </c>
      <c r="D20">
        <v>0.74032413418217846</v>
      </c>
      <c r="E20" s="82">
        <f>D20/D19</f>
        <v>0.7197745119767297</v>
      </c>
    </row>
    <row r="21" spans="2:5" ht="16" customHeight="1" x14ac:dyDescent="0.2">
      <c r="B21" s="121"/>
      <c r="C21" s="83" t="s">
        <v>57</v>
      </c>
      <c r="D21">
        <v>1.0475651875350867</v>
      </c>
      <c r="E21" s="82">
        <f>D21/D21</f>
        <v>1</v>
      </c>
    </row>
    <row r="22" spans="2:5" ht="17" x14ac:dyDescent="0.2">
      <c r="B22" s="121"/>
      <c r="C22" s="83" t="s">
        <v>187</v>
      </c>
      <c r="D22">
        <v>1.2103845095834893</v>
      </c>
      <c r="E22" s="82">
        <f>D22/D21</f>
        <v>1.155426434541525</v>
      </c>
    </row>
    <row r="23" spans="2:5" x14ac:dyDescent="0.2">
      <c r="B23" s="50"/>
      <c r="C23" s="23"/>
      <c r="E23" s="82"/>
    </row>
    <row r="24" spans="2:5" ht="20" customHeight="1" x14ac:dyDescent="0.2">
      <c r="B24" s="121" t="s">
        <v>186</v>
      </c>
      <c r="C24" s="83" t="s">
        <v>57</v>
      </c>
      <c r="D24">
        <v>0.58174151906228744</v>
      </c>
      <c r="E24" s="82">
        <f>D24/D24</f>
        <v>1</v>
      </c>
    </row>
    <row r="25" spans="2:5" ht="24" customHeight="1" x14ac:dyDescent="0.2">
      <c r="B25" s="121"/>
      <c r="C25" s="83" t="s">
        <v>187</v>
      </c>
      <c r="D25">
        <v>0.76020403330586439</v>
      </c>
      <c r="E25" s="82">
        <f>D25/D24</f>
        <v>1.306772868010593</v>
      </c>
    </row>
    <row r="26" spans="2:5" x14ac:dyDescent="0.2">
      <c r="B26" s="50"/>
      <c r="C26" s="50"/>
    </row>
    <row r="27" spans="2:5" x14ac:dyDescent="0.2">
      <c r="B27" s="50"/>
      <c r="C27" s="50"/>
    </row>
    <row r="28" spans="2:5" x14ac:dyDescent="0.2">
      <c r="B28" s="50"/>
      <c r="C28" s="50"/>
    </row>
    <row r="29" spans="2:5" x14ac:dyDescent="0.2">
      <c r="B29" s="50"/>
      <c r="C29" s="50"/>
    </row>
    <row r="30" spans="2:5" x14ac:dyDescent="0.2">
      <c r="B30" s="50"/>
      <c r="C30" s="50"/>
    </row>
    <row r="31" spans="2:5" x14ac:dyDescent="0.2">
      <c r="B31" s="50"/>
      <c r="C31" s="50"/>
    </row>
  </sheetData>
  <mergeCells count="4">
    <mergeCell ref="B12:B17"/>
    <mergeCell ref="B19:B22"/>
    <mergeCell ref="B24:B25"/>
    <mergeCell ref="B5:B10"/>
  </mergeCells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8C2B68-BD96-B444-A0D1-CD639195E436}">
  <dimension ref="B3:E40"/>
  <sheetViews>
    <sheetView workbookViewId="0">
      <selection activeCell="B4" sqref="B4"/>
    </sheetView>
  </sheetViews>
  <sheetFormatPr baseColWidth="10" defaultRowHeight="16" x14ac:dyDescent="0.2"/>
  <cols>
    <col min="3" max="5" width="11.6640625" bestFit="1" customWidth="1"/>
  </cols>
  <sheetData>
    <row r="3" spans="2:5" x14ac:dyDescent="0.2">
      <c r="B3" s="122" t="s">
        <v>193</v>
      </c>
      <c r="C3" s="122"/>
      <c r="D3" s="122"/>
      <c r="E3" s="122"/>
    </row>
    <row r="6" spans="2:5" x14ac:dyDescent="0.2">
      <c r="B6" s="117" t="s">
        <v>35</v>
      </c>
      <c r="C6" s="117"/>
      <c r="D6" s="117"/>
      <c r="E6" s="117"/>
    </row>
    <row r="8" spans="2:5" x14ac:dyDescent="0.2">
      <c r="B8" t="s">
        <v>191</v>
      </c>
      <c r="C8" t="s">
        <v>188</v>
      </c>
      <c r="D8" t="s">
        <v>189</v>
      </c>
      <c r="E8" t="s">
        <v>190</v>
      </c>
    </row>
    <row r="9" spans="2:5" x14ac:dyDescent="0.2">
      <c r="B9">
        <v>1</v>
      </c>
      <c r="C9">
        <v>18.579000000000001</v>
      </c>
      <c r="D9">
        <v>18.913999999999998</v>
      </c>
      <c r="E9">
        <v>21.178000000000001</v>
      </c>
    </row>
    <row r="10" spans="2:5" x14ac:dyDescent="0.2">
      <c r="B10">
        <v>2</v>
      </c>
      <c r="C10">
        <v>21.366</v>
      </c>
      <c r="D10">
        <v>16.027000000000001</v>
      </c>
      <c r="E10">
        <v>18.213999999999999</v>
      </c>
    </row>
    <row r="11" spans="2:5" x14ac:dyDescent="0.2">
      <c r="B11">
        <v>3</v>
      </c>
      <c r="C11">
        <v>22.076000000000001</v>
      </c>
      <c r="D11">
        <v>18.907</v>
      </c>
      <c r="E11">
        <v>17.085000000000001</v>
      </c>
    </row>
    <row r="12" spans="2:5" x14ac:dyDescent="0.2">
      <c r="B12">
        <v>4</v>
      </c>
      <c r="C12">
        <v>22.55</v>
      </c>
      <c r="D12">
        <v>20.138999999999999</v>
      </c>
      <c r="E12">
        <v>25.758999999999997</v>
      </c>
    </row>
    <row r="13" spans="2:5" x14ac:dyDescent="0.2">
      <c r="B13">
        <v>5</v>
      </c>
      <c r="C13">
        <v>17.02</v>
      </c>
      <c r="D13">
        <v>20.771999999999998</v>
      </c>
      <c r="E13">
        <v>20.511000000000003</v>
      </c>
    </row>
    <row r="14" spans="2:5" x14ac:dyDescent="0.2">
      <c r="B14">
        <v>6</v>
      </c>
      <c r="C14">
        <v>14.282</v>
      </c>
      <c r="D14">
        <v>14.981</v>
      </c>
      <c r="E14">
        <v>29.594999999999999</v>
      </c>
    </row>
    <row r="15" spans="2:5" x14ac:dyDescent="0.2">
      <c r="B15">
        <v>7</v>
      </c>
      <c r="C15">
        <v>20.672000000000001</v>
      </c>
      <c r="D15">
        <v>13.24</v>
      </c>
      <c r="E15">
        <v>21.273</v>
      </c>
    </row>
    <row r="16" spans="2:5" x14ac:dyDescent="0.2">
      <c r="B16">
        <v>8</v>
      </c>
      <c r="C16">
        <v>19.347000000000001</v>
      </c>
      <c r="E16">
        <v>25.102</v>
      </c>
    </row>
    <row r="17" spans="2:5" x14ac:dyDescent="0.2">
      <c r="B17">
        <v>9</v>
      </c>
      <c r="C17">
        <v>19.21</v>
      </c>
      <c r="E17">
        <v>19.305</v>
      </c>
    </row>
    <row r="18" spans="2:5" x14ac:dyDescent="0.2">
      <c r="B18">
        <v>10</v>
      </c>
      <c r="C18">
        <v>18.205000000000002</v>
      </c>
    </row>
    <row r="20" spans="2:5" x14ac:dyDescent="0.2">
      <c r="B20" s="117" t="s">
        <v>192</v>
      </c>
      <c r="C20" s="117"/>
      <c r="D20" s="117"/>
      <c r="E20" s="117"/>
    </row>
    <row r="22" spans="2:5" x14ac:dyDescent="0.2">
      <c r="B22" t="s">
        <v>191</v>
      </c>
      <c r="C22" t="s">
        <v>188</v>
      </c>
      <c r="D22" t="s">
        <v>189</v>
      </c>
      <c r="E22" t="s">
        <v>190</v>
      </c>
    </row>
    <row r="23" spans="2:5" x14ac:dyDescent="0.2">
      <c r="B23">
        <v>1</v>
      </c>
      <c r="C23">
        <v>7.6006333333333398</v>
      </c>
      <c r="D23">
        <v>14.265625</v>
      </c>
      <c r="E23">
        <v>8.3539677419354899</v>
      </c>
    </row>
    <row r="24" spans="2:5" x14ac:dyDescent="0.2">
      <c r="B24">
        <v>2</v>
      </c>
      <c r="C24">
        <v>7.9924705882353004</v>
      </c>
      <c r="D24">
        <v>8.0380535714285699</v>
      </c>
      <c r="E24">
        <v>8.6142222222222191</v>
      </c>
    </row>
    <row r="25" spans="2:5" x14ac:dyDescent="0.2">
      <c r="B25">
        <v>3</v>
      </c>
      <c r="C25">
        <v>8.55336842105263</v>
      </c>
      <c r="D25">
        <v>6.9362857142857104</v>
      </c>
      <c r="E25">
        <v>9.1289423076923093</v>
      </c>
    </row>
    <row r="26" spans="2:5" x14ac:dyDescent="0.2">
      <c r="B26">
        <v>4</v>
      </c>
      <c r="C26">
        <v>8.7525624999999998</v>
      </c>
      <c r="D26">
        <v>10.9359411764706</v>
      </c>
      <c r="E26">
        <v>9.7557428571428595</v>
      </c>
    </row>
    <row r="27" spans="2:5" x14ac:dyDescent="0.2">
      <c r="B27">
        <v>5</v>
      </c>
      <c r="C27">
        <v>8.1314146341463402</v>
      </c>
      <c r="D27">
        <v>9.0683421052631594</v>
      </c>
      <c r="E27">
        <v>8.2860344827586196</v>
      </c>
    </row>
    <row r="28" spans="2:5" x14ac:dyDescent="0.2">
      <c r="B28">
        <v>6</v>
      </c>
      <c r="C28">
        <v>8.5535999999999994</v>
      </c>
      <c r="D28">
        <v>7.7785714285714302</v>
      </c>
      <c r="E28">
        <v>10.5095517241379</v>
      </c>
    </row>
    <row r="29" spans="2:5" x14ac:dyDescent="0.2">
      <c r="B29">
        <v>7</v>
      </c>
      <c r="C29">
        <v>8.0145476190476206</v>
      </c>
      <c r="D29">
        <v>10.16488</v>
      </c>
      <c r="E29">
        <v>7.41325675675676</v>
      </c>
    </row>
    <row r="30" spans="2:5" x14ac:dyDescent="0.2">
      <c r="B30">
        <v>8</v>
      </c>
      <c r="C30">
        <v>7.3181428571428597</v>
      </c>
      <c r="D30">
        <v>9.4172692307692305</v>
      </c>
      <c r="E30">
        <v>10.844361702127699</v>
      </c>
    </row>
    <row r="31" spans="2:5" x14ac:dyDescent="0.2">
      <c r="B31">
        <v>9</v>
      </c>
      <c r="C31">
        <v>9.5923928571428601</v>
      </c>
      <c r="D31">
        <v>8.5142682926829298</v>
      </c>
      <c r="E31">
        <v>9.48648979591837</v>
      </c>
    </row>
    <row r="32" spans="2:5" x14ac:dyDescent="0.2">
      <c r="B32">
        <v>10</v>
      </c>
      <c r="C32">
        <v>9.8610769230769204</v>
      </c>
      <c r="D32">
        <v>7.7260857142857198</v>
      </c>
      <c r="E32">
        <v>6.9621199999999996</v>
      </c>
    </row>
    <row r="33" spans="2:5" x14ac:dyDescent="0.2">
      <c r="B33">
        <v>11</v>
      </c>
      <c r="C33">
        <v>8.3532307692307697</v>
      </c>
      <c r="D33">
        <v>8.0533333333333292</v>
      </c>
      <c r="E33">
        <v>7.5554957264957299</v>
      </c>
    </row>
    <row r="34" spans="2:5" x14ac:dyDescent="0.2">
      <c r="B34">
        <v>12</v>
      </c>
      <c r="C34">
        <v>9.3687407407407406</v>
      </c>
      <c r="D34">
        <v>8.3535970149253806</v>
      </c>
      <c r="E34">
        <v>9.1136896551724096</v>
      </c>
    </row>
    <row r="35" spans="2:5" x14ac:dyDescent="0.2">
      <c r="B35">
        <v>13</v>
      </c>
      <c r="C35">
        <v>8.1148571428571508</v>
      </c>
      <c r="E35">
        <v>11.826078431372601</v>
      </c>
    </row>
    <row r="36" spans="2:5" x14ac:dyDescent="0.2">
      <c r="B36">
        <v>14</v>
      </c>
      <c r="C36">
        <v>9.2888888888888896</v>
      </c>
      <c r="E36">
        <v>8.5027799999999996</v>
      </c>
    </row>
    <row r="37" spans="2:5" x14ac:dyDescent="0.2">
      <c r="B37">
        <v>15</v>
      </c>
      <c r="C37">
        <v>10.9038947368421</v>
      </c>
      <c r="E37">
        <v>9.0993239436619699</v>
      </c>
    </row>
    <row r="38" spans="2:5" x14ac:dyDescent="0.2">
      <c r="B38">
        <v>16</v>
      </c>
      <c r="C38">
        <v>8.3195200000000007</v>
      </c>
      <c r="E38">
        <v>6.1556666666666704</v>
      </c>
    </row>
    <row r="39" spans="2:5" x14ac:dyDescent="0.2">
      <c r="B39">
        <v>17</v>
      </c>
      <c r="C39">
        <v>8.6354782608695704</v>
      </c>
    </row>
    <row r="40" spans="2:5" x14ac:dyDescent="0.2">
      <c r="B40">
        <v>18</v>
      </c>
      <c r="C40">
        <v>9.94</v>
      </c>
    </row>
  </sheetData>
  <mergeCells count="3">
    <mergeCell ref="B6:E6"/>
    <mergeCell ref="B20:E20"/>
    <mergeCell ref="B3:E3"/>
  </mergeCells>
  <phoneticPr fontId="22" type="noConversion"/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B9F080-FFC3-3546-8F44-CB4954802FB3}">
  <dimension ref="C4:P17"/>
  <sheetViews>
    <sheetView workbookViewId="0">
      <selection activeCell="F9" sqref="F9"/>
    </sheetView>
  </sheetViews>
  <sheetFormatPr baseColWidth="10" defaultRowHeight="16" x14ac:dyDescent="0.2"/>
  <sheetData>
    <row r="4" spans="3:16" x14ac:dyDescent="0.2">
      <c r="C4" s="117" t="s">
        <v>172</v>
      </c>
      <c r="D4" s="117"/>
      <c r="E4" s="117"/>
      <c r="F4" s="117"/>
    </row>
    <row r="5" spans="3:16" x14ac:dyDescent="0.2">
      <c r="D5" s="78">
        <v>43.636620000000001</v>
      </c>
      <c r="E5" s="78"/>
      <c r="F5" s="78"/>
      <c r="G5" s="78"/>
      <c r="H5" s="78"/>
      <c r="I5" s="78"/>
      <c r="J5" s="78"/>
      <c r="K5" s="78"/>
      <c r="L5" s="78"/>
      <c r="M5" s="78"/>
      <c r="N5" s="78"/>
      <c r="O5" s="78"/>
      <c r="P5" s="78"/>
    </row>
    <row r="6" spans="3:16" x14ac:dyDescent="0.2">
      <c r="D6" s="78">
        <v>7.8187199999999999</v>
      </c>
    </row>
    <row r="7" spans="3:16" x14ac:dyDescent="0.2">
      <c r="D7" s="78">
        <v>11.266260000000001</v>
      </c>
    </row>
    <row r="8" spans="3:16" x14ac:dyDescent="0.2">
      <c r="D8" s="78">
        <v>9.3008400000000009</v>
      </c>
    </row>
    <row r="9" spans="3:16" x14ac:dyDescent="0.2">
      <c r="D9" s="78">
        <v>81.20514</v>
      </c>
    </row>
    <row r="10" spans="3:16" x14ac:dyDescent="0.2">
      <c r="D10" s="78">
        <v>62.893439999999998</v>
      </c>
    </row>
    <row r="11" spans="3:16" x14ac:dyDescent="0.2">
      <c r="D11" s="78">
        <v>55.149900000000002</v>
      </c>
    </row>
    <row r="12" spans="3:16" x14ac:dyDescent="0.2">
      <c r="D12" s="78">
        <v>32.327399999999997</v>
      </c>
    </row>
    <row r="13" spans="3:16" x14ac:dyDescent="0.2">
      <c r="D13" s="78">
        <v>57.652320000000003</v>
      </c>
    </row>
    <row r="14" spans="3:16" x14ac:dyDescent="0.2">
      <c r="D14" s="78">
        <v>79.862639999999999</v>
      </c>
    </row>
    <row r="15" spans="3:16" x14ac:dyDescent="0.2">
      <c r="D15" s="78">
        <v>55.740600000000001</v>
      </c>
    </row>
    <row r="16" spans="3:16" x14ac:dyDescent="0.2">
      <c r="D16" s="78">
        <v>60.509160000000001</v>
      </c>
    </row>
    <row r="17" spans="4:4" x14ac:dyDescent="0.2">
      <c r="D17" s="78">
        <v>28.675799999999999</v>
      </c>
    </row>
  </sheetData>
  <mergeCells count="1">
    <mergeCell ref="C4:F4"/>
  </mergeCells>
  <pageMargins left="0.7" right="0.7" top="0.75" bottom="0.75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7BA1A1-CA9B-A243-9B9F-C9165D5CA2DB}">
  <dimension ref="B2:R77"/>
  <sheetViews>
    <sheetView workbookViewId="0">
      <selection activeCell="N16" sqref="N16"/>
    </sheetView>
  </sheetViews>
  <sheetFormatPr baseColWidth="10" defaultRowHeight="16" x14ac:dyDescent="0.2"/>
  <cols>
    <col min="2" max="2" width="25.5" style="65" bestFit="1" customWidth="1"/>
    <col min="5" max="5" width="22.5" bestFit="1" customWidth="1"/>
    <col min="8" max="8" width="25.5" bestFit="1" customWidth="1"/>
    <col min="10" max="10" width="22.5" bestFit="1" customWidth="1"/>
    <col min="11" max="11" width="24.1640625" bestFit="1" customWidth="1"/>
    <col min="13" max="13" width="22.5" bestFit="1" customWidth="1"/>
    <col min="14" max="14" width="24.1640625" bestFit="1" customWidth="1"/>
    <col min="22" max="22" width="18.33203125" bestFit="1" customWidth="1"/>
    <col min="23" max="23" width="7.5" bestFit="1" customWidth="1"/>
  </cols>
  <sheetData>
    <row r="2" spans="2:18" x14ac:dyDescent="0.2">
      <c r="B2" s="106" t="s">
        <v>289</v>
      </c>
    </row>
    <row r="4" spans="2:18" x14ac:dyDescent="0.2">
      <c r="B4" s="77" t="s">
        <v>44</v>
      </c>
    </row>
    <row r="5" spans="2:18" x14ac:dyDescent="0.2">
      <c r="M5" s="117" t="s">
        <v>170</v>
      </c>
      <c r="N5" s="117"/>
      <c r="O5" s="117"/>
      <c r="P5" s="117"/>
      <c r="Q5" s="117"/>
      <c r="R5" s="117"/>
    </row>
    <row r="6" spans="2:18" x14ac:dyDescent="0.2">
      <c r="B6" s="65" t="s">
        <v>30</v>
      </c>
      <c r="C6" s="39" t="s">
        <v>31</v>
      </c>
      <c r="D6" s="39" t="s">
        <v>32</v>
      </c>
      <c r="E6" s="39" t="s">
        <v>33</v>
      </c>
      <c r="I6" s="39" t="s">
        <v>32</v>
      </c>
      <c r="J6" s="39" t="s">
        <v>33</v>
      </c>
      <c r="K6" s="42" t="s">
        <v>169</v>
      </c>
      <c r="O6" t="s">
        <v>39</v>
      </c>
      <c r="P6" t="s">
        <v>40</v>
      </c>
      <c r="Q6" t="s">
        <v>41</v>
      </c>
      <c r="R6" t="s">
        <v>99</v>
      </c>
    </row>
    <row r="7" spans="2:18" x14ac:dyDescent="0.2">
      <c r="B7" s="65" t="s">
        <v>35</v>
      </c>
      <c r="C7" s="39">
        <v>1</v>
      </c>
      <c r="D7" s="39">
        <v>57</v>
      </c>
      <c r="E7" s="39">
        <v>21</v>
      </c>
      <c r="M7" t="s">
        <v>42</v>
      </c>
      <c r="N7" s="8">
        <f>AVERAGE(K8,K23,K37,K53)</f>
        <v>43.181280283211301</v>
      </c>
      <c r="O7" s="8">
        <f>K8/N7</f>
        <v>0.96021735257041785</v>
      </c>
      <c r="P7" s="8">
        <f>K23/N7</f>
        <v>0.8960704055763552</v>
      </c>
      <c r="Q7" s="8">
        <f>K37/N7</f>
        <v>1.0962024026854982</v>
      </c>
      <c r="R7" s="8">
        <f>K53/N7</f>
        <v>1.0475098391677287</v>
      </c>
    </row>
    <row r="8" spans="2:18" x14ac:dyDescent="0.2">
      <c r="C8" s="39">
        <v>2</v>
      </c>
      <c r="D8" s="39">
        <v>56</v>
      </c>
      <c r="E8" s="39">
        <v>22</v>
      </c>
      <c r="H8" s="65" t="s">
        <v>35</v>
      </c>
      <c r="I8">
        <f>SUM(D7:D9)</f>
        <v>205</v>
      </c>
      <c r="J8">
        <f>SUM(E7:E9)</f>
        <v>85</v>
      </c>
      <c r="K8" s="8">
        <f>(J8*100)/I8</f>
        <v>41.463414634146339</v>
      </c>
      <c r="M8" s="65" t="s">
        <v>171</v>
      </c>
      <c r="O8" s="8">
        <f>K9/N7</f>
        <v>0.39787187011145325</v>
      </c>
      <c r="P8" s="8">
        <f>K24/N7</f>
        <v>0.26422088225092039</v>
      </c>
      <c r="Q8" s="8">
        <f>K38/N7</f>
        <v>0.18840555831092545</v>
      </c>
      <c r="R8" s="8">
        <f>K54/N7</f>
        <v>0.66726968568452771</v>
      </c>
    </row>
    <row r="9" spans="2:18" x14ac:dyDescent="0.2">
      <c r="C9" s="39">
        <v>3</v>
      </c>
      <c r="D9" s="39">
        <v>92</v>
      </c>
      <c r="E9" s="39">
        <v>42</v>
      </c>
      <c r="H9" s="65" t="s">
        <v>171</v>
      </c>
      <c r="I9">
        <f>SUM(D10:D12)</f>
        <v>227</v>
      </c>
      <c r="J9">
        <f>SUM(E10:E12)</f>
        <v>39</v>
      </c>
      <c r="K9" s="8">
        <f t="shared" ref="K9" si="0">(J9*100)/I9</f>
        <v>17.180616740088105</v>
      </c>
      <c r="M9" t="s">
        <v>288</v>
      </c>
      <c r="N9" s="8"/>
      <c r="O9" s="8">
        <f>K10/N7</f>
        <v>0.77664638810842634</v>
      </c>
      <c r="P9" s="8">
        <f>K25/N7</f>
        <v>1.1078374129735331</v>
      </c>
      <c r="Q9" s="8">
        <f>K39/N7</f>
        <v>0.68306910137621768</v>
      </c>
      <c r="R9" s="8">
        <f>K55/N7</f>
        <v>0.90587215076415006</v>
      </c>
    </row>
    <row r="10" spans="2:18" x14ac:dyDescent="0.2">
      <c r="B10" s="65" t="s">
        <v>171</v>
      </c>
      <c r="C10" s="39">
        <v>1</v>
      </c>
      <c r="D10" s="39">
        <v>70</v>
      </c>
      <c r="E10" s="39">
        <v>6</v>
      </c>
      <c r="H10" t="s">
        <v>288</v>
      </c>
      <c r="I10">
        <f>SUM(D13:D15)</f>
        <v>164</v>
      </c>
      <c r="J10">
        <f>SUM(E13:E15)</f>
        <v>55</v>
      </c>
      <c r="K10" s="8">
        <f>(J10*100)/I10</f>
        <v>33.536585365853661</v>
      </c>
    </row>
    <row r="11" spans="2:18" x14ac:dyDescent="0.2">
      <c r="C11" s="39">
        <v>2</v>
      </c>
      <c r="D11" s="39">
        <v>121</v>
      </c>
      <c r="E11" s="39">
        <v>24</v>
      </c>
      <c r="K11" s="3"/>
    </row>
    <row r="12" spans="2:18" x14ac:dyDescent="0.2">
      <c r="C12" s="39">
        <v>3</v>
      </c>
      <c r="D12" s="39">
        <v>36</v>
      </c>
      <c r="E12" s="39">
        <v>9</v>
      </c>
      <c r="N12" s="44" t="s">
        <v>32</v>
      </c>
    </row>
    <row r="13" spans="2:18" x14ac:dyDescent="0.2">
      <c r="B13" t="s">
        <v>288</v>
      </c>
      <c r="C13" s="39">
        <v>1</v>
      </c>
      <c r="D13" s="39">
        <v>34</v>
      </c>
      <c r="E13" s="39">
        <v>19</v>
      </c>
      <c r="M13" s="65" t="s">
        <v>35</v>
      </c>
      <c r="N13">
        <f>SUM(I8,I23,I37,I53)</f>
        <v>1174</v>
      </c>
    </row>
    <row r="14" spans="2:18" x14ac:dyDescent="0.2">
      <c r="B14"/>
      <c r="C14" s="39">
        <v>2</v>
      </c>
      <c r="D14" s="39">
        <v>68</v>
      </c>
      <c r="E14" s="39">
        <v>30</v>
      </c>
      <c r="M14" s="65" t="s">
        <v>171</v>
      </c>
      <c r="N14">
        <f>SUM(I9,I24,I38,I54)</f>
        <v>907</v>
      </c>
    </row>
    <row r="15" spans="2:18" x14ac:dyDescent="0.2">
      <c r="B15"/>
      <c r="C15" s="39">
        <v>3</v>
      </c>
      <c r="D15" s="39">
        <v>62</v>
      </c>
      <c r="E15" s="39">
        <v>6</v>
      </c>
      <c r="M15" t="s">
        <v>288</v>
      </c>
      <c r="N15">
        <f>SUM(I10,I25,I39,I55)</f>
        <v>2358</v>
      </c>
    </row>
    <row r="16" spans="2:18" x14ac:dyDescent="0.2">
      <c r="C16" s="39"/>
      <c r="D16" s="39"/>
      <c r="E16" s="39"/>
      <c r="M16" s="65"/>
    </row>
    <row r="17" spans="2:13" x14ac:dyDescent="0.2">
      <c r="C17" s="39"/>
      <c r="D17" s="39"/>
      <c r="E17" s="39"/>
      <c r="M17" s="65"/>
    </row>
    <row r="19" spans="2:13" x14ac:dyDescent="0.2">
      <c r="B19" s="77" t="s">
        <v>45</v>
      </c>
    </row>
    <row r="21" spans="2:13" x14ac:dyDescent="0.2">
      <c r="B21" s="65" t="s">
        <v>30</v>
      </c>
      <c r="C21" s="39" t="s">
        <v>31</v>
      </c>
      <c r="D21" s="39" t="s">
        <v>32</v>
      </c>
      <c r="E21" s="39" t="s">
        <v>33</v>
      </c>
      <c r="I21" s="39" t="s">
        <v>32</v>
      </c>
      <c r="J21" s="39" t="s">
        <v>33</v>
      </c>
      <c r="K21" s="42" t="s">
        <v>169</v>
      </c>
    </row>
    <row r="22" spans="2:13" x14ac:dyDescent="0.2">
      <c r="B22" s="65" t="s">
        <v>35</v>
      </c>
      <c r="C22" s="39">
        <v>1</v>
      </c>
      <c r="D22" s="39">
        <v>23</v>
      </c>
      <c r="E22" s="39">
        <v>5</v>
      </c>
    </row>
    <row r="23" spans="2:13" x14ac:dyDescent="0.2">
      <c r="C23" s="39">
        <v>2</v>
      </c>
      <c r="D23" s="39">
        <v>118</v>
      </c>
      <c r="E23" s="39">
        <v>49</v>
      </c>
      <c r="H23" s="65" t="s">
        <v>35</v>
      </c>
      <c r="I23">
        <f>SUM(D22:D24)</f>
        <v>199</v>
      </c>
      <c r="J23">
        <f>SUM(E22:E24)</f>
        <v>77</v>
      </c>
      <c r="K23" s="8">
        <f>(J23*100)/I23</f>
        <v>38.693467336683419</v>
      </c>
    </row>
    <row r="24" spans="2:13" x14ac:dyDescent="0.2">
      <c r="C24" s="39">
        <v>3</v>
      </c>
      <c r="D24" s="39">
        <v>58</v>
      </c>
      <c r="E24" s="39">
        <v>23</v>
      </c>
      <c r="H24" s="65" t="s">
        <v>171</v>
      </c>
      <c r="I24">
        <f>SUM(D25:D27)</f>
        <v>149</v>
      </c>
      <c r="J24">
        <f>SUM(E25:E27)</f>
        <v>17</v>
      </c>
      <c r="K24" s="8">
        <f>(J24*100)/I24</f>
        <v>11.409395973154362</v>
      </c>
    </row>
    <row r="25" spans="2:13" x14ac:dyDescent="0.2">
      <c r="B25" s="65" t="s">
        <v>171</v>
      </c>
      <c r="C25" s="39">
        <v>1</v>
      </c>
      <c r="D25" s="39">
        <v>68</v>
      </c>
      <c r="E25" s="39">
        <v>8</v>
      </c>
      <c r="H25" t="s">
        <v>288</v>
      </c>
      <c r="I25">
        <f>SUM(D28:D30)</f>
        <v>370</v>
      </c>
      <c r="J25">
        <f>SUM(E28:E30)</f>
        <v>177</v>
      </c>
      <c r="K25" s="8">
        <f>(J25*100)/I25</f>
        <v>47.837837837837839</v>
      </c>
    </row>
    <row r="26" spans="2:13" x14ac:dyDescent="0.2">
      <c r="C26" s="39">
        <v>2</v>
      </c>
      <c r="D26" s="39">
        <v>34</v>
      </c>
      <c r="E26" s="39">
        <v>4</v>
      </c>
      <c r="K26" s="3"/>
    </row>
    <row r="27" spans="2:13" x14ac:dyDescent="0.2">
      <c r="C27" s="39">
        <v>3</v>
      </c>
      <c r="D27" s="39">
        <v>47</v>
      </c>
      <c r="E27" s="39">
        <v>5</v>
      </c>
    </row>
    <row r="28" spans="2:13" x14ac:dyDescent="0.2">
      <c r="B28" t="s">
        <v>288</v>
      </c>
      <c r="C28" s="39">
        <v>1</v>
      </c>
      <c r="D28" s="45">
        <v>92</v>
      </c>
      <c r="E28" s="45">
        <v>71</v>
      </c>
    </row>
    <row r="29" spans="2:13" x14ac:dyDescent="0.2">
      <c r="B29"/>
      <c r="C29" s="39">
        <v>2</v>
      </c>
      <c r="D29" s="45">
        <v>86</v>
      </c>
      <c r="E29" s="45">
        <v>57</v>
      </c>
    </row>
    <row r="30" spans="2:13" x14ac:dyDescent="0.2">
      <c r="B30"/>
      <c r="C30" s="39">
        <v>3</v>
      </c>
      <c r="D30" s="45">
        <v>192</v>
      </c>
      <c r="E30" s="45">
        <v>49</v>
      </c>
    </row>
    <row r="33" spans="2:11" x14ac:dyDescent="0.2">
      <c r="B33" s="77" t="s">
        <v>46</v>
      </c>
    </row>
    <row r="35" spans="2:11" x14ac:dyDescent="0.2">
      <c r="B35" s="65" t="s">
        <v>30</v>
      </c>
      <c r="C35" s="39" t="s">
        <v>31</v>
      </c>
      <c r="D35" s="39" t="s">
        <v>32</v>
      </c>
      <c r="E35" s="39" t="s">
        <v>33</v>
      </c>
      <c r="I35" s="39" t="s">
        <v>32</v>
      </c>
      <c r="J35" s="39" t="s">
        <v>33</v>
      </c>
      <c r="K35" s="42" t="s">
        <v>169</v>
      </c>
    </row>
    <row r="36" spans="2:11" x14ac:dyDescent="0.2">
      <c r="B36" s="65" t="s">
        <v>35</v>
      </c>
      <c r="C36" s="39">
        <v>1</v>
      </c>
      <c r="D36" s="39">
        <v>139</v>
      </c>
      <c r="E36" s="39">
        <v>68</v>
      </c>
    </row>
    <row r="37" spans="2:11" x14ac:dyDescent="0.2">
      <c r="C37" s="39">
        <v>2</v>
      </c>
      <c r="D37" s="39">
        <v>55</v>
      </c>
      <c r="E37" s="39">
        <v>34</v>
      </c>
      <c r="H37" s="65" t="s">
        <v>35</v>
      </c>
      <c r="I37">
        <f>SUM(D36:D38)</f>
        <v>319</v>
      </c>
      <c r="J37">
        <f>SUM(E36:E38)</f>
        <v>151</v>
      </c>
      <c r="K37" s="8">
        <f>(J37*100)/I37</f>
        <v>47.335423197492162</v>
      </c>
    </row>
    <row r="38" spans="2:11" x14ac:dyDescent="0.2">
      <c r="C38" s="39">
        <v>3</v>
      </c>
      <c r="D38" s="39">
        <v>125</v>
      </c>
      <c r="E38" s="39">
        <v>49</v>
      </c>
      <c r="H38" s="65" t="s">
        <v>171</v>
      </c>
      <c r="I38">
        <f>SUM(D39:D41)</f>
        <v>295</v>
      </c>
      <c r="J38">
        <f>SUM(E39:E41)</f>
        <v>24</v>
      </c>
      <c r="K38" s="8">
        <f>(J38*100)/I38</f>
        <v>8.1355932203389827</v>
      </c>
    </row>
    <row r="39" spans="2:11" x14ac:dyDescent="0.2">
      <c r="B39" s="65" t="s">
        <v>171</v>
      </c>
      <c r="C39" s="39">
        <v>1</v>
      </c>
      <c r="D39" s="39">
        <v>107</v>
      </c>
      <c r="E39" s="39">
        <v>6</v>
      </c>
      <c r="H39" t="s">
        <v>288</v>
      </c>
      <c r="I39">
        <f>SUM(D42:D44)</f>
        <v>1190</v>
      </c>
      <c r="J39">
        <f>SUM(E42:E44)</f>
        <v>351</v>
      </c>
      <c r="K39" s="8">
        <f>(J39*100)/I39</f>
        <v>29.495798319327729</v>
      </c>
    </row>
    <row r="40" spans="2:11" x14ac:dyDescent="0.2">
      <c r="C40" s="39">
        <v>2</v>
      </c>
      <c r="D40" s="39">
        <v>63</v>
      </c>
      <c r="E40" s="39">
        <v>2</v>
      </c>
      <c r="K40" s="3"/>
    </row>
    <row r="41" spans="2:11" x14ac:dyDescent="0.2">
      <c r="C41" s="39">
        <v>3</v>
      </c>
      <c r="D41" s="39">
        <v>125</v>
      </c>
      <c r="E41" s="39">
        <v>16</v>
      </c>
    </row>
    <row r="42" spans="2:11" x14ac:dyDescent="0.2">
      <c r="B42" t="s">
        <v>288</v>
      </c>
      <c r="C42" s="39">
        <v>1</v>
      </c>
      <c r="D42" s="45">
        <v>300</v>
      </c>
      <c r="E42" s="45">
        <v>106</v>
      </c>
    </row>
    <row r="43" spans="2:11" x14ac:dyDescent="0.2">
      <c r="B43"/>
      <c r="C43" s="39">
        <v>2</v>
      </c>
      <c r="D43" s="45">
        <v>460</v>
      </c>
      <c r="E43" s="45">
        <v>146</v>
      </c>
    </row>
    <row r="44" spans="2:11" x14ac:dyDescent="0.2">
      <c r="B44"/>
      <c r="C44" s="39">
        <v>3</v>
      </c>
      <c r="D44" s="45">
        <v>430</v>
      </c>
      <c r="E44" s="45">
        <v>99</v>
      </c>
    </row>
    <row r="45" spans="2:11" x14ac:dyDescent="0.2">
      <c r="C45" s="39"/>
      <c r="D45" s="39"/>
      <c r="E45" s="39"/>
    </row>
    <row r="48" spans="2:11" x14ac:dyDescent="0.2">
      <c r="B48" s="77" t="s">
        <v>47</v>
      </c>
    </row>
    <row r="50" spans="2:11" x14ac:dyDescent="0.2">
      <c r="C50" s="120" t="s">
        <v>29</v>
      </c>
      <c r="D50" s="120"/>
      <c r="E50" s="120"/>
      <c r="I50" s="41"/>
      <c r="J50" s="41"/>
      <c r="K50" s="40"/>
    </row>
    <row r="51" spans="2:11" x14ac:dyDescent="0.2">
      <c r="B51" s="65" t="s">
        <v>30</v>
      </c>
      <c r="C51" s="39" t="s">
        <v>31</v>
      </c>
      <c r="D51" s="39" t="s">
        <v>32</v>
      </c>
      <c r="E51" s="39" t="s">
        <v>33</v>
      </c>
      <c r="I51" s="39" t="s">
        <v>32</v>
      </c>
      <c r="J51" s="39" t="s">
        <v>33</v>
      </c>
      <c r="K51" s="42" t="s">
        <v>169</v>
      </c>
    </row>
    <row r="52" spans="2:11" x14ac:dyDescent="0.2">
      <c r="B52" s="65" t="s">
        <v>35</v>
      </c>
      <c r="C52" s="39">
        <v>1</v>
      </c>
      <c r="D52" s="39">
        <v>159</v>
      </c>
      <c r="E52" s="39">
        <v>68</v>
      </c>
    </row>
    <row r="53" spans="2:11" x14ac:dyDescent="0.2">
      <c r="C53" s="39">
        <v>2</v>
      </c>
      <c r="D53" s="39">
        <v>174</v>
      </c>
      <c r="E53" s="39">
        <v>82</v>
      </c>
      <c r="H53" s="65" t="s">
        <v>35</v>
      </c>
      <c r="I53">
        <f>SUM(D52:D54)</f>
        <v>451</v>
      </c>
      <c r="J53">
        <f>SUM(E52:E54)</f>
        <v>204</v>
      </c>
      <c r="K53" s="8">
        <f>(J53*100)/I53</f>
        <v>45.232815964523283</v>
      </c>
    </row>
    <row r="54" spans="2:11" x14ac:dyDescent="0.2">
      <c r="C54" s="39">
        <v>3</v>
      </c>
      <c r="D54" s="39">
        <v>118</v>
      </c>
      <c r="E54" s="39">
        <v>54</v>
      </c>
      <c r="H54" s="65" t="s">
        <v>171</v>
      </c>
      <c r="I54">
        <f>SUM(D55:D58)</f>
        <v>236</v>
      </c>
      <c r="J54">
        <f>SUM(E55:E58)</f>
        <v>68</v>
      </c>
      <c r="K54" s="8">
        <f>(J54*100)/I54</f>
        <v>28.8135593220339</v>
      </c>
    </row>
    <row r="55" spans="2:11" x14ac:dyDescent="0.2">
      <c r="B55" s="65" t="s">
        <v>171</v>
      </c>
      <c r="C55" s="39">
        <v>1</v>
      </c>
      <c r="D55" s="39">
        <v>67</v>
      </c>
      <c r="E55" s="39">
        <v>22</v>
      </c>
      <c r="H55" t="s">
        <v>288</v>
      </c>
      <c r="I55">
        <f>SUM(D59:D61)</f>
        <v>634</v>
      </c>
      <c r="J55">
        <f>SUM(E59:E61)</f>
        <v>248</v>
      </c>
      <c r="K55" s="8">
        <f>(J55*100)/I55</f>
        <v>39.116719242902207</v>
      </c>
    </row>
    <row r="56" spans="2:11" x14ac:dyDescent="0.2">
      <c r="C56" s="39">
        <v>2</v>
      </c>
      <c r="D56" s="39">
        <v>50</v>
      </c>
      <c r="E56" s="39">
        <v>17</v>
      </c>
      <c r="K56" s="3"/>
    </row>
    <row r="57" spans="2:11" x14ac:dyDescent="0.2">
      <c r="C57" s="39">
        <v>3</v>
      </c>
      <c r="D57" s="39">
        <v>37</v>
      </c>
      <c r="E57" s="39">
        <v>9</v>
      </c>
    </row>
    <row r="58" spans="2:11" x14ac:dyDescent="0.2">
      <c r="C58" s="39">
        <v>4</v>
      </c>
      <c r="D58" s="39">
        <v>82</v>
      </c>
      <c r="E58" s="39">
        <v>20</v>
      </c>
    </row>
    <row r="59" spans="2:11" x14ac:dyDescent="0.2">
      <c r="B59" t="s">
        <v>288</v>
      </c>
      <c r="C59" s="39">
        <v>1</v>
      </c>
      <c r="D59" s="39">
        <v>260</v>
      </c>
      <c r="E59" s="39">
        <v>101</v>
      </c>
    </row>
    <row r="60" spans="2:11" x14ac:dyDescent="0.2">
      <c r="B60"/>
      <c r="C60" s="39">
        <v>2</v>
      </c>
      <c r="D60" s="39">
        <v>217</v>
      </c>
      <c r="E60" s="39">
        <v>70</v>
      </c>
    </row>
    <row r="61" spans="2:11" x14ac:dyDescent="0.2">
      <c r="B61"/>
      <c r="C61" s="39">
        <v>3</v>
      </c>
      <c r="D61" s="39">
        <v>157</v>
      </c>
      <c r="E61" s="39">
        <v>77</v>
      </c>
    </row>
    <row r="62" spans="2:11" x14ac:dyDescent="0.2">
      <c r="C62" s="39"/>
      <c r="D62" s="39"/>
      <c r="E62" s="39"/>
    </row>
    <row r="63" spans="2:11" x14ac:dyDescent="0.2">
      <c r="C63" s="39"/>
      <c r="D63" s="39"/>
      <c r="E63" s="39"/>
    </row>
    <row r="64" spans="2:11" x14ac:dyDescent="0.2">
      <c r="C64" s="39"/>
      <c r="D64" s="39"/>
      <c r="E64" s="39"/>
    </row>
    <row r="65" spans="2:11" x14ac:dyDescent="0.2">
      <c r="C65" s="39"/>
      <c r="D65" s="39"/>
      <c r="E65" s="39"/>
    </row>
    <row r="66" spans="2:11" x14ac:dyDescent="0.2">
      <c r="C66" s="39"/>
      <c r="D66" s="39"/>
      <c r="E66" s="39"/>
    </row>
    <row r="67" spans="2:11" x14ac:dyDescent="0.2">
      <c r="C67" s="39"/>
      <c r="D67" s="39"/>
      <c r="E67" s="39"/>
    </row>
    <row r="69" spans="2:11" x14ac:dyDescent="0.2">
      <c r="B69"/>
    </row>
    <row r="70" spans="2:11" x14ac:dyDescent="0.2">
      <c r="B70"/>
    </row>
    <row r="71" spans="2:11" x14ac:dyDescent="0.2">
      <c r="K71" s="3"/>
    </row>
    <row r="73" spans="2:11" x14ac:dyDescent="0.2">
      <c r="B73"/>
    </row>
    <row r="74" spans="2:11" x14ac:dyDescent="0.2">
      <c r="B74"/>
    </row>
    <row r="76" spans="2:11" x14ac:dyDescent="0.2">
      <c r="B76"/>
    </row>
    <row r="77" spans="2:11" x14ac:dyDescent="0.2">
      <c r="B77"/>
    </row>
  </sheetData>
  <mergeCells count="2">
    <mergeCell ref="C50:E50"/>
    <mergeCell ref="M5:R5"/>
  </mergeCells>
  <phoneticPr fontId="22" type="noConversion"/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0E3885-9BA9-E749-ACA2-CF4B22A9D3EE}">
  <dimension ref="A1"/>
  <sheetViews>
    <sheetView workbookViewId="0">
      <selection activeCell="D9" sqref="D9"/>
    </sheetView>
  </sheetViews>
  <sheetFormatPr baseColWidth="10" defaultRowHeight="16" x14ac:dyDescent="0.2"/>
  <sheetData/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5E57C7-CA23-4048-B933-C13B37244A1D}">
  <dimension ref="B6:D33"/>
  <sheetViews>
    <sheetView workbookViewId="0">
      <selection activeCell="E16" sqref="E16"/>
    </sheetView>
  </sheetViews>
  <sheetFormatPr baseColWidth="10" defaultRowHeight="16" x14ac:dyDescent="0.2"/>
  <cols>
    <col min="2" max="2" width="17.33203125" bestFit="1" customWidth="1"/>
    <col min="3" max="3" width="16" bestFit="1" customWidth="1"/>
    <col min="4" max="4" width="37.5" style="45" bestFit="1" customWidth="1"/>
  </cols>
  <sheetData>
    <row r="6" spans="2:4" x14ac:dyDescent="0.2">
      <c r="B6" t="s">
        <v>14</v>
      </c>
      <c r="C6" s="34" t="s">
        <v>12</v>
      </c>
      <c r="D6" s="77" t="s">
        <v>281</v>
      </c>
    </row>
    <row r="7" spans="2:4" x14ac:dyDescent="0.2">
      <c r="B7" s="57" t="s">
        <v>282</v>
      </c>
      <c r="C7" s="57">
        <v>1.2327522511466684</v>
      </c>
      <c r="D7" s="104">
        <f>(C7*100)/C7</f>
        <v>100</v>
      </c>
    </row>
    <row r="8" spans="2:4" x14ac:dyDescent="0.2">
      <c r="B8" s="57" t="s">
        <v>283</v>
      </c>
      <c r="C8" s="57">
        <v>0.72874079795642321</v>
      </c>
      <c r="D8" s="104">
        <f>(C8*100)/C7</f>
        <v>59.114943597026148</v>
      </c>
    </row>
    <row r="9" spans="2:4" x14ac:dyDescent="0.2">
      <c r="B9" s="57"/>
      <c r="C9" s="57"/>
    </row>
    <row r="10" spans="2:4" x14ac:dyDescent="0.2">
      <c r="B10" s="57" t="s">
        <v>282</v>
      </c>
      <c r="C10" s="57">
        <v>1.6372409815915925</v>
      </c>
      <c r="D10" s="104">
        <f>(C10*100)/C10</f>
        <v>100</v>
      </c>
    </row>
    <row r="11" spans="2:4" x14ac:dyDescent="0.2">
      <c r="B11" s="57" t="s">
        <v>283</v>
      </c>
      <c r="C11" s="57">
        <v>0.61723030936184486</v>
      </c>
      <c r="D11" s="104">
        <f>(C11*100)/C10</f>
        <v>37.699417269767082</v>
      </c>
    </row>
    <row r="12" spans="2:4" x14ac:dyDescent="0.2">
      <c r="B12" s="57"/>
      <c r="C12" s="57"/>
    </row>
    <row r="13" spans="2:4" x14ac:dyDescent="0.2">
      <c r="B13" s="57" t="s">
        <v>282</v>
      </c>
      <c r="C13" s="57">
        <v>1.1492321174138522</v>
      </c>
      <c r="D13" s="104">
        <f>(C13*100)/C13</f>
        <v>100</v>
      </c>
    </row>
    <row r="14" spans="2:4" x14ac:dyDescent="0.2">
      <c r="B14" s="57" t="s">
        <v>283</v>
      </c>
      <c r="C14" s="57">
        <v>0.8590295692677371</v>
      </c>
      <c r="D14" s="104">
        <f>(C14*100)/C13</f>
        <v>74.748134537071095</v>
      </c>
    </row>
    <row r="15" spans="2:4" x14ac:dyDescent="0.2">
      <c r="B15" s="57"/>
      <c r="C15" s="57"/>
    </row>
    <row r="16" spans="2:4" x14ac:dyDescent="0.2">
      <c r="B16" s="57" t="s">
        <v>282</v>
      </c>
      <c r="C16" s="57">
        <v>0.37952596242197545</v>
      </c>
      <c r="D16" s="104">
        <f>(C16*100)/C16</f>
        <v>100</v>
      </c>
    </row>
    <row r="17" spans="2:4" x14ac:dyDescent="0.2">
      <c r="B17" s="57" t="s">
        <v>283</v>
      </c>
      <c r="C17" s="57">
        <v>0.39145825084115249</v>
      </c>
      <c r="D17" s="104">
        <f>(C17*100)/C16</f>
        <v>103.14399793443121</v>
      </c>
    </row>
    <row r="18" spans="2:4" x14ac:dyDescent="0.2">
      <c r="B18" s="57"/>
      <c r="C18" s="57"/>
    </row>
    <row r="19" spans="2:4" x14ac:dyDescent="0.2">
      <c r="B19" s="57" t="s">
        <v>282</v>
      </c>
      <c r="C19" s="57">
        <v>0.3504458649209754</v>
      </c>
      <c r="D19" s="104">
        <f>(C19*100)/C19</f>
        <v>99.999999999999986</v>
      </c>
    </row>
    <row r="20" spans="2:4" x14ac:dyDescent="0.2">
      <c r="B20" s="57" t="s">
        <v>283</v>
      </c>
      <c r="C20" s="57">
        <v>0.27621617952389715</v>
      </c>
      <c r="D20" s="104">
        <f>(C20*100)/C19</f>
        <v>78.818501564052738</v>
      </c>
    </row>
    <row r="21" spans="2:4" x14ac:dyDescent="0.2">
      <c r="B21" s="57"/>
      <c r="C21" s="57"/>
    </row>
    <row r="22" spans="2:4" x14ac:dyDescent="0.2">
      <c r="B22" s="57" t="s">
        <v>282</v>
      </c>
      <c r="C22" s="57">
        <v>0.33820907492712277</v>
      </c>
      <c r="D22" s="104">
        <f>(C22*100)/C22</f>
        <v>100.00000000000001</v>
      </c>
    </row>
    <row r="23" spans="2:4" x14ac:dyDescent="0.2">
      <c r="B23" s="57" t="s">
        <v>283</v>
      </c>
      <c r="C23" s="57">
        <v>0.12847381144332157</v>
      </c>
      <c r="D23" s="104">
        <f>(C23*100)/C22</f>
        <v>37.986506267167755</v>
      </c>
    </row>
    <row r="24" spans="2:4" x14ac:dyDescent="0.2">
      <c r="B24" s="57"/>
      <c r="C24" s="57"/>
    </row>
    <row r="25" spans="2:4" x14ac:dyDescent="0.2">
      <c r="B25" s="57"/>
      <c r="C25" s="57"/>
    </row>
    <row r="26" spans="2:4" x14ac:dyDescent="0.2">
      <c r="B26" s="57"/>
      <c r="C26" s="57"/>
      <c r="D26" s="104"/>
    </row>
    <row r="27" spans="2:4" x14ac:dyDescent="0.2">
      <c r="B27" s="57"/>
      <c r="C27" s="57"/>
      <c r="D27" s="104"/>
    </row>
    <row r="28" spans="2:4" x14ac:dyDescent="0.2">
      <c r="B28" s="57"/>
      <c r="C28" s="57"/>
    </row>
    <row r="29" spans="2:4" x14ac:dyDescent="0.2">
      <c r="B29" s="57"/>
      <c r="C29" s="57"/>
      <c r="D29" s="57"/>
    </row>
    <row r="30" spans="2:4" x14ac:dyDescent="0.2">
      <c r="B30" s="57"/>
      <c r="C30" s="57"/>
      <c r="D30" s="57"/>
    </row>
    <row r="31" spans="2:4" x14ac:dyDescent="0.2">
      <c r="D31"/>
    </row>
    <row r="32" spans="2:4" x14ac:dyDescent="0.2">
      <c r="D32"/>
    </row>
    <row r="33" spans="4:4" x14ac:dyDescent="0.2">
      <c r="D33"/>
    </row>
  </sheetData>
  <pageMargins left="0.7" right="0.7" top="0.75" bottom="0.75" header="0.3" footer="0.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AEC148-5FE5-1C40-9280-9AF814031FAA}">
  <dimension ref="A1"/>
  <sheetViews>
    <sheetView workbookViewId="0">
      <selection activeCell="D9" sqref="D9"/>
    </sheetView>
  </sheetViews>
  <sheetFormatPr baseColWidth="10" defaultRowHeight="16" x14ac:dyDescent="0.2"/>
  <sheetData/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A8B2B2-8E48-1C4A-B69F-E772D9C4447C}">
  <dimension ref="A1"/>
  <sheetViews>
    <sheetView workbookViewId="0">
      <selection activeCell="C7" sqref="C7"/>
    </sheetView>
  </sheetViews>
  <sheetFormatPr baseColWidth="10" defaultRowHeight="16" x14ac:dyDescent="0.2"/>
  <sheetData/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257235-198C-6442-A537-B70017358C97}">
  <dimension ref="B5:R164"/>
  <sheetViews>
    <sheetView workbookViewId="0">
      <selection activeCell="R18" sqref="R18"/>
    </sheetView>
  </sheetViews>
  <sheetFormatPr baseColWidth="10" defaultRowHeight="16" x14ac:dyDescent="0.2"/>
  <cols>
    <col min="2" max="2" width="17" style="65" bestFit="1" customWidth="1"/>
    <col min="4" max="4" width="14.1640625" bestFit="1" customWidth="1"/>
    <col min="5" max="5" width="18.1640625" bestFit="1" customWidth="1"/>
    <col min="6" max="7" width="32.33203125" bestFit="1" customWidth="1"/>
    <col min="8" max="9" width="13.33203125" bestFit="1" customWidth="1"/>
    <col min="10" max="11" width="16" bestFit="1" customWidth="1"/>
    <col min="12" max="12" width="7.6640625" bestFit="1" customWidth="1"/>
    <col min="13" max="13" width="16" bestFit="1" customWidth="1"/>
    <col min="14" max="14" width="13.33203125" bestFit="1" customWidth="1"/>
    <col min="15" max="15" width="12.83203125" bestFit="1" customWidth="1"/>
    <col min="16" max="16" width="12.1640625" bestFit="1" customWidth="1"/>
    <col min="18" max="18" width="17.5" bestFit="1" customWidth="1"/>
  </cols>
  <sheetData>
    <row r="5" spans="2:18" x14ac:dyDescent="0.2">
      <c r="C5" s="68"/>
      <c r="D5" s="68"/>
      <c r="E5" s="68"/>
      <c r="F5" s="68"/>
      <c r="G5" s="68"/>
      <c r="H5" s="67"/>
      <c r="I5" s="67"/>
      <c r="J5" s="67"/>
      <c r="K5" s="67"/>
      <c r="L5" s="67"/>
      <c r="M5" s="67"/>
      <c r="N5" s="67"/>
      <c r="O5" s="67"/>
    </row>
    <row r="6" spans="2:18" x14ac:dyDescent="0.2">
      <c r="B6" s="69" t="s">
        <v>44</v>
      </c>
      <c r="C6" s="68"/>
      <c r="D6" s="68"/>
      <c r="E6" s="68"/>
      <c r="F6" s="68"/>
      <c r="G6" s="68"/>
      <c r="H6" s="67"/>
      <c r="I6" s="67"/>
      <c r="J6" s="67"/>
      <c r="K6" s="67"/>
      <c r="L6" s="67"/>
      <c r="M6" s="67"/>
      <c r="N6" s="67"/>
      <c r="O6" s="67"/>
    </row>
    <row r="7" spans="2:18" x14ac:dyDescent="0.2">
      <c r="B7" s="68"/>
      <c r="C7" s="68"/>
      <c r="D7" s="68"/>
      <c r="E7" s="68"/>
      <c r="F7" s="68"/>
      <c r="G7" s="68"/>
      <c r="H7" s="67"/>
      <c r="I7" s="67"/>
      <c r="J7" s="67"/>
      <c r="K7" s="67"/>
      <c r="L7" s="67"/>
      <c r="M7" s="67"/>
      <c r="N7" s="67"/>
      <c r="O7" s="67"/>
      <c r="Q7" t="s">
        <v>166</v>
      </c>
      <c r="R7" t="s">
        <v>165</v>
      </c>
    </row>
    <row r="8" spans="2:18" x14ac:dyDescent="0.2">
      <c r="C8" s="74"/>
      <c r="D8" s="74"/>
      <c r="E8" s="74"/>
      <c r="F8" s="74"/>
      <c r="G8" s="74"/>
      <c r="H8" s="67"/>
      <c r="I8" s="67"/>
      <c r="J8" s="67"/>
      <c r="K8" s="67"/>
      <c r="L8" s="67"/>
      <c r="M8" s="67"/>
      <c r="N8" s="67"/>
      <c r="O8" s="67"/>
      <c r="P8" s="2" t="s">
        <v>167</v>
      </c>
      <c r="Q8">
        <f>SUM(H11,H39,H68,H94,H123,H148)</f>
        <v>1958</v>
      </c>
      <c r="R8">
        <f>SUM(H23,H50,H80,H105,H133,H157)</f>
        <v>2006</v>
      </c>
    </row>
    <row r="9" spans="2:18" x14ac:dyDescent="0.2">
      <c r="B9" s="137" t="s">
        <v>131</v>
      </c>
      <c r="C9" s="137"/>
      <c r="D9" s="137"/>
      <c r="E9" s="137"/>
      <c r="F9" s="137"/>
      <c r="G9" s="67"/>
      <c r="H9" s="67"/>
      <c r="I9" s="67"/>
      <c r="J9" s="67"/>
      <c r="K9" s="67"/>
      <c r="L9" s="67"/>
      <c r="M9" s="67"/>
      <c r="N9" s="67"/>
    </row>
    <row r="10" spans="2:18" x14ac:dyDescent="0.2">
      <c r="B10" s="68"/>
      <c r="C10" s="68"/>
      <c r="D10" s="68"/>
      <c r="E10" s="68"/>
      <c r="F10" s="68"/>
      <c r="G10" s="67"/>
      <c r="H10" s="67" t="s">
        <v>53</v>
      </c>
      <c r="I10" s="67" t="s">
        <v>122</v>
      </c>
      <c r="J10" s="67" t="s">
        <v>123</v>
      </c>
      <c r="K10" s="67" t="s">
        <v>124</v>
      </c>
      <c r="L10" s="75" t="s">
        <v>125</v>
      </c>
      <c r="M10" s="75" t="s">
        <v>126</v>
      </c>
      <c r="N10" s="75" t="s">
        <v>127</v>
      </c>
    </row>
    <row r="11" spans="2:18" x14ac:dyDescent="0.2">
      <c r="B11" s="54" t="s">
        <v>31</v>
      </c>
      <c r="C11" s="68" t="s">
        <v>32</v>
      </c>
      <c r="D11" s="68" t="s">
        <v>128</v>
      </c>
      <c r="E11" s="68" t="s">
        <v>129</v>
      </c>
      <c r="F11" s="68" t="s">
        <v>130</v>
      </c>
      <c r="G11" s="67"/>
      <c r="H11" s="67">
        <f>SUM(C12:C14)</f>
        <v>399</v>
      </c>
      <c r="I11" s="67">
        <f t="shared" ref="I11:K11" si="0">SUM(D12:D14)</f>
        <v>1</v>
      </c>
      <c r="J11" s="67">
        <f t="shared" si="0"/>
        <v>62</v>
      </c>
      <c r="K11" s="67">
        <f t="shared" si="0"/>
        <v>0</v>
      </c>
      <c r="L11" s="72">
        <f>(I11*100)/H11</f>
        <v>0.25062656641604009</v>
      </c>
      <c r="M11" s="72">
        <f>(J11*100)/H11</f>
        <v>15.538847117794486</v>
      </c>
      <c r="N11" s="72">
        <f>(K11*100)/H11</f>
        <v>0</v>
      </c>
    </row>
    <row r="12" spans="2:18" x14ac:dyDescent="0.2">
      <c r="B12" s="68">
        <v>1</v>
      </c>
      <c r="C12" s="68">
        <v>100</v>
      </c>
      <c r="D12" s="68">
        <v>1</v>
      </c>
      <c r="E12" s="68">
        <v>25</v>
      </c>
      <c r="F12" s="68">
        <v>0</v>
      </c>
      <c r="G12" s="67"/>
      <c r="H12" s="67"/>
      <c r="I12" s="67"/>
      <c r="J12" s="67"/>
      <c r="K12" s="67"/>
      <c r="L12" s="67"/>
      <c r="M12" s="67"/>
      <c r="N12" s="67"/>
    </row>
    <row r="13" spans="2:18" x14ac:dyDescent="0.2">
      <c r="B13" s="68">
        <v>2</v>
      </c>
      <c r="C13" s="68">
        <v>217</v>
      </c>
      <c r="D13" s="68">
        <v>0</v>
      </c>
      <c r="E13" s="68">
        <v>26</v>
      </c>
      <c r="F13" s="68">
        <v>0</v>
      </c>
      <c r="G13" s="67"/>
      <c r="H13" s="67"/>
      <c r="I13" s="67"/>
      <c r="J13" s="67"/>
      <c r="K13" s="67"/>
      <c r="L13" s="67"/>
      <c r="M13" s="67"/>
      <c r="N13" s="67"/>
    </row>
    <row r="14" spans="2:18" x14ac:dyDescent="0.2">
      <c r="B14" s="68">
        <v>3</v>
      </c>
      <c r="C14" s="68">
        <v>82</v>
      </c>
      <c r="D14" s="68">
        <v>0</v>
      </c>
      <c r="E14" s="68">
        <v>11</v>
      </c>
      <c r="F14" s="68">
        <v>0</v>
      </c>
      <c r="G14" s="67"/>
      <c r="H14" s="67"/>
      <c r="I14" s="67"/>
      <c r="J14" s="67"/>
      <c r="K14" s="67"/>
      <c r="L14" s="67"/>
      <c r="M14" s="67"/>
      <c r="N14" s="67"/>
    </row>
    <row r="15" spans="2:18" x14ac:dyDescent="0.2">
      <c r="B15" s="68"/>
      <c r="C15" s="68"/>
      <c r="D15" s="68"/>
      <c r="E15" s="68"/>
      <c r="F15" s="68"/>
      <c r="G15" s="67"/>
      <c r="H15" s="67"/>
      <c r="I15" s="67"/>
      <c r="J15" s="67"/>
      <c r="K15" s="67"/>
      <c r="L15" s="67"/>
      <c r="M15" s="67"/>
      <c r="N15" s="67"/>
    </row>
    <row r="16" spans="2:18" x14ac:dyDescent="0.2">
      <c r="B16" s="68"/>
      <c r="C16" s="68"/>
      <c r="D16" s="68"/>
      <c r="E16" s="68"/>
      <c r="F16" s="68"/>
      <c r="G16" s="67"/>
      <c r="H16" s="67"/>
      <c r="I16" s="67"/>
      <c r="J16" s="67"/>
      <c r="K16" s="67"/>
      <c r="L16" s="67"/>
      <c r="M16" s="67"/>
      <c r="N16" s="67"/>
    </row>
    <row r="17" spans="2:15" x14ac:dyDescent="0.2">
      <c r="B17" s="68"/>
      <c r="C17" s="68"/>
      <c r="D17" s="68"/>
      <c r="E17" s="68"/>
      <c r="F17" s="68"/>
      <c r="G17" s="67"/>
      <c r="H17" s="67"/>
      <c r="I17" s="67"/>
      <c r="J17" s="67"/>
      <c r="K17" s="67"/>
      <c r="L17" s="67"/>
      <c r="M17" s="67"/>
      <c r="N17" s="67"/>
    </row>
    <row r="18" spans="2:15" x14ac:dyDescent="0.2">
      <c r="B18" s="68"/>
      <c r="C18" s="68"/>
      <c r="D18" s="68"/>
      <c r="E18" s="68"/>
      <c r="F18" s="68"/>
      <c r="G18" s="67"/>
      <c r="H18" s="67"/>
      <c r="I18" s="67"/>
      <c r="J18" s="67"/>
      <c r="K18" s="67"/>
      <c r="L18" s="67"/>
      <c r="M18" s="67"/>
      <c r="N18" s="67"/>
    </row>
    <row r="19" spans="2:15" x14ac:dyDescent="0.2">
      <c r="B19" s="68"/>
      <c r="C19" s="68"/>
      <c r="D19" s="68"/>
      <c r="E19" s="68"/>
      <c r="F19" s="68"/>
      <c r="G19" s="67"/>
      <c r="H19" s="67"/>
      <c r="I19" s="67"/>
      <c r="J19" s="67"/>
      <c r="K19" s="67"/>
      <c r="L19" s="67"/>
      <c r="M19" s="67"/>
      <c r="N19" s="67"/>
    </row>
    <row r="20" spans="2:15" x14ac:dyDescent="0.2">
      <c r="B20" s="74"/>
      <c r="C20" s="74"/>
      <c r="D20" s="74"/>
      <c r="E20" s="74"/>
      <c r="F20" s="74"/>
      <c r="G20" s="67"/>
      <c r="H20" s="67"/>
      <c r="I20" s="67"/>
      <c r="J20" s="67"/>
      <c r="K20" s="67"/>
      <c r="L20" s="67"/>
      <c r="M20" s="67"/>
      <c r="N20" s="67"/>
    </row>
    <row r="21" spans="2:15" x14ac:dyDescent="0.2">
      <c r="B21" s="137" t="s">
        <v>132</v>
      </c>
      <c r="C21" s="137"/>
      <c r="D21" s="137"/>
      <c r="E21" s="137"/>
      <c r="F21" s="137"/>
      <c r="G21" s="67"/>
      <c r="H21" s="67"/>
      <c r="I21" s="67"/>
      <c r="J21" s="67"/>
      <c r="K21" s="67"/>
      <c r="L21" s="67"/>
      <c r="M21" s="67"/>
      <c r="N21" s="67"/>
    </row>
    <row r="22" spans="2:15" x14ac:dyDescent="0.2">
      <c r="B22" s="68"/>
      <c r="C22" s="68"/>
      <c r="D22" s="68"/>
      <c r="E22" s="68"/>
      <c r="F22" s="68"/>
      <c r="G22" s="67"/>
      <c r="H22" s="67" t="s">
        <v>53</v>
      </c>
      <c r="I22" s="67" t="s">
        <v>122</v>
      </c>
      <c r="J22" s="67" t="s">
        <v>123</v>
      </c>
      <c r="K22" s="67" t="s">
        <v>124</v>
      </c>
      <c r="L22" s="75" t="s">
        <v>125</v>
      </c>
      <c r="M22" s="75" t="s">
        <v>126</v>
      </c>
      <c r="N22" s="75" t="s">
        <v>127</v>
      </c>
    </row>
    <row r="23" spans="2:15" x14ac:dyDescent="0.2">
      <c r="B23" s="54" t="s">
        <v>31</v>
      </c>
      <c r="C23" s="68" t="s">
        <v>32</v>
      </c>
      <c r="D23" s="68" t="s">
        <v>128</v>
      </c>
      <c r="E23" s="68" t="s">
        <v>129</v>
      </c>
      <c r="F23" s="68" t="s">
        <v>130</v>
      </c>
      <c r="G23" s="67"/>
      <c r="H23" s="67">
        <f>SUM(C24:C30)</f>
        <v>337</v>
      </c>
      <c r="I23" s="67">
        <f>SUM(D24:D30)</f>
        <v>83</v>
      </c>
      <c r="J23" s="67">
        <f>SUM(E24:E30)</f>
        <v>36</v>
      </c>
      <c r="K23" s="67">
        <f>SUM(F24:F30)</f>
        <v>8</v>
      </c>
      <c r="L23" s="72">
        <f>(I23*100)/H23</f>
        <v>24.629080118694361</v>
      </c>
      <c r="M23" s="72">
        <f>(J23*100)/H23</f>
        <v>10.682492581602373</v>
      </c>
      <c r="N23" s="72">
        <f>(K23*100)/H23</f>
        <v>2.3738872403560829</v>
      </c>
    </row>
    <row r="24" spans="2:15" x14ac:dyDescent="0.2">
      <c r="B24" s="68">
        <v>1</v>
      </c>
      <c r="C24" s="68">
        <v>37</v>
      </c>
      <c r="D24" s="68">
        <v>11</v>
      </c>
      <c r="E24" s="68">
        <v>9</v>
      </c>
      <c r="F24" s="68">
        <v>2</v>
      </c>
      <c r="G24" s="67"/>
      <c r="H24" s="67"/>
      <c r="I24" s="67"/>
      <c r="J24" s="67"/>
      <c r="K24" s="67"/>
      <c r="L24" s="67"/>
      <c r="M24" s="67"/>
      <c r="N24" s="67"/>
    </row>
    <row r="25" spans="2:15" x14ac:dyDescent="0.2">
      <c r="B25" s="68">
        <v>2</v>
      </c>
      <c r="C25" s="68">
        <v>106</v>
      </c>
      <c r="D25" s="68">
        <v>26</v>
      </c>
      <c r="E25" s="68">
        <v>8</v>
      </c>
      <c r="F25" s="68">
        <v>3</v>
      </c>
      <c r="G25" s="67"/>
      <c r="H25" s="67"/>
      <c r="I25" s="67"/>
      <c r="J25" s="67"/>
      <c r="K25" s="67"/>
      <c r="L25" s="67"/>
      <c r="M25" s="67"/>
      <c r="N25" s="67"/>
    </row>
    <row r="26" spans="2:15" x14ac:dyDescent="0.2">
      <c r="B26" s="68">
        <v>4</v>
      </c>
      <c r="C26" s="68">
        <v>15</v>
      </c>
      <c r="D26" s="68">
        <v>10</v>
      </c>
      <c r="E26" s="68">
        <v>0</v>
      </c>
      <c r="F26" s="68">
        <v>0</v>
      </c>
      <c r="G26" s="67"/>
      <c r="H26" s="67"/>
      <c r="I26" s="67"/>
      <c r="J26" s="67"/>
      <c r="K26" s="67"/>
      <c r="L26" s="67"/>
      <c r="M26" s="67"/>
      <c r="N26" s="67"/>
    </row>
    <row r="27" spans="2:15" x14ac:dyDescent="0.2">
      <c r="B27" s="68">
        <v>5</v>
      </c>
      <c r="C27" s="68">
        <v>22</v>
      </c>
      <c r="D27" s="68">
        <v>13</v>
      </c>
      <c r="E27" s="68">
        <v>1</v>
      </c>
      <c r="F27" s="68">
        <v>0</v>
      </c>
      <c r="G27" s="67"/>
      <c r="H27" s="67"/>
      <c r="I27" s="67"/>
      <c r="J27" s="67"/>
      <c r="K27" s="67"/>
      <c r="L27" s="67"/>
      <c r="M27" s="67"/>
      <c r="N27" s="67"/>
    </row>
    <row r="28" spans="2:15" x14ac:dyDescent="0.2">
      <c r="B28" s="68">
        <v>6</v>
      </c>
      <c r="C28" s="68">
        <v>32</v>
      </c>
      <c r="D28" s="68">
        <v>9</v>
      </c>
      <c r="E28" s="68">
        <v>6</v>
      </c>
      <c r="F28" s="68">
        <v>1</v>
      </c>
      <c r="G28" s="67"/>
      <c r="H28" s="67"/>
      <c r="I28" s="67"/>
      <c r="J28" s="67"/>
      <c r="K28" s="67"/>
      <c r="L28" s="67"/>
      <c r="M28" s="67"/>
      <c r="N28" s="67"/>
    </row>
    <row r="29" spans="2:15" x14ac:dyDescent="0.2">
      <c r="B29" s="68">
        <v>7</v>
      </c>
      <c r="C29" s="68">
        <v>35</v>
      </c>
      <c r="D29" s="68">
        <v>2</v>
      </c>
      <c r="E29" s="68">
        <v>4</v>
      </c>
      <c r="F29" s="68">
        <v>2</v>
      </c>
      <c r="G29" s="67"/>
      <c r="H29" s="67"/>
      <c r="I29" s="67"/>
      <c r="J29" s="67"/>
      <c r="K29" s="67"/>
      <c r="L29" s="67"/>
      <c r="M29" s="67"/>
      <c r="N29" s="67"/>
    </row>
    <row r="30" spans="2:15" x14ac:dyDescent="0.2">
      <c r="B30" s="68">
        <v>9</v>
      </c>
      <c r="C30" s="68">
        <v>90</v>
      </c>
      <c r="D30" s="68">
        <v>12</v>
      </c>
      <c r="E30" s="68">
        <v>8</v>
      </c>
      <c r="F30" s="68">
        <v>0</v>
      </c>
      <c r="G30" s="67"/>
      <c r="H30" s="67"/>
      <c r="I30" s="67"/>
      <c r="J30" s="67"/>
      <c r="K30" s="67"/>
      <c r="L30" s="67"/>
      <c r="M30" s="67"/>
      <c r="N30" s="67"/>
    </row>
    <row r="31" spans="2:15" x14ac:dyDescent="0.2">
      <c r="B31" s="68"/>
      <c r="C31" s="68"/>
      <c r="D31" s="68"/>
      <c r="E31" s="68"/>
      <c r="F31" s="68"/>
      <c r="G31" s="67"/>
      <c r="H31" s="67"/>
      <c r="I31" s="67"/>
      <c r="J31" s="67"/>
      <c r="K31" s="67"/>
      <c r="L31" s="67"/>
      <c r="M31" s="67"/>
      <c r="N31" s="67"/>
    </row>
    <row r="32" spans="2:15" x14ac:dyDescent="0.2">
      <c r="B32" s="68"/>
      <c r="C32" s="68"/>
      <c r="D32" s="68"/>
      <c r="E32" s="68"/>
      <c r="F32" s="68"/>
      <c r="G32" s="68"/>
      <c r="H32" s="67"/>
      <c r="I32" s="67"/>
      <c r="J32" s="67"/>
      <c r="K32" s="67"/>
      <c r="L32" s="67"/>
      <c r="M32" s="67"/>
      <c r="N32" s="67"/>
      <c r="O32" s="67"/>
    </row>
    <row r="33" spans="2:15" x14ac:dyDescent="0.2">
      <c r="B33" s="68"/>
      <c r="C33" s="68"/>
      <c r="D33" s="68"/>
      <c r="E33" s="68"/>
      <c r="F33" s="68"/>
      <c r="G33" s="68"/>
      <c r="H33" s="67"/>
      <c r="I33" s="67"/>
      <c r="J33" s="67"/>
      <c r="K33" s="67"/>
      <c r="L33" s="67"/>
      <c r="M33" s="67"/>
      <c r="N33" s="67"/>
      <c r="O33" s="67"/>
    </row>
    <row r="34" spans="2:15" x14ac:dyDescent="0.2">
      <c r="B34" s="69" t="s">
        <v>45</v>
      </c>
      <c r="C34" s="68"/>
      <c r="D34" s="68"/>
      <c r="E34" s="68"/>
      <c r="F34" s="68"/>
      <c r="G34" s="68"/>
      <c r="H34" s="67"/>
      <c r="I34" s="67"/>
      <c r="J34" s="67"/>
      <c r="K34" s="67"/>
      <c r="L34" s="67"/>
      <c r="M34" s="67"/>
      <c r="N34" s="67"/>
      <c r="O34" s="67"/>
    </row>
    <row r="35" spans="2:15" x14ac:dyDescent="0.2">
      <c r="B35" s="68"/>
      <c r="C35" s="68"/>
      <c r="D35" s="68"/>
      <c r="E35" s="68"/>
      <c r="F35" s="68"/>
      <c r="G35" s="68"/>
      <c r="H35" s="67"/>
      <c r="I35" s="67"/>
      <c r="J35" s="67"/>
      <c r="K35" s="67"/>
      <c r="L35" s="67"/>
      <c r="M35" s="67"/>
      <c r="N35" s="67"/>
      <c r="O35" s="67"/>
    </row>
    <row r="36" spans="2:15" x14ac:dyDescent="0.2">
      <c r="C36" s="74"/>
      <c r="D36" s="74"/>
      <c r="E36" s="74"/>
      <c r="F36" s="74"/>
      <c r="G36" s="74"/>
      <c r="H36" s="67"/>
      <c r="I36" s="67"/>
      <c r="J36" s="67"/>
      <c r="K36" s="67"/>
      <c r="L36" s="67"/>
      <c r="M36" s="67"/>
      <c r="N36" s="67"/>
      <c r="O36" s="67"/>
    </row>
    <row r="37" spans="2:15" x14ac:dyDescent="0.2">
      <c r="B37" s="137" t="s">
        <v>131</v>
      </c>
      <c r="C37" s="137"/>
      <c r="D37" s="137"/>
      <c r="E37" s="137"/>
      <c r="F37" s="137"/>
      <c r="G37" s="67"/>
      <c r="H37" s="67"/>
      <c r="I37" s="67"/>
      <c r="J37" s="67"/>
      <c r="K37" s="67"/>
      <c r="L37" s="67"/>
      <c r="M37" s="67"/>
      <c r="N37" s="67"/>
    </row>
    <row r="38" spans="2:15" x14ac:dyDescent="0.2">
      <c r="B38" s="68"/>
      <c r="C38" s="68"/>
      <c r="D38" s="68"/>
      <c r="E38" s="68"/>
      <c r="F38" s="68"/>
      <c r="G38" s="67"/>
      <c r="H38" s="67" t="s">
        <v>53</v>
      </c>
      <c r="I38" s="67" t="s">
        <v>122</v>
      </c>
      <c r="J38" s="67" t="s">
        <v>123</v>
      </c>
      <c r="K38" s="67" t="s">
        <v>124</v>
      </c>
      <c r="L38" s="75" t="s">
        <v>125</v>
      </c>
      <c r="M38" s="75" t="s">
        <v>126</v>
      </c>
      <c r="N38" s="75" t="s">
        <v>127</v>
      </c>
    </row>
    <row r="39" spans="2:15" x14ac:dyDescent="0.2">
      <c r="B39" s="54" t="s">
        <v>31</v>
      </c>
      <c r="C39" s="68" t="s">
        <v>32</v>
      </c>
      <c r="D39" s="68" t="s">
        <v>128</v>
      </c>
      <c r="E39" s="68" t="s">
        <v>129</v>
      </c>
      <c r="F39" s="68" t="s">
        <v>130</v>
      </c>
      <c r="G39" s="67"/>
      <c r="H39" s="67">
        <f>SUM(C40:C43)</f>
        <v>329</v>
      </c>
      <c r="I39" s="67">
        <f t="shared" ref="I39:K39" si="1">SUM(D40:D43)</f>
        <v>0</v>
      </c>
      <c r="J39" s="67">
        <f t="shared" si="1"/>
        <v>52</v>
      </c>
      <c r="K39" s="67">
        <f t="shared" si="1"/>
        <v>0</v>
      </c>
      <c r="L39" s="72">
        <f>(I39*100)/H39</f>
        <v>0</v>
      </c>
      <c r="M39" s="72">
        <f>(J39*100)/H39</f>
        <v>15.805471124620061</v>
      </c>
      <c r="N39" s="72">
        <f>(K39*100)/H39</f>
        <v>0</v>
      </c>
    </row>
    <row r="40" spans="2:15" x14ac:dyDescent="0.2">
      <c r="B40" s="68">
        <v>1</v>
      </c>
      <c r="C40" s="68">
        <v>44</v>
      </c>
      <c r="D40" s="68">
        <v>0</v>
      </c>
      <c r="E40" s="68">
        <v>14</v>
      </c>
      <c r="F40" s="68">
        <v>0</v>
      </c>
      <c r="G40" s="67"/>
      <c r="H40" s="67"/>
      <c r="I40" s="67"/>
      <c r="J40" s="67"/>
      <c r="K40" s="67"/>
      <c r="L40" s="67"/>
      <c r="M40" s="67"/>
      <c r="N40" s="67"/>
    </row>
    <row r="41" spans="2:15" x14ac:dyDescent="0.2">
      <c r="B41" s="68">
        <v>2</v>
      </c>
      <c r="C41" s="68">
        <v>96</v>
      </c>
      <c r="D41" s="68">
        <v>0</v>
      </c>
      <c r="E41" s="68">
        <v>13</v>
      </c>
      <c r="F41" s="68">
        <v>0</v>
      </c>
      <c r="G41" s="67"/>
      <c r="H41" s="67"/>
      <c r="I41" s="67"/>
      <c r="J41" s="67"/>
      <c r="K41" s="67"/>
      <c r="L41" s="67"/>
      <c r="M41" s="67"/>
      <c r="N41" s="67"/>
    </row>
    <row r="42" spans="2:15" x14ac:dyDescent="0.2">
      <c r="B42" s="68">
        <v>3</v>
      </c>
      <c r="C42" s="68">
        <v>152</v>
      </c>
      <c r="D42" s="68">
        <v>0</v>
      </c>
      <c r="E42" s="68">
        <v>19</v>
      </c>
      <c r="F42" s="68">
        <v>0</v>
      </c>
      <c r="G42" s="67"/>
      <c r="H42" s="67"/>
      <c r="I42" s="67"/>
      <c r="J42" s="67"/>
      <c r="K42" s="67"/>
      <c r="L42" s="67"/>
      <c r="M42" s="67"/>
      <c r="N42" s="67"/>
    </row>
    <row r="43" spans="2:15" x14ac:dyDescent="0.2">
      <c r="B43" s="68">
        <v>6</v>
      </c>
      <c r="C43" s="68">
        <v>37</v>
      </c>
      <c r="D43" s="68">
        <v>0</v>
      </c>
      <c r="E43" s="68">
        <v>6</v>
      </c>
      <c r="F43" s="68">
        <v>0</v>
      </c>
      <c r="G43" s="67"/>
      <c r="H43" s="67"/>
      <c r="I43" s="67"/>
      <c r="J43" s="67"/>
      <c r="K43" s="67"/>
      <c r="L43" s="67"/>
      <c r="M43" s="67"/>
      <c r="N43" s="67"/>
    </row>
    <row r="44" spans="2:15" x14ac:dyDescent="0.2">
      <c r="B44" s="68"/>
      <c r="C44" s="68"/>
      <c r="D44" s="68"/>
      <c r="E44" s="68"/>
      <c r="F44" s="68"/>
      <c r="G44" s="67"/>
      <c r="H44" s="67"/>
      <c r="I44" s="67"/>
      <c r="J44" s="67"/>
      <c r="K44" s="67"/>
      <c r="L44" s="67"/>
      <c r="M44" s="67"/>
      <c r="N44" s="67"/>
    </row>
    <row r="45" spans="2:15" x14ac:dyDescent="0.2">
      <c r="B45" s="68"/>
      <c r="C45" s="68"/>
      <c r="D45" s="68"/>
      <c r="E45" s="68"/>
      <c r="F45" s="68"/>
      <c r="G45" s="67"/>
      <c r="H45" s="67"/>
      <c r="I45" s="67"/>
      <c r="J45" s="67"/>
      <c r="K45" s="67"/>
      <c r="L45" s="67"/>
      <c r="M45" s="67"/>
      <c r="N45" s="67"/>
    </row>
    <row r="46" spans="2:15" x14ac:dyDescent="0.2">
      <c r="B46" s="68"/>
      <c r="C46" s="68"/>
      <c r="D46" s="68"/>
      <c r="E46" s="68"/>
      <c r="F46" s="68"/>
      <c r="G46" s="67"/>
      <c r="H46" s="67"/>
      <c r="I46" s="67"/>
      <c r="J46" s="67"/>
      <c r="K46" s="67"/>
      <c r="L46" s="67"/>
      <c r="M46" s="67"/>
      <c r="N46" s="67"/>
    </row>
    <row r="47" spans="2:15" x14ac:dyDescent="0.2">
      <c r="B47" s="74"/>
      <c r="C47" s="74"/>
      <c r="D47" s="74"/>
      <c r="E47" s="74"/>
      <c r="F47" s="74"/>
      <c r="G47" s="67"/>
      <c r="H47" s="67"/>
      <c r="I47" s="67"/>
      <c r="J47" s="67"/>
      <c r="K47" s="67"/>
      <c r="L47" s="67"/>
      <c r="M47" s="67"/>
      <c r="N47" s="67"/>
    </row>
    <row r="48" spans="2:15" x14ac:dyDescent="0.2">
      <c r="B48" s="137" t="s">
        <v>132</v>
      </c>
      <c r="C48" s="137"/>
      <c r="D48" s="137"/>
      <c r="E48" s="137"/>
      <c r="F48" s="137"/>
      <c r="G48" s="67"/>
      <c r="H48" s="67"/>
      <c r="I48" s="67"/>
      <c r="J48" s="67"/>
      <c r="K48" s="67"/>
      <c r="L48" s="67"/>
      <c r="M48" s="67"/>
      <c r="N48" s="67"/>
    </row>
    <row r="49" spans="2:15" x14ac:dyDescent="0.2">
      <c r="B49" s="68"/>
      <c r="C49" s="68"/>
      <c r="D49" s="68"/>
      <c r="E49" s="68"/>
      <c r="F49" s="68"/>
      <c r="G49" s="67"/>
      <c r="H49" s="67" t="s">
        <v>53</v>
      </c>
      <c r="I49" s="67" t="s">
        <v>122</v>
      </c>
      <c r="J49" s="67" t="s">
        <v>123</v>
      </c>
      <c r="K49" s="67" t="s">
        <v>124</v>
      </c>
      <c r="L49" s="75" t="s">
        <v>125</v>
      </c>
      <c r="M49" s="75" t="s">
        <v>126</v>
      </c>
      <c r="N49" s="75" t="s">
        <v>127</v>
      </c>
    </row>
    <row r="50" spans="2:15" x14ac:dyDescent="0.2">
      <c r="B50" s="54" t="s">
        <v>31</v>
      </c>
      <c r="C50" s="68" t="s">
        <v>32</v>
      </c>
      <c r="D50" s="68" t="s">
        <v>128</v>
      </c>
      <c r="E50" s="68" t="s">
        <v>129</v>
      </c>
      <c r="F50" s="68" t="s">
        <v>130</v>
      </c>
      <c r="G50" s="67"/>
      <c r="H50" s="67">
        <f>SUM(C51:C58)</f>
        <v>311</v>
      </c>
      <c r="I50" s="67">
        <f t="shared" ref="I50:K50" si="2">SUM(D51:D58)</f>
        <v>51</v>
      </c>
      <c r="J50" s="67">
        <f t="shared" si="2"/>
        <v>39</v>
      </c>
      <c r="K50" s="67">
        <f t="shared" si="2"/>
        <v>1</v>
      </c>
      <c r="L50" s="72">
        <f>(I50*100)/H50</f>
        <v>16.39871382636656</v>
      </c>
      <c r="M50" s="72">
        <f>(J50*100)/H50</f>
        <v>12.540192926045016</v>
      </c>
      <c r="N50" s="72">
        <f>(K50*100)/H50</f>
        <v>0.32154340836012862</v>
      </c>
    </row>
    <row r="51" spans="2:15" x14ac:dyDescent="0.2">
      <c r="B51" s="68">
        <v>1</v>
      </c>
      <c r="C51" s="68">
        <v>33</v>
      </c>
      <c r="D51" s="68">
        <v>6</v>
      </c>
      <c r="E51" s="68">
        <v>0</v>
      </c>
      <c r="F51" s="68">
        <v>0</v>
      </c>
      <c r="G51" s="67"/>
      <c r="H51" s="67"/>
      <c r="I51" s="67"/>
      <c r="J51" s="67"/>
      <c r="K51" s="67"/>
      <c r="L51" s="67"/>
      <c r="M51" s="67"/>
      <c r="N51" s="67"/>
    </row>
    <row r="52" spans="2:15" x14ac:dyDescent="0.2">
      <c r="B52" s="68">
        <v>2</v>
      </c>
      <c r="C52" s="68">
        <v>41</v>
      </c>
      <c r="D52" s="68">
        <v>0</v>
      </c>
      <c r="E52" s="68">
        <v>5</v>
      </c>
      <c r="F52" s="68">
        <v>0</v>
      </c>
      <c r="G52" s="67"/>
      <c r="H52" s="67"/>
      <c r="I52" s="67"/>
      <c r="J52" s="67"/>
      <c r="K52" s="67"/>
      <c r="L52" s="67"/>
      <c r="M52" s="67"/>
      <c r="N52" s="67"/>
    </row>
    <row r="53" spans="2:15" x14ac:dyDescent="0.2">
      <c r="B53" s="68">
        <v>3</v>
      </c>
      <c r="C53" s="68">
        <v>21</v>
      </c>
      <c r="D53" s="68">
        <v>10</v>
      </c>
      <c r="E53" s="68">
        <v>2</v>
      </c>
      <c r="F53" s="68">
        <v>1</v>
      </c>
      <c r="G53" s="67"/>
      <c r="H53" s="67"/>
      <c r="I53" s="67"/>
      <c r="J53" s="67"/>
      <c r="K53" s="67"/>
      <c r="L53" s="67"/>
      <c r="M53" s="67"/>
      <c r="N53" s="67"/>
    </row>
    <row r="54" spans="2:15" x14ac:dyDescent="0.2">
      <c r="B54" s="68">
        <v>4</v>
      </c>
      <c r="C54" s="68">
        <v>44</v>
      </c>
      <c r="D54" s="68">
        <v>17</v>
      </c>
      <c r="E54" s="68">
        <v>7</v>
      </c>
      <c r="F54" s="68">
        <v>0</v>
      </c>
      <c r="G54" s="67"/>
      <c r="H54" s="67"/>
      <c r="I54" s="67"/>
      <c r="J54" s="67"/>
      <c r="K54" s="67"/>
      <c r="L54" s="67"/>
      <c r="M54" s="67"/>
      <c r="N54" s="67"/>
    </row>
    <row r="55" spans="2:15" x14ac:dyDescent="0.2">
      <c r="B55" s="68">
        <v>5</v>
      </c>
      <c r="C55" s="68">
        <v>97</v>
      </c>
      <c r="D55" s="68">
        <v>9</v>
      </c>
      <c r="E55" s="68">
        <v>10</v>
      </c>
      <c r="F55" s="68">
        <v>0</v>
      </c>
      <c r="G55" s="67"/>
      <c r="H55" s="67"/>
      <c r="I55" s="67"/>
      <c r="J55" s="67"/>
      <c r="K55" s="67"/>
      <c r="L55" s="67"/>
      <c r="M55" s="67"/>
      <c r="N55" s="67"/>
    </row>
    <row r="56" spans="2:15" x14ac:dyDescent="0.2">
      <c r="B56" s="68">
        <v>6</v>
      </c>
      <c r="C56" s="68">
        <v>24</v>
      </c>
      <c r="D56" s="68">
        <v>3</v>
      </c>
      <c r="E56" s="68">
        <v>4</v>
      </c>
      <c r="F56" s="68">
        <v>0</v>
      </c>
      <c r="G56" s="67"/>
      <c r="H56" s="67"/>
      <c r="I56" s="67"/>
      <c r="J56" s="67"/>
      <c r="K56" s="67"/>
      <c r="L56" s="67"/>
      <c r="M56" s="67"/>
      <c r="N56" s="67"/>
    </row>
    <row r="57" spans="2:15" x14ac:dyDescent="0.2">
      <c r="B57" s="68">
        <v>8</v>
      </c>
      <c r="C57" s="68">
        <v>42</v>
      </c>
      <c r="D57" s="68">
        <v>4</v>
      </c>
      <c r="E57" s="68">
        <v>6</v>
      </c>
      <c r="F57" s="68">
        <v>0</v>
      </c>
      <c r="G57" s="67"/>
      <c r="H57" s="67"/>
      <c r="I57" s="67"/>
      <c r="J57" s="67"/>
      <c r="K57" s="67"/>
      <c r="L57" s="67"/>
      <c r="M57" s="67"/>
      <c r="N57" s="67"/>
    </row>
    <row r="58" spans="2:15" x14ac:dyDescent="0.2">
      <c r="B58" s="68">
        <v>9</v>
      </c>
      <c r="C58" s="68">
        <v>9</v>
      </c>
      <c r="D58" s="68">
        <v>2</v>
      </c>
      <c r="E58" s="68">
        <v>5</v>
      </c>
      <c r="F58" s="68">
        <v>0</v>
      </c>
      <c r="G58" s="67"/>
      <c r="H58" s="67"/>
      <c r="I58" s="67"/>
      <c r="J58" s="67"/>
      <c r="K58" s="67"/>
      <c r="L58" s="67"/>
      <c r="M58" s="67"/>
      <c r="N58" s="67"/>
    </row>
    <row r="59" spans="2:15" x14ac:dyDescent="0.2">
      <c r="B59" s="68"/>
      <c r="C59" s="68"/>
      <c r="D59" s="68"/>
      <c r="E59" s="68"/>
      <c r="F59" s="68"/>
      <c r="G59" s="67"/>
      <c r="H59" s="67"/>
      <c r="I59" s="67"/>
      <c r="J59" s="67"/>
      <c r="K59" s="67"/>
      <c r="L59" s="67"/>
      <c r="M59" s="67"/>
      <c r="N59" s="67"/>
    </row>
    <row r="60" spans="2:15" x14ac:dyDescent="0.2">
      <c r="B60" s="68"/>
      <c r="C60" s="68"/>
      <c r="D60" s="68"/>
      <c r="E60" s="68"/>
      <c r="F60" s="68"/>
      <c r="G60" s="68"/>
      <c r="H60" s="67"/>
      <c r="I60" s="67"/>
      <c r="J60" s="67"/>
      <c r="K60" s="67"/>
      <c r="L60" s="67"/>
      <c r="M60" s="67"/>
      <c r="N60" s="67"/>
      <c r="O60" s="67"/>
    </row>
    <row r="61" spans="2:15" x14ac:dyDescent="0.2">
      <c r="B61" s="68"/>
      <c r="C61" s="68"/>
      <c r="D61" s="68"/>
      <c r="E61" s="68"/>
      <c r="F61" s="68"/>
      <c r="G61" s="68"/>
      <c r="H61" s="67"/>
      <c r="I61" s="67"/>
      <c r="J61" s="67"/>
      <c r="K61" s="67"/>
      <c r="L61" s="67"/>
      <c r="M61" s="67"/>
      <c r="N61" s="67"/>
      <c r="O61" s="67"/>
    </row>
    <row r="62" spans="2:15" x14ac:dyDescent="0.2">
      <c r="B62" s="68"/>
      <c r="C62" s="68"/>
      <c r="D62" s="68"/>
      <c r="E62" s="68"/>
      <c r="F62" s="68"/>
      <c r="G62" s="68"/>
      <c r="H62" s="67"/>
      <c r="I62" s="67"/>
      <c r="J62" s="67"/>
      <c r="K62" s="67"/>
      <c r="L62" s="67"/>
      <c r="M62" s="67"/>
      <c r="N62" s="67"/>
      <c r="O62" s="67"/>
    </row>
    <row r="63" spans="2:15" x14ac:dyDescent="0.2">
      <c r="B63" s="69" t="s">
        <v>46</v>
      </c>
      <c r="C63" s="68"/>
      <c r="D63" s="68"/>
      <c r="E63" s="68"/>
      <c r="F63" s="68"/>
      <c r="G63" s="68"/>
      <c r="H63" s="67"/>
      <c r="I63" s="67"/>
      <c r="J63" s="67"/>
      <c r="K63" s="67"/>
      <c r="L63" s="67"/>
      <c r="M63" s="67"/>
      <c r="N63" s="67"/>
      <c r="O63" s="67"/>
    </row>
    <row r="64" spans="2:15" x14ac:dyDescent="0.2">
      <c r="B64" s="68"/>
      <c r="C64" s="68"/>
      <c r="D64" s="68"/>
      <c r="E64" s="68"/>
      <c r="F64" s="68"/>
      <c r="G64" s="68"/>
      <c r="H64" s="67"/>
      <c r="I64" s="67"/>
      <c r="J64" s="67"/>
      <c r="K64" s="67"/>
      <c r="L64" s="67"/>
      <c r="M64" s="67"/>
      <c r="N64" s="67"/>
      <c r="O64" s="67"/>
    </row>
    <row r="65" spans="2:14" x14ac:dyDescent="0.2">
      <c r="B65" s="74"/>
      <c r="C65" s="74"/>
      <c r="D65" s="74"/>
      <c r="E65" s="74"/>
      <c r="F65" s="74"/>
      <c r="G65" s="67"/>
      <c r="H65" s="67"/>
      <c r="I65" s="67"/>
      <c r="J65" s="67"/>
      <c r="K65" s="67"/>
      <c r="L65" s="67"/>
      <c r="M65" s="67"/>
      <c r="N65" s="67"/>
    </row>
    <row r="66" spans="2:14" x14ac:dyDescent="0.2">
      <c r="B66" s="137" t="s">
        <v>131</v>
      </c>
      <c r="C66" s="137"/>
      <c r="D66" s="137"/>
      <c r="E66" s="137"/>
      <c r="F66" s="137"/>
      <c r="G66" s="67"/>
      <c r="H66" s="67"/>
      <c r="I66" s="67"/>
      <c r="J66" s="67"/>
      <c r="K66" s="67"/>
      <c r="L66" s="67"/>
      <c r="M66" s="67"/>
      <c r="N66" s="67"/>
    </row>
    <row r="67" spans="2:14" x14ac:dyDescent="0.2">
      <c r="B67" s="68"/>
      <c r="C67" s="68"/>
      <c r="D67" s="68"/>
      <c r="E67" s="68"/>
      <c r="F67" s="68"/>
      <c r="G67" s="67"/>
      <c r="H67" s="67" t="s">
        <v>53</v>
      </c>
      <c r="I67" s="67" t="s">
        <v>122</v>
      </c>
      <c r="J67" s="67" t="s">
        <v>123</v>
      </c>
      <c r="K67" s="67" t="s">
        <v>124</v>
      </c>
      <c r="L67" s="75" t="s">
        <v>125</v>
      </c>
      <c r="M67" s="75" t="s">
        <v>126</v>
      </c>
      <c r="N67" s="75" t="s">
        <v>127</v>
      </c>
    </row>
    <row r="68" spans="2:14" x14ac:dyDescent="0.2">
      <c r="B68" s="54" t="s">
        <v>31</v>
      </c>
      <c r="C68" s="68" t="s">
        <v>32</v>
      </c>
      <c r="D68" s="68" t="s">
        <v>128</v>
      </c>
      <c r="E68" s="68" t="s">
        <v>129</v>
      </c>
      <c r="F68" s="68" t="s">
        <v>130</v>
      </c>
      <c r="G68" s="67"/>
      <c r="H68" s="67">
        <f>SUM(C69:C72)</f>
        <v>341</v>
      </c>
      <c r="I68" s="67">
        <f t="shared" ref="I68:J68" si="3">SUM(D69:D72)</f>
        <v>0</v>
      </c>
      <c r="J68" s="67">
        <f t="shared" si="3"/>
        <v>43</v>
      </c>
      <c r="K68" s="67">
        <f>SUM(F69:F72)</f>
        <v>0</v>
      </c>
      <c r="L68" s="72">
        <f>(I68*100)/H68</f>
        <v>0</v>
      </c>
      <c r="M68" s="72">
        <f>(J68*100)/H68</f>
        <v>12.609970674486803</v>
      </c>
      <c r="N68" s="72">
        <f>(K68*100)/H68</f>
        <v>0</v>
      </c>
    </row>
    <row r="69" spans="2:14" x14ac:dyDescent="0.2">
      <c r="B69" s="68">
        <v>1</v>
      </c>
      <c r="C69" s="68">
        <v>75</v>
      </c>
      <c r="D69" s="68">
        <v>0</v>
      </c>
      <c r="E69" s="68">
        <v>14</v>
      </c>
      <c r="F69" s="68">
        <v>0</v>
      </c>
      <c r="G69" s="67"/>
      <c r="H69" s="67"/>
      <c r="I69" s="67"/>
      <c r="J69" s="67"/>
      <c r="K69" s="67"/>
      <c r="L69" s="67"/>
      <c r="M69" s="67"/>
      <c r="N69" s="67"/>
    </row>
    <row r="70" spans="2:14" x14ac:dyDescent="0.2">
      <c r="B70" s="68">
        <v>2</v>
      </c>
      <c r="C70" s="68">
        <v>96</v>
      </c>
      <c r="D70" s="68">
        <v>0</v>
      </c>
      <c r="E70" s="68">
        <v>10</v>
      </c>
      <c r="F70" s="68">
        <v>0</v>
      </c>
      <c r="G70" s="67"/>
      <c r="H70" s="67"/>
      <c r="I70" s="67"/>
      <c r="J70" s="67"/>
      <c r="K70" s="67"/>
      <c r="L70" s="67"/>
      <c r="M70" s="67"/>
      <c r="N70" s="67"/>
    </row>
    <row r="71" spans="2:14" x14ac:dyDescent="0.2">
      <c r="B71" s="68">
        <v>3</v>
      </c>
      <c r="C71" s="68">
        <v>26</v>
      </c>
      <c r="D71" s="68">
        <v>0</v>
      </c>
      <c r="E71" s="68">
        <v>3</v>
      </c>
      <c r="F71" s="68">
        <v>0</v>
      </c>
      <c r="G71" s="67"/>
      <c r="H71" s="67"/>
      <c r="I71" s="67"/>
      <c r="J71" s="67"/>
      <c r="K71" s="67"/>
      <c r="L71" s="67"/>
      <c r="M71" s="67"/>
      <c r="N71" s="67"/>
    </row>
    <row r="72" spans="2:14" x14ac:dyDescent="0.2">
      <c r="B72" s="68">
        <v>4</v>
      </c>
      <c r="C72" s="68">
        <v>144</v>
      </c>
      <c r="D72" s="68">
        <v>0</v>
      </c>
      <c r="E72" s="68">
        <v>16</v>
      </c>
      <c r="F72" s="68">
        <v>0</v>
      </c>
      <c r="G72" s="67"/>
      <c r="H72" s="67"/>
      <c r="I72" s="67"/>
      <c r="J72" s="67"/>
      <c r="K72" s="67"/>
      <c r="L72" s="67"/>
      <c r="M72" s="67"/>
      <c r="N72" s="67"/>
    </row>
    <row r="73" spans="2:14" x14ac:dyDescent="0.2">
      <c r="B73" s="68"/>
      <c r="C73" s="68"/>
      <c r="D73" s="68"/>
      <c r="E73" s="68"/>
      <c r="F73" s="68"/>
      <c r="G73" s="67"/>
      <c r="H73" s="67"/>
      <c r="I73" s="67"/>
      <c r="J73" s="67"/>
      <c r="K73" s="67"/>
      <c r="L73" s="67"/>
      <c r="M73" s="67"/>
      <c r="N73" s="67"/>
    </row>
    <row r="74" spans="2:14" x14ac:dyDescent="0.2">
      <c r="B74" s="68"/>
      <c r="C74" s="68"/>
      <c r="D74" s="68"/>
      <c r="E74" s="68"/>
      <c r="F74" s="68"/>
      <c r="G74" s="67"/>
      <c r="H74" s="67"/>
      <c r="I74" s="67"/>
      <c r="J74" s="67"/>
      <c r="K74" s="67"/>
      <c r="L74" s="67"/>
      <c r="M74" s="67"/>
      <c r="N74" s="67"/>
    </row>
    <row r="75" spans="2:14" x14ac:dyDescent="0.2">
      <c r="B75" s="68"/>
      <c r="C75" s="68"/>
      <c r="D75" s="68"/>
      <c r="E75" s="68"/>
      <c r="F75" s="68"/>
      <c r="G75" s="67"/>
      <c r="H75" s="67"/>
      <c r="I75" s="67"/>
      <c r="J75" s="67"/>
      <c r="K75" s="67"/>
      <c r="L75" s="67"/>
      <c r="M75" s="67"/>
      <c r="N75" s="67"/>
    </row>
    <row r="76" spans="2:14" x14ac:dyDescent="0.2">
      <c r="B76" s="68"/>
      <c r="C76" s="68"/>
      <c r="D76" s="68"/>
      <c r="E76" s="68"/>
      <c r="F76" s="68"/>
      <c r="G76" s="67"/>
      <c r="H76" s="67"/>
      <c r="I76" s="67"/>
      <c r="J76" s="67"/>
      <c r="K76" s="67"/>
      <c r="L76" s="67"/>
      <c r="M76" s="67"/>
      <c r="N76" s="67"/>
    </row>
    <row r="77" spans="2:14" x14ac:dyDescent="0.2">
      <c r="B77" s="74"/>
      <c r="C77" s="74"/>
      <c r="D77" s="74"/>
      <c r="E77" s="74"/>
      <c r="F77" s="74"/>
      <c r="G77" s="67"/>
      <c r="H77" s="67"/>
      <c r="I77" s="67"/>
      <c r="J77" s="67"/>
      <c r="K77" s="67"/>
      <c r="L77" s="67"/>
      <c r="M77" s="67"/>
      <c r="N77" s="67"/>
    </row>
    <row r="78" spans="2:14" x14ac:dyDescent="0.2">
      <c r="B78" s="137" t="s">
        <v>132</v>
      </c>
      <c r="C78" s="137"/>
      <c r="D78" s="137"/>
      <c r="E78" s="137"/>
      <c r="F78" s="137"/>
      <c r="G78" s="67"/>
      <c r="H78" s="67"/>
      <c r="I78" s="67"/>
      <c r="J78" s="67"/>
      <c r="K78" s="67"/>
      <c r="L78" s="67"/>
      <c r="M78" s="67"/>
      <c r="N78" s="67"/>
    </row>
    <row r="79" spans="2:14" x14ac:dyDescent="0.2">
      <c r="B79" s="68"/>
      <c r="C79" s="68"/>
      <c r="D79" s="68"/>
      <c r="E79" s="68"/>
      <c r="F79" s="68"/>
      <c r="G79" s="67"/>
      <c r="H79" s="67" t="s">
        <v>53</v>
      </c>
      <c r="I79" s="67" t="s">
        <v>122</v>
      </c>
      <c r="J79" s="67" t="s">
        <v>123</v>
      </c>
      <c r="K79" s="67" t="s">
        <v>124</v>
      </c>
      <c r="L79" s="75" t="s">
        <v>125</v>
      </c>
      <c r="M79" s="75" t="s">
        <v>126</v>
      </c>
      <c r="N79" s="75" t="s">
        <v>127</v>
      </c>
    </row>
    <row r="80" spans="2:14" x14ac:dyDescent="0.2">
      <c r="B80" s="54" t="s">
        <v>31</v>
      </c>
      <c r="C80" s="68" t="s">
        <v>32</v>
      </c>
      <c r="D80" s="68" t="s">
        <v>128</v>
      </c>
      <c r="E80" s="68" t="s">
        <v>129</v>
      </c>
      <c r="F80" s="68" t="s">
        <v>130</v>
      </c>
      <c r="G80" s="67"/>
      <c r="H80" s="67">
        <f>SUM(C81:C86)</f>
        <v>351</v>
      </c>
      <c r="I80" s="67">
        <f t="shared" ref="I80:K80" si="4">SUM(D81:D86)</f>
        <v>102</v>
      </c>
      <c r="J80" s="67">
        <f>SUM(E81:E86)</f>
        <v>38</v>
      </c>
      <c r="K80" s="67">
        <f t="shared" si="4"/>
        <v>2</v>
      </c>
      <c r="L80" s="72">
        <f>(I80*100)/H80</f>
        <v>29.05982905982906</v>
      </c>
      <c r="M80" s="72">
        <f>(J80*100)/H80</f>
        <v>10.826210826210826</v>
      </c>
      <c r="N80" s="72">
        <f>(K80*100)/H80</f>
        <v>0.56980056980056981</v>
      </c>
    </row>
    <row r="81" spans="2:15" x14ac:dyDescent="0.2">
      <c r="B81" s="68">
        <v>1</v>
      </c>
      <c r="C81" s="68">
        <v>19</v>
      </c>
      <c r="D81" s="68">
        <v>4</v>
      </c>
      <c r="E81" s="68">
        <v>2</v>
      </c>
      <c r="F81" s="68">
        <v>0</v>
      </c>
      <c r="G81" s="67"/>
      <c r="H81" s="67"/>
      <c r="I81" s="67"/>
      <c r="J81" s="67"/>
      <c r="K81" s="67"/>
      <c r="L81" s="67"/>
      <c r="M81" s="67"/>
      <c r="N81" s="67"/>
    </row>
    <row r="82" spans="2:15" x14ac:dyDescent="0.2">
      <c r="B82" s="68">
        <v>5</v>
      </c>
      <c r="C82" s="68">
        <v>109</v>
      </c>
      <c r="D82" s="68">
        <v>29</v>
      </c>
      <c r="E82" s="68">
        <v>10</v>
      </c>
      <c r="F82" s="68">
        <v>1</v>
      </c>
      <c r="G82" s="67"/>
      <c r="I82" s="67"/>
      <c r="J82" s="67"/>
      <c r="K82" s="67"/>
      <c r="L82" s="67"/>
      <c r="M82" s="67"/>
      <c r="N82" s="67"/>
    </row>
    <row r="83" spans="2:15" x14ac:dyDescent="0.2">
      <c r="B83" s="68">
        <v>6</v>
      </c>
      <c r="C83" s="68">
        <v>80</v>
      </c>
      <c r="D83" s="68">
        <v>25</v>
      </c>
      <c r="E83" s="68">
        <v>6</v>
      </c>
      <c r="F83" s="68">
        <v>1</v>
      </c>
      <c r="G83" s="67"/>
      <c r="H83" s="67"/>
      <c r="I83" s="67"/>
      <c r="J83" s="67"/>
      <c r="K83" s="67"/>
      <c r="L83" s="67"/>
      <c r="M83" s="67"/>
      <c r="N83" s="67"/>
    </row>
    <row r="84" spans="2:15" x14ac:dyDescent="0.2">
      <c r="B84" s="68">
        <v>7</v>
      </c>
      <c r="C84" s="68">
        <v>27</v>
      </c>
      <c r="D84" s="68">
        <v>3</v>
      </c>
      <c r="E84" s="68">
        <v>8</v>
      </c>
      <c r="F84" s="68">
        <v>0</v>
      </c>
      <c r="G84" s="67"/>
      <c r="H84" s="67"/>
      <c r="I84" s="67"/>
      <c r="J84" s="67"/>
      <c r="K84" s="67"/>
      <c r="L84" s="67"/>
      <c r="M84" s="67"/>
      <c r="N84" s="67"/>
    </row>
    <row r="85" spans="2:15" x14ac:dyDescent="0.2">
      <c r="B85" s="68">
        <v>8</v>
      </c>
      <c r="C85" s="68">
        <v>87</v>
      </c>
      <c r="D85" s="68">
        <v>30</v>
      </c>
      <c r="E85" s="68">
        <v>5</v>
      </c>
      <c r="F85" s="68">
        <v>0</v>
      </c>
      <c r="G85" s="67"/>
      <c r="H85" s="67"/>
      <c r="I85" s="67"/>
      <c r="J85" s="67"/>
      <c r="K85" s="67"/>
      <c r="L85" s="67"/>
      <c r="M85" s="67"/>
      <c r="N85" s="67"/>
    </row>
    <row r="86" spans="2:15" x14ac:dyDescent="0.2">
      <c r="B86" s="68">
        <v>9</v>
      </c>
      <c r="C86" s="68">
        <v>29</v>
      </c>
      <c r="D86" s="68">
        <v>11</v>
      </c>
      <c r="E86" s="68">
        <v>7</v>
      </c>
      <c r="F86" s="68">
        <v>0</v>
      </c>
      <c r="G86" s="67"/>
      <c r="H86" s="67"/>
      <c r="I86" s="67"/>
      <c r="J86" s="67"/>
      <c r="K86" s="67"/>
      <c r="L86" s="67"/>
      <c r="M86" s="67"/>
      <c r="N86" s="67"/>
    </row>
    <row r="87" spans="2:15" x14ac:dyDescent="0.2">
      <c r="B87" s="68"/>
      <c r="C87" s="68"/>
      <c r="D87" s="68"/>
      <c r="E87" s="68"/>
      <c r="F87" s="68"/>
      <c r="G87" s="68"/>
      <c r="H87" s="67"/>
      <c r="I87" s="67"/>
      <c r="J87" s="67"/>
      <c r="K87" s="67"/>
      <c r="L87" s="67"/>
      <c r="M87" s="67"/>
      <c r="N87" s="67"/>
      <c r="O87" s="67"/>
    </row>
    <row r="88" spans="2:15" x14ac:dyDescent="0.2">
      <c r="B88" s="68"/>
      <c r="C88" s="68"/>
      <c r="D88" s="68"/>
      <c r="E88" s="68"/>
      <c r="F88" s="68"/>
      <c r="G88" s="68"/>
      <c r="H88" s="67"/>
      <c r="I88" s="67"/>
      <c r="J88" s="67"/>
      <c r="K88" s="67"/>
      <c r="L88" s="67"/>
      <c r="M88" s="67"/>
      <c r="N88" s="67"/>
      <c r="O88" s="67"/>
    </row>
    <row r="89" spans="2:15" x14ac:dyDescent="0.2">
      <c r="B89" s="68"/>
      <c r="C89" s="68"/>
      <c r="D89" s="68"/>
      <c r="E89" s="68"/>
      <c r="F89" s="68"/>
      <c r="G89" s="68"/>
      <c r="H89" s="67"/>
      <c r="I89" s="67"/>
      <c r="J89" s="67"/>
      <c r="K89" s="67"/>
      <c r="L89" s="67"/>
      <c r="M89" s="67"/>
      <c r="N89" s="67"/>
      <c r="O89" s="67"/>
    </row>
    <row r="90" spans="2:15" x14ac:dyDescent="0.2">
      <c r="B90" s="69" t="s">
        <v>47</v>
      </c>
      <c r="C90" s="55"/>
      <c r="D90" s="55"/>
      <c r="E90" s="55"/>
      <c r="F90" s="55"/>
      <c r="G90" s="55"/>
      <c r="H90" s="11"/>
      <c r="I90" s="11"/>
      <c r="J90" s="11"/>
      <c r="K90" s="11"/>
      <c r="L90" s="11"/>
      <c r="M90" s="11"/>
      <c r="N90" s="11"/>
      <c r="O90" s="11"/>
    </row>
    <row r="91" spans="2:15" x14ac:dyDescent="0.2">
      <c r="B91" s="71"/>
      <c r="C91" s="55"/>
      <c r="D91" s="55"/>
      <c r="E91" s="55"/>
      <c r="F91" s="55"/>
      <c r="G91" s="55"/>
      <c r="H91" s="11"/>
      <c r="I91" s="11"/>
      <c r="J91" s="11"/>
      <c r="K91" s="11"/>
      <c r="L91" s="11"/>
      <c r="M91" s="11"/>
      <c r="N91" s="11"/>
      <c r="O91" s="11"/>
    </row>
    <row r="92" spans="2:15" x14ac:dyDescent="0.2">
      <c r="B92" s="137" t="s">
        <v>131</v>
      </c>
      <c r="C92" s="137"/>
      <c r="D92" s="137"/>
      <c r="E92" s="137"/>
      <c r="F92" s="137"/>
      <c r="G92" s="74"/>
      <c r="H92" s="11"/>
      <c r="I92" s="11"/>
      <c r="J92" s="11"/>
      <c r="K92" s="11"/>
      <c r="L92" s="11"/>
      <c r="M92" s="11"/>
      <c r="N92" s="11"/>
    </row>
    <row r="93" spans="2:15" x14ac:dyDescent="0.2">
      <c r="B93" s="71"/>
      <c r="C93" s="55"/>
      <c r="D93" s="55"/>
      <c r="E93" s="55"/>
      <c r="F93" s="55"/>
      <c r="G93" s="55"/>
      <c r="H93" s="11" t="s">
        <v>104</v>
      </c>
      <c r="I93" s="11" t="s">
        <v>122</v>
      </c>
      <c r="J93" s="39" t="s">
        <v>123</v>
      </c>
      <c r="K93" s="11" t="s">
        <v>133</v>
      </c>
      <c r="L93" s="75" t="s">
        <v>125</v>
      </c>
      <c r="M93" s="75" t="s">
        <v>126</v>
      </c>
      <c r="N93" s="75" t="s">
        <v>127</v>
      </c>
    </row>
    <row r="94" spans="2:15" ht="17" x14ac:dyDescent="0.2">
      <c r="B94" s="54" t="s">
        <v>31</v>
      </c>
      <c r="C94" s="55" t="s">
        <v>32</v>
      </c>
      <c r="D94" s="55" t="s">
        <v>134</v>
      </c>
      <c r="E94" s="55" t="s">
        <v>135</v>
      </c>
      <c r="F94" s="55" t="s">
        <v>136</v>
      </c>
      <c r="G94" s="55"/>
      <c r="H94" s="11">
        <f>SUM(C95:C100)</f>
        <v>271</v>
      </c>
      <c r="I94" s="11">
        <f>SUM(D95:D100)</f>
        <v>4</v>
      </c>
      <c r="J94" s="11">
        <f>SUM(E95:E100)</f>
        <v>31</v>
      </c>
      <c r="K94" s="11">
        <f t="shared" ref="K94" si="5">SUM(F95:F100)</f>
        <v>2</v>
      </c>
      <c r="L94" s="72">
        <f>(I94*100)/H94</f>
        <v>1.4760147601476015</v>
      </c>
      <c r="M94" s="72">
        <f>(J94*100)/H94</f>
        <v>11.439114391143912</v>
      </c>
      <c r="N94" s="72">
        <f>(K94*100)/H94</f>
        <v>0.73800738007380073</v>
      </c>
    </row>
    <row r="95" spans="2:15" x14ac:dyDescent="0.2">
      <c r="B95" s="71" t="s">
        <v>137</v>
      </c>
      <c r="C95" s="55">
        <v>47</v>
      </c>
      <c r="D95" s="55">
        <v>0</v>
      </c>
      <c r="E95" s="55">
        <v>3</v>
      </c>
      <c r="F95" s="55">
        <v>0</v>
      </c>
      <c r="G95" s="55"/>
      <c r="H95" s="11"/>
      <c r="I95" s="11"/>
      <c r="J95" s="11"/>
      <c r="K95" s="11"/>
      <c r="L95" s="11"/>
      <c r="M95" s="11"/>
      <c r="N95" s="11"/>
    </row>
    <row r="96" spans="2:15" x14ac:dyDescent="0.2">
      <c r="B96" s="71" t="s">
        <v>138</v>
      </c>
      <c r="C96" s="55">
        <v>16</v>
      </c>
      <c r="D96" s="55">
        <v>0</v>
      </c>
      <c r="E96" s="55">
        <v>3</v>
      </c>
      <c r="F96" s="55">
        <v>0</v>
      </c>
      <c r="G96" s="55"/>
      <c r="H96" s="11"/>
      <c r="I96" s="11"/>
      <c r="J96" s="11"/>
      <c r="K96" s="11"/>
      <c r="L96" s="11"/>
      <c r="M96" s="11"/>
      <c r="N96" s="11"/>
    </row>
    <row r="97" spans="2:14" x14ac:dyDescent="0.2">
      <c r="B97" s="71" t="s">
        <v>139</v>
      </c>
      <c r="C97" s="55">
        <v>98</v>
      </c>
      <c r="D97" s="55">
        <v>0</v>
      </c>
      <c r="E97" s="55">
        <v>8</v>
      </c>
      <c r="F97" s="55">
        <v>0</v>
      </c>
      <c r="G97" s="55"/>
      <c r="H97" s="11"/>
      <c r="I97" s="11"/>
      <c r="J97" s="11"/>
      <c r="K97" s="11"/>
      <c r="L97" s="11"/>
      <c r="M97" s="11"/>
      <c r="N97" s="11"/>
    </row>
    <row r="98" spans="2:14" x14ac:dyDescent="0.2">
      <c r="B98" s="71" t="s">
        <v>140</v>
      </c>
      <c r="C98" s="55">
        <v>58</v>
      </c>
      <c r="D98" s="55">
        <v>0</v>
      </c>
      <c r="E98" s="55">
        <v>3</v>
      </c>
      <c r="F98" s="55">
        <v>0</v>
      </c>
      <c r="G98" s="55"/>
      <c r="H98" s="11"/>
      <c r="I98" s="11"/>
      <c r="J98" s="11"/>
      <c r="K98" s="11"/>
      <c r="L98" s="11"/>
      <c r="M98" s="11"/>
      <c r="N98" s="11"/>
    </row>
    <row r="99" spans="2:14" x14ac:dyDescent="0.2">
      <c r="B99" s="71" t="s">
        <v>141</v>
      </c>
      <c r="C99" s="55">
        <v>22</v>
      </c>
      <c r="D99" s="55">
        <v>0</v>
      </c>
      <c r="E99" s="55">
        <v>7</v>
      </c>
      <c r="F99" s="55">
        <v>0</v>
      </c>
      <c r="G99" s="55"/>
      <c r="H99" s="11"/>
      <c r="I99" s="11"/>
      <c r="J99" s="11"/>
      <c r="K99" s="11"/>
      <c r="L99" s="11"/>
      <c r="M99" s="11"/>
      <c r="N99" s="11"/>
    </row>
    <row r="100" spans="2:14" x14ac:dyDescent="0.2">
      <c r="B100" s="71" t="s">
        <v>142</v>
      </c>
      <c r="C100" s="55">
        <v>30</v>
      </c>
      <c r="D100" s="55">
        <v>4</v>
      </c>
      <c r="E100" s="55">
        <v>7</v>
      </c>
      <c r="F100" s="55">
        <v>2</v>
      </c>
      <c r="G100" s="55"/>
      <c r="H100" s="11"/>
      <c r="I100" s="11"/>
      <c r="J100" s="11"/>
      <c r="K100" s="11"/>
      <c r="L100" s="11"/>
      <c r="M100" s="11"/>
      <c r="N100" s="11"/>
    </row>
    <row r="101" spans="2:14" x14ac:dyDescent="0.2">
      <c r="B101" s="71"/>
      <c r="C101" s="55"/>
      <c r="D101" s="55"/>
      <c r="E101" s="55"/>
      <c r="F101" s="55"/>
      <c r="G101" s="55"/>
      <c r="H101" s="11"/>
      <c r="I101" s="11"/>
      <c r="J101" s="11"/>
      <c r="K101" s="11"/>
      <c r="L101" s="11"/>
      <c r="M101" s="11"/>
      <c r="N101" s="11"/>
    </row>
    <row r="102" spans="2:14" x14ac:dyDescent="0.2">
      <c r="B102" s="71"/>
      <c r="C102" s="55"/>
      <c r="D102" s="55"/>
      <c r="E102" s="55"/>
      <c r="F102" s="55"/>
      <c r="G102" s="55"/>
      <c r="H102" s="11"/>
      <c r="I102" s="11"/>
      <c r="J102" s="11"/>
      <c r="K102" s="11"/>
      <c r="L102" s="11"/>
      <c r="M102" s="11"/>
      <c r="N102" s="11"/>
    </row>
    <row r="103" spans="2:14" x14ac:dyDescent="0.2">
      <c r="B103" s="138" t="s">
        <v>164</v>
      </c>
      <c r="C103" s="138"/>
      <c r="D103" s="138"/>
      <c r="E103" s="138"/>
      <c r="F103" s="138"/>
      <c r="G103" s="73"/>
      <c r="H103" s="11"/>
      <c r="I103" s="11"/>
      <c r="J103" s="11"/>
      <c r="K103" s="11"/>
      <c r="L103" s="11"/>
      <c r="M103" s="11"/>
      <c r="N103" s="11"/>
    </row>
    <row r="104" spans="2:14" x14ac:dyDescent="0.2">
      <c r="B104" s="71"/>
      <c r="C104" s="55"/>
      <c r="D104" s="55"/>
      <c r="E104" s="55"/>
      <c r="F104" s="55"/>
      <c r="G104" s="55"/>
      <c r="H104" s="11" t="s">
        <v>104</v>
      </c>
      <c r="I104" s="11" t="s">
        <v>122</v>
      </c>
      <c r="J104" s="39" t="s">
        <v>123</v>
      </c>
      <c r="K104" s="11" t="s">
        <v>133</v>
      </c>
      <c r="L104" s="75" t="s">
        <v>125</v>
      </c>
      <c r="M104" s="75" t="s">
        <v>126</v>
      </c>
      <c r="N104" s="75" t="s">
        <v>127</v>
      </c>
    </row>
    <row r="105" spans="2:14" ht="17" x14ac:dyDescent="0.2">
      <c r="B105" s="54" t="s">
        <v>31</v>
      </c>
      <c r="C105" s="55" t="s">
        <v>32</v>
      </c>
      <c r="D105" s="55" t="s">
        <v>134</v>
      </c>
      <c r="E105" s="55" t="s">
        <v>135</v>
      </c>
      <c r="F105" s="55" t="s">
        <v>136</v>
      </c>
      <c r="G105" s="55"/>
      <c r="H105" s="11">
        <f>SUM(C106:C115)</f>
        <v>345</v>
      </c>
      <c r="I105" s="11">
        <f>SUM(D106:D115)</f>
        <v>69</v>
      </c>
      <c r="J105" s="11">
        <f>SUM(E106:E115)</f>
        <v>28</v>
      </c>
      <c r="K105" s="11">
        <f t="shared" ref="K105" si="6">SUM(F106:F115)</f>
        <v>10</v>
      </c>
      <c r="L105" s="72">
        <f>(I105*100)/H105</f>
        <v>20</v>
      </c>
      <c r="M105" s="72">
        <f>(J105*100)/H105</f>
        <v>8.1159420289855078</v>
      </c>
      <c r="N105" s="72">
        <f>(K105*100)/H105</f>
        <v>2.8985507246376812</v>
      </c>
    </row>
    <row r="106" spans="2:14" x14ac:dyDescent="0.2">
      <c r="B106" s="71" t="s">
        <v>143</v>
      </c>
      <c r="C106" s="55">
        <v>67</v>
      </c>
      <c r="D106" s="55">
        <v>2</v>
      </c>
      <c r="E106" s="55">
        <v>3</v>
      </c>
      <c r="F106" s="55">
        <v>0</v>
      </c>
      <c r="G106" s="55"/>
      <c r="H106" s="11"/>
      <c r="I106" s="11"/>
      <c r="J106" s="11"/>
      <c r="K106" s="11"/>
      <c r="L106" s="11"/>
      <c r="M106" s="11"/>
      <c r="N106" s="11"/>
    </row>
    <row r="107" spans="2:14" x14ac:dyDescent="0.2">
      <c r="B107" s="71" t="s">
        <v>144</v>
      </c>
      <c r="C107" s="55">
        <v>15</v>
      </c>
      <c r="D107" s="55">
        <v>7</v>
      </c>
      <c r="E107" s="55">
        <v>1</v>
      </c>
      <c r="F107" s="55">
        <v>1</v>
      </c>
      <c r="G107" s="55"/>
      <c r="H107" s="11"/>
      <c r="I107" s="11"/>
      <c r="J107" s="11"/>
      <c r="K107" s="11"/>
      <c r="L107" s="11"/>
      <c r="M107" s="11"/>
      <c r="N107" s="11"/>
    </row>
    <row r="108" spans="2:14" x14ac:dyDescent="0.2">
      <c r="B108" s="71" t="s">
        <v>145</v>
      </c>
      <c r="C108" s="55">
        <v>16</v>
      </c>
      <c r="D108" s="55">
        <v>4</v>
      </c>
      <c r="E108" s="55">
        <v>6</v>
      </c>
      <c r="F108" s="55">
        <v>3</v>
      </c>
      <c r="G108" s="55"/>
      <c r="H108" s="11"/>
      <c r="I108" s="11"/>
      <c r="J108" s="11"/>
      <c r="K108" s="11"/>
      <c r="L108" s="11"/>
      <c r="M108" s="11"/>
      <c r="N108" s="11"/>
    </row>
    <row r="109" spans="2:14" x14ac:dyDescent="0.2">
      <c r="B109" s="71" t="s">
        <v>146</v>
      </c>
      <c r="C109" s="55">
        <v>66</v>
      </c>
      <c r="D109" s="55">
        <v>2</v>
      </c>
      <c r="E109" s="55">
        <v>2</v>
      </c>
      <c r="F109" s="55">
        <v>0</v>
      </c>
      <c r="G109" s="55"/>
      <c r="H109" s="11"/>
      <c r="I109" s="11"/>
      <c r="J109" s="11"/>
      <c r="K109" s="11"/>
      <c r="L109" s="11"/>
      <c r="M109" s="11"/>
      <c r="N109" s="11"/>
    </row>
    <row r="110" spans="2:14" x14ac:dyDescent="0.2">
      <c r="B110" s="71" t="s">
        <v>147</v>
      </c>
      <c r="C110" s="55">
        <v>15</v>
      </c>
      <c r="D110" s="55">
        <v>4</v>
      </c>
      <c r="E110" s="55">
        <v>5</v>
      </c>
      <c r="F110" s="55">
        <v>2</v>
      </c>
      <c r="G110" s="55"/>
      <c r="H110" s="11"/>
      <c r="I110" s="11"/>
      <c r="J110" s="11"/>
      <c r="K110" s="11"/>
      <c r="L110" s="11"/>
      <c r="M110" s="11"/>
      <c r="N110" s="11"/>
    </row>
    <row r="111" spans="2:14" x14ac:dyDescent="0.2">
      <c r="B111" s="71" t="s">
        <v>148</v>
      </c>
      <c r="C111" s="55">
        <v>2</v>
      </c>
      <c r="D111" s="55">
        <v>2</v>
      </c>
      <c r="E111" s="55">
        <v>2</v>
      </c>
      <c r="F111" s="55">
        <v>2</v>
      </c>
      <c r="G111" s="55"/>
      <c r="H111" s="11"/>
      <c r="I111" s="11"/>
      <c r="J111" s="11"/>
      <c r="K111" s="11"/>
      <c r="L111" s="11"/>
      <c r="M111" s="11"/>
      <c r="N111" s="11"/>
    </row>
    <row r="112" spans="2:14" x14ac:dyDescent="0.2">
      <c r="B112" s="71" t="s">
        <v>149</v>
      </c>
      <c r="C112" s="55">
        <v>43</v>
      </c>
      <c r="D112" s="55">
        <v>2</v>
      </c>
      <c r="E112" s="55">
        <v>1</v>
      </c>
      <c r="F112" s="55">
        <v>0</v>
      </c>
      <c r="G112" s="55"/>
      <c r="H112" s="11"/>
      <c r="I112" s="11"/>
      <c r="J112" s="11"/>
      <c r="K112" s="11"/>
      <c r="L112" s="11"/>
      <c r="M112" s="11"/>
      <c r="N112" s="11"/>
    </row>
    <row r="113" spans="2:15" x14ac:dyDescent="0.2">
      <c r="B113" s="71" t="s">
        <v>150</v>
      </c>
      <c r="C113" s="55">
        <v>93</v>
      </c>
      <c r="D113" s="55">
        <v>37</v>
      </c>
      <c r="E113" s="55">
        <v>1</v>
      </c>
      <c r="F113" s="55">
        <v>0</v>
      </c>
      <c r="G113" s="55"/>
      <c r="H113" s="11"/>
      <c r="I113" s="11"/>
      <c r="J113" s="11"/>
      <c r="K113" s="11"/>
      <c r="L113" s="11"/>
      <c r="M113" s="11"/>
      <c r="N113" s="11"/>
    </row>
    <row r="114" spans="2:15" x14ac:dyDescent="0.2">
      <c r="B114" s="71" t="s">
        <v>151</v>
      </c>
      <c r="C114" s="55">
        <v>10</v>
      </c>
      <c r="D114" s="55">
        <v>2</v>
      </c>
      <c r="E114" s="55">
        <v>1</v>
      </c>
      <c r="F114" s="55">
        <v>0</v>
      </c>
      <c r="G114" s="55"/>
      <c r="H114" s="11"/>
      <c r="I114" s="11"/>
      <c r="J114" s="11"/>
      <c r="K114" s="11"/>
      <c r="L114" s="11"/>
      <c r="M114" s="11"/>
      <c r="N114" s="11"/>
    </row>
    <row r="115" spans="2:15" x14ac:dyDescent="0.2">
      <c r="B115" s="71" t="s">
        <v>152</v>
      </c>
      <c r="C115" s="55">
        <v>18</v>
      </c>
      <c r="D115" s="55">
        <v>7</v>
      </c>
      <c r="E115" s="55">
        <v>6</v>
      </c>
      <c r="F115" s="55">
        <v>2</v>
      </c>
      <c r="G115" s="55"/>
      <c r="H115" s="11"/>
      <c r="I115" s="11"/>
      <c r="J115" s="11"/>
      <c r="K115" s="11"/>
      <c r="L115" s="11"/>
      <c r="M115" s="11"/>
      <c r="N115" s="11"/>
    </row>
    <row r="116" spans="2:15" x14ac:dyDescent="0.2">
      <c r="B116" s="71"/>
      <c r="C116" s="55"/>
      <c r="D116" s="55"/>
      <c r="E116" s="55"/>
      <c r="F116" s="55"/>
      <c r="G116" s="55"/>
      <c r="H116" s="11"/>
      <c r="I116" s="11"/>
      <c r="J116" s="11"/>
      <c r="K116" s="11"/>
      <c r="L116" s="11"/>
      <c r="M116" s="11"/>
      <c r="N116" s="11"/>
      <c r="O116" s="11"/>
    </row>
    <row r="117" spans="2:15" x14ac:dyDescent="0.2">
      <c r="B117" s="71"/>
      <c r="C117" s="55"/>
      <c r="D117" s="55"/>
      <c r="E117" s="55"/>
      <c r="F117" s="55"/>
      <c r="G117" s="55"/>
      <c r="H117" s="11"/>
      <c r="I117" s="11"/>
      <c r="J117" s="11"/>
      <c r="K117" s="11"/>
      <c r="L117" s="11"/>
      <c r="M117" s="11"/>
      <c r="N117" s="11"/>
      <c r="O117" s="11"/>
    </row>
    <row r="118" spans="2:15" x14ac:dyDescent="0.2">
      <c r="B118" s="71"/>
      <c r="C118" s="55"/>
      <c r="D118" s="55"/>
      <c r="E118" s="55"/>
      <c r="F118" s="55"/>
      <c r="G118" s="55"/>
      <c r="H118" s="11"/>
      <c r="I118" s="11"/>
      <c r="J118" s="11"/>
      <c r="K118" s="11"/>
      <c r="L118" s="11"/>
      <c r="M118" s="11"/>
      <c r="N118" s="11"/>
      <c r="O118" s="11"/>
    </row>
    <row r="119" spans="2:15" x14ac:dyDescent="0.2">
      <c r="B119" s="69" t="s">
        <v>48</v>
      </c>
      <c r="C119" s="55"/>
      <c r="D119" s="55"/>
      <c r="E119" s="55"/>
      <c r="F119" s="55"/>
      <c r="G119" s="55"/>
      <c r="H119" s="11"/>
      <c r="I119" s="11"/>
      <c r="J119" s="11"/>
      <c r="K119" s="11"/>
      <c r="L119" s="11"/>
      <c r="M119" s="11"/>
      <c r="N119" s="11"/>
      <c r="O119" s="11"/>
    </row>
    <row r="120" spans="2:15" x14ac:dyDescent="0.2">
      <c r="B120" s="71"/>
      <c r="C120" s="55"/>
      <c r="D120" s="55"/>
      <c r="E120" s="55"/>
      <c r="F120" s="55"/>
      <c r="G120" s="55"/>
      <c r="H120" s="11"/>
      <c r="I120" s="11"/>
      <c r="J120" s="11"/>
      <c r="K120" s="11"/>
      <c r="L120" s="11"/>
      <c r="M120" s="11"/>
      <c r="N120" s="11"/>
      <c r="O120" s="11"/>
    </row>
    <row r="121" spans="2:15" x14ac:dyDescent="0.2">
      <c r="B121" s="137" t="s">
        <v>131</v>
      </c>
      <c r="C121" s="137"/>
      <c r="D121" s="137"/>
      <c r="E121" s="137"/>
      <c r="F121" s="137"/>
      <c r="G121" s="11"/>
      <c r="H121" s="11"/>
      <c r="I121" s="11"/>
      <c r="J121" s="11"/>
      <c r="K121" s="11"/>
      <c r="L121" s="11"/>
      <c r="M121" s="11"/>
      <c r="N121" s="11"/>
    </row>
    <row r="122" spans="2:15" x14ac:dyDescent="0.2">
      <c r="B122" s="71"/>
      <c r="C122" s="55"/>
      <c r="D122" s="55"/>
      <c r="E122" s="55"/>
      <c r="F122" s="55"/>
      <c r="G122" s="11"/>
      <c r="H122" s="11" t="s">
        <v>104</v>
      </c>
      <c r="I122" s="11" t="s">
        <v>122</v>
      </c>
      <c r="J122" s="39" t="s">
        <v>123</v>
      </c>
      <c r="K122" s="11" t="s">
        <v>133</v>
      </c>
      <c r="L122" s="75" t="s">
        <v>125</v>
      </c>
      <c r="M122" s="75" t="s">
        <v>126</v>
      </c>
      <c r="N122" s="75" t="s">
        <v>127</v>
      </c>
    </row>
    <row r="123" spans="2:15" ht="17" x14ac:dyDescent="0.2">
      <c r="B123" s="54" t="s">
        <v>31</v>
      </c>
      <c r="C123" s="55" t="s">
        <v>32</v>
      </c>
      <c r="D123" s="55" t="s">
        <v>134</v>
      </c>
      <c r="E123" s="55" t="s">
        <v>135</v>
      </c>
      <c r="F123" s="55" t="s">
        <v>136</v>
      </c>
      <c r="G123" s="11"/>
      <c r="H123" s="11">
        <f>SUM(C124:C127)</f>
        <v>325</v>
      </c>
      <c r="I123" s="11">
        <f>SUM(D124:D127)</f>
        <v>4</v>
      </c>
      <c r="J123" s="11">
        <f>SUM(E124:E127)</f>
        <v>38</v>
      </c>
      <c r="K123" s="11">
        <f>SUM(F124:F127)</f>
        <v>0</v>
      </c>
      <c r="L123" s="72">
        <f>(I123*100)/H123</f>
        <v>1.2307692307692308</v>
      </c>
      <c r="M123" s="72">
        <f>(J123*100)/H123</f>
        <v>11.692307692307692</v>
      </c>
      <c r="N123" s="72">
        <f>(K123*100)/H123</f>
        <v>0</v>
      </c>
    </row>
    <row r="124" spans="2:15" x14ac:dyDescent="0.2">
      <c r="B124" s="71" t="s">
        <v>153</v>
      </c>
      <c r="C124" s="55">
        <v>67</v>
      </c>
      <c r="D124" s="55">
        <v>0</v>
      </c>
      <c r="E124" s="55">
        <v>13</v>
      </c>
      <c r="F124" s="55">
        <v>0</v>
      </c>
      <c r="G124" s="11"/>
      <c r="H124" s="11"/>
      <c r="I124" s="11"/>
      <c r="J124" s="11"/>
      <c r="K124" s="11"/>
      <c r="L124" s="11"/>
      <c r="M124" s="11"/>
      <c r="N124" s="11"/>
    </row>
    <row r="125" spans="2:15" x14ac:dyDescent="0.2">
      <c r="B125" s="71" t="s">
        <v>154</v>
      </c>
      <c r="C125" s="55">
        <v>131</v>
      </c>
      <c r="D125" s="55">
        <v>2</v>
      </c>
      <c r="E125" s="55">
        <v>13</v>
      </c>
      <c r="F125" s="55">
        <v>0</v>
      </c>
      <c r="G125" s="11"/>
      <c r="H125" s="11"/>
      <c r="I125" s="11"/>
      <c r="J125" s="11"/>
      <c r="K125" s="11"/>
      <c r="L125" s="11"/>
      <c r="M125" s="11"/>
      <c r="N125" s="11"/>
    </row>
    <row r="126" spans="2:15" x14ac:dyDescent="0.2">
      <c r="B126" s="71" t="s">
        <v>155</v>
      </c>
      <c r="C126" s="55">
        <v>40</v>
      </c>
      <c r="D126" s="55">
        <v>1</v>
      </c>
      <c r="E126" s="55">
        <v>0</v>
      </c>
      <c r="F126" s="55">
        <v>0</v>
      </c>
      <c r="G126" s="11"/>
      <c r="H126" s="11"/>
      <c r="I126" s="11"/>
      <c r="J126" s="11"/>
      <c r="K126" s="11"/>
      <c r="L126" s="11"/>
      <c r="M126" s="11"/>
      <c r="N126" s="11"/>
    </row>
    <row r="127" spans="2:15" x14ac:dyDescent="0.2">
      <c r="B127" s="71" t="s">
        <v>156</v>
      </c>
      <c r="C127" s="55">
        <v>87</v>
      </c>
      <c r="D127" s="55">
        <v>1</v>
      </c>
      <c r="E127" s="55">
        <v>12</v>
      </c>
      <c r="F127" s="55">
        <v>0</v>
      </c>
      <c r="G127" s="11"/>
      <c r="H127" s="11"/>
      <c r="I127" s="11"/>
      <c r="J127" s="11"/>
      <c r="K127" s="11"/>
      <c r="L127" s="11"/>
      <c r="M127" s="11"/>
      <c r="N127" s="11"/>
    </row>
    <row r="128" spans="2:15" x14ac:dyDescent="0.2">
      <c r="B128" s="71"/>
      <c r="C128" s="55"/>
      <c r="D128" s="55"/>
      <c r="E128" s="55"/>
      <c r="F128" s="55"/>
      <c r="G128" s="11"/>
      <c r="H128" s="11"/>
      <c r="I128" s="11"/>
      <c r="J128" s="11"/>
      <c r="K128" s="11"/>
      <c r="L128" s="11"/>
      <c r="M128" s="11"/>
      <c r="N128" s="11"/>
    </row>
    <row r="129" spans="2:15" x14ac:dyDescent="0.2">
      <c r="B129" s="71"/>
      <c r="C129" s="55"/>
      <c r="D129" s="55"/>
      <c r="E129" s="55"/>
      <c r="F129" s="55"/>
      <c r="G129" s="11"/>
      <c r="H129" s="11"/>
      <c r="I129" s="11"/>
      <c r="J129" s="11"/>
      <c r="K129" s="11"/>
      <c r="L129" s="11"/>
      <c r="M129" s="11"/>
      <c r="N129" s="11"/>
    </row>
    <row r="130" spans="2:15" x14ac:dyDescent="0.2">
      <c r="B130" s="71"/>
      <c r="C130" s="55"/>
      <c r="D130" s="55"/>
      <c r="E130" s="55"/>
      <c r="F130" s="55"/>
      <c r="G130" s="11"/>
      <c r="H130" s="11"/>
      <c r="I130" s="11"/>
      <c r="J130" s="11"/>
      <c r="K130" s="11"/>
      <c r="L130" s="11"/>
      <c r="M130" s="11"/>
      <c r="N130" s="11"/>
    </row>
    <row r="131" spans="2:15" x14ac:dyDescent="0.2">
      <c r="B131" s="138" t="s">
        <v>164</v>
      </c>
      <c r="C131" s="138"/>
      <c r="D131" s="138"/>
      <c r="E131" s="138"/>
      <c r="F131" s="138"/>
      <c r="G131" s="11"/>
      <c r="H131" s="11"/>
      <c r="I131" s="11"/>
      <c r="J131" s="11"/>
      <c r="K131" s="11"/>
      <c r="L131" s="11"/>
      <c r="M131" s="11"/>
      <c r="N131" s="11"/>
    </row>
    <row r="132" spans="2:15" x14ac:dyDescent="0.2">
      <c r="B132" s="71"/>
      <c r="C132" s="55"/>
      <c r="D132" s="55"/>
      <c r="E132" s="55"/>
      <c r="F132" s="55"/>
      <c r="G132" s="11"/>
      <c r="H132" s="11" t="s">
        <v>104</v>
      </c>
      <c r="I132" s="11" t="s">
        <v>122</v>
      </c>
      <c r="J132" s="39" t="s">
        <v>123</v>
      </c>
      <c r="K132" s="11" t="s">
        <v>133</v>
      </c>
      <c r="L132" s="75" t="s">
        <v>125</v>
      </c>
      <c r="M132" s="75" t="s">
        <v>126</v>
      </c>
      <c r="N132" s="75" t="s">
        <v>127</v>
      </c>
    </row>
    <row r="133" spans="2:15" ht="17" x14ac:dyDescent="0.2">
      <c r="B133" s="54" t="s">
        <v>31</v>
      </c>
      <c r="C133" s="55" t="s">
        <v>32</v>
      </c>
      <c r="D133" s="55" t="s">
        <v>134</v>
      </c>
      <c r="E133" s="55" t="s">
        <v>135</v>
      </c>
      <c r="F133" s="55" t="s">
        <v>136</v>
      </c>
      <c r="G133" s="11"/>
      <c r="H133" s="11">
        <f>SUM(C134:C140)</f>
        <v>366</v>
      </c>
      <c r="I133" s="11">
        <f>SUM(D134:D140)</f>
        <v>74</v>
      </c>
      <c r="J133" s="11">
        <f>SUM(E134:E140)</f>
        <v>29</v>
      </c>
      <c r="K133" s="11">
        <f>SUM(F134:F140)</f>
        <v>1</v>
      </c>
      <c r="L133" s="72">
        <f>(I133*100)/H133</f>
        <v>20.218579234972676</v>
      </c>
      <c r="M133" s="72">
        <f>(J133*100)/H133</f>
        <v>7.9234972677595632</v>
      </c>
      <c r="N133" s="72">
        <f>(K133*100)/H133</f>
        <v>0.27322404371584702</v>
      </c>
    </row>
    <row r="134" spans="2:15" x14ac:dyDescent="0.2">
      <c r="B134" s="71" t="s">
        <v>157</v>
      </c>
      <c r="C134" s="55">
        <v>73</v>
      </c>
      <c r="D134" s="55">
        <v>14</v>
      </c>
      <c r="E134" s="55">
        <v>1</v>
      </c>
      <c r="F134" s="55">
        <v>0</v>
      </c>
      <c r="G134" s="11"/>
      <c r="H134" s="11"/>
      <c r="I134" s="11"/>
      <c r="J134" s="11"/>
      <c r="K134" s="11"/>
      <c r="L134" s="11"/>
      <c r="M134" s="11"/>
      <c r="N134" s="11"/>
    </row>
    <row r="135" spans="2:15" x14ac:dyDescent="0.2">
      <c r="B135" s="71" t="s">
        <v>158</v>
      </c>
      <c r="C135" s="55">
        <v>20</v>
      </c>
      <c r="D135" s="55">
        <v>3</v>
      </c>
      <c r="E135" s="55">
        <v>2</v>
      </c>
      <c r="F135" s="55">
        <v>1</v>
      </c>
      <c r="G135" s="11"/>
      <c r="H135" s="11"/>
      <c r="I135" s="11"/>
      <c r="J135" s="11"/>
      <c r="K135" s="11"/>
      <c r="L135" s="11"/>
      <c r="M135" s="11"/>
      <c r="N135" s="11"/>
    </row>
    <row r="136" spans="2:15" x14ac:dyDescent="0.2">
      <c r="B136" s="71" t="s">
        <v>159</v>
      </c>
      <c r="C136" s="55">
        <v>66</v>
      </c>
      <c r="D136" s="55">
        <v>13</v>
      </c>
      <c r="E136" s="55">
        <v>6</v>
      </c>
      <c r="F136" s="55">
        <v>0</v>
      </c>
      <c r="G136" s="11"/>
      <c r="H136" s="11"/>
      <c r="I136" s="11"/>
      <c r="J136" s="11"/>
      <c r="K136" s="11"/>
      <c r="L136" s="11"/>
      <c r="M136" s="11"/>
      <c r="N136" s="11"/>
    </row>
    <row r="137" spans="2:15" x14ac:dyDescent="0.2">
      <c r="B137" s="71" t="s">
        <v>160</v>
      </c>
      <c r="C137" s="55">
        <v>70</v>
      </c>
      <c r="D137" s="55">
        <v>4</v>
      </c>
      <c r="E137" s="55">
        <v>7</v>
      </c>
      <c r="F137" s="55">
        <v>0</v>
      </c>
      <c r="G137" s="11"/>
      <c r="H137" s="11"/>
      <c r="I137" s="11"/>
      <c r="J137" s="11"/>
      <c r="K137" s="11"/>
      <c r="L137" s="11"/>
      <c r="M137" s="11"/>
      <c r="N137" s="11"/>
    </row>
    <row r="138" spans="2:15" x14ac:dyDescent="0.2">
      <c r="B138" s="71" t="s">
        <v>161</v>
      </c>
      <c r="C138" s="55">
        <v>13</v>
      </c>
      <c r="D138" s="55">
        <v>13</v>
      </c>
      <c r="E138" s="55">
        <v>0</v>
      </c>
      <c r="F138" s="55">
        <v>0</v>
      </c>
      <c r="G138" s="11"/>
      <c r="H138" s="11"/>
      <c r="I138" s="11"/>
      <c r="J138" s="11"/>
      <c r="K138" s="11"/>
      <c r="L138" s="11"/>
      <c r="M138" s="11"/>
      <c r="N138" s="11"/>
    </row>
    <row r="139" spans="2:15" x14ac:dyDescent="0.2">
      <c r="B139" s="71" t="s">
        <v>162</v>
      </c>
      <c r="C139" s="55">
        <v>104</v>
      </c>
      <c r="D139" s="55">
        <v>19</v>
      </c>
      <c r="E139" s="55">
        <v>10</v>
      </c>
      <c r="F139" s="55">
        <v>0</v>
      </c>
      <c r="G139" s="11"/>
      <c r="H139" s="11"/>
      <c r="I139" s="11"/>
      <c r="J139" s="11"/>
      <c r="K139" s="11"/>
      <c r="L139" s="11"/>
      <c r="M139" s="11"/>
      <c r="N139" s="11"/>
    </row>
    <row r="140" spans="2:15" x14ac:dyDescent="0.2">
      <c r="B140" s="71" t="s">
        <v>163</v>
      </c>
      <c r="C140" s="55">
        <v>20</v>
      </c>
      <c r="D140" s="55">
        <v>8</v>
      </c>
      <c r="E140" s="55">
        <v>3</v>
      </c>
      <c r="F140" s="55">
        <v>0</v>
      </c>
      <c r="G140" s="11"/>
      <c r="H140" s="11"/>
      <c r="I140" s="11"/>
      <c r="J140" s="11"/>
      <c r="K140" s="11"/>
      <c r="L140" s="11"/>
      <c r="M140" s="11"/>
      <c r="N140" s="11"/>
    </row>
    <row r="141" spans="2:15" x14ac:dyDescent="0.2">
      <c r="B141" s="71"/>
      <c r="C141" s="55"/>
      <c r="D141" s="55"/>
      <c r="E141" s="55"/>
      <c r="F141" s="55"/>
      <c r="G141" s="11"/>
      <c r="H141" s="11"/>
      <c r="I141" s="11"/>
      <c r="J141" s="11"/>
      <c r="K141" s="11"/>
      <c r="L141" s="11"/>
      <c r="M141" s="11"/>
      <c r="N141" s="11"/>
    </row>
    <row r="142" spans="2:15" x14ac:dyDescent="0.2">
      <c r="B142" s="71"/>
      <c r="C142" s="55"/>
      <c r="D142" s="55"/>
      <c r="E142" s="55"/>
      <c r="F142" s="55"/>
      <c r="G142" s="55"/>
      <c r="H142" s="11"/>
      <c r="I142" s="11"/>
      <c r="J142" s="11"/>
      <c r="K142" s="11"/>
      <c r="L142" s="11"/>
      <c r="M142" s="11"/>
      <c r="N142" s="11"/>
      <c r="O142" s="11"/>
    </row>
    <row r="143" spans="2:15" x14ac:dyDescent="0.2">
      <c r="B143" s="71"/>
      <c r="C143" s="55"/>
      <c r="D143" s="55"/>
      <c r="E143" s="55"/>
      <c r="F143" s="55"/>
      <c r="G143" s="55"/>
      <c r="H143" s="11"/>
      <c r="I143" s="11"/>
      <c r="J143" s="11"/>
      <c r="K143" s="11"/>
      <c r="L143" s="11"/>
      <c r="M143" s="11"/>
      <c r="N143" s="11"/>
      <c r="O143" s="11"/>
    </row>
    <row r="144" spans="2:15" x14ac:dyDescent="0.2">
      <c r="B144" s="69" t="s">
        <v>49</v>
      </c>
    </row>
    <row r="146" spans="2:14" x14ac:dyDescent="0.2">
      <c r="B146" s="137" t="s">
        <v>131</v>
      </c>
      <c r="C146" s="137"/>
      <c r="D146" s="137"/>
      <c r="E146" s="137"/>
      <c r="F146" s="137"/>
      <c r="G146" s="39"/>
      <c r="H146" s="39"/>
      <c r="I146" s="39"/>
      <c r="J146" s="39"/>
      <c r="K146" s="39"/>
      <c r="L146" s="39"/>
    </row>
    <row r="147" spans="2:14" x14ac:dyDescent="0.2">
      <c r="B147" s="39"/>
      <c r="C147" s="39"/>
      <c r="D147" s="39"/>
      <c r="E147" s="39"/>
      <c r="F147" s="39"/>
      <c r="G147" s="39"/>
      <c r="H147" s="39" t="s">
        <v>53</v>
      </c>
      <c r="I147" s="39" t="s">
        <v>122</v>
      </c>
      <c r="J147" s="39" t="s">
        <v>123</v>
      </c>
      <c r="K147" s="39" t="s">
        <v>124</v>
      </c>
      <c r="L147" s="42" t="s">
        <v>125</v>
      </c>
      <c r="M147" s="2" t="s">
        <v>126</v>
      </c>
      <c r="N147" s="2" t="s">
        <v>127</v>
      </c>
    </row>
    <row r="148" spans="2:14" x14ac:dyDescent="0.2">
      <c r="B148" s="54" t="s">
        <v>31</v>
      </c>
      <c r="C148" s="39" t="s">
        <v>32</v>
      </c>
      <c r="D148" s="39" t="s">
        <v>128</v>
      </c>
      <c r="E148" s="39" t="s">
        <v>129</v>
      </c>
      <c r="F148" s="39" t="s">
        <v>130</v>
      </c>
      <c r="G148" s="39"/>
      <c r="H148" s="39">
        <f>SUM(C149:C151)</f>
        <v>293</v>
      </c>
      <c r="I148" s="39">
        <f>SUM(D149:D151)</f>
        <v>0</v>
      </c>
      <c r="J148" s="39">
        <f>SUM(E149:E151)</f>
        <v>30</v>
      </c>
      <c r="K148" s="39">
        <f>SUM(F149:F151)</f>
        <v>0</v>
      </c>
      <c r="L148" s="48">
        <f>(I148*100)/H148</f>
        <v>0</v>
      </c>
      <c r="M148" s="3">
        <f>(J148*100)/H148</f>
        <v>10.238907849829351</v>
      </c>
      <c r="N148" s="3">
        <f>(K148*100)/H148</f>
        <v>0</v>
      </c>
    </row>
    <row r="149" spans="2:14" x14ac:dyDescent="0.2">
      <c r="B149" s="39">
        <v>1</v>
      </c>
      <c r="C149" s="39">
        <v>125</v>
      </c>
      <c r="D149" s="39">
        <v>0</v>
      </c>
      <c r="E149" s="39">
        <v>20</v>
      </c>
      <c r="F149" s="39">
        <v>0</v>
      </c>
      <c r="G149" s="39"/>
      <c r="H149" s="39"/>
      <c r="I149" s="39"/>
      <c r="J149" s="39"/>
      <c r="K149" s="39"/>
      <c r="L149" s="39"/>
    </row>
    <row r="150" spans="2:14" x14ac:dyDescent="0.2">
      <c r="B150" s="39">
        <v>2</v>
      </c>
      <c r="C150" s="39">
        <v>64</v>
      </c>
      <c r="D150" s="39">
        <v>0</v>
      </c>
      <c r="E150" s="39">
        <v>4</v>
      </c>
      <c r="F150" s="39">
        <v>0</v>
      </c>
      <c r="G150" s="39"/>
      <c r="H150" s="39"/>
      <c r="I150" s="39"/>
      <c r="J150" s="39"/>
      <c r="K150" s="39"/>
      <c r="L150" s="39"/>
    </row>
    <row r="151" spans="2:14" x14ac:dyDescent="0.2">
      <c r="B151" s="39">
        <v>3</v>
      </c>
      <c r="C151" s="39">
        <v>104</v>
      </c>
      <c r="D151" s="39">
        <v>0</v>
      </c>
      <c r="E151" s="39">
        <v>6</v>
      </c>
      <c r="F151" s="39">
        <v>0</v>
      </c>
      <c r="G151" s="39"/>
      <c r="H151" s="39"/>
      <c r="I151" s="39"/>
      <c r="J151" s="39"/>
      <c r="K151" s="39"/>
      <c r="L151" s="39"/>
    </row>
    <row r="152" spans="2:14" x14ac:dyDescent="0.2">
      <c r="B152"/>
      <c r="G152" s="39"/>
      <c r="H152" s="39"/>
      <c r="I152" s="39"/>
      <c r="J152" s="39"/>
      <c r="K152" s="39"/>
      <c r="L152" s="39"/>
    </row>
    <row r="153" spans="2:14" x14ac:dyDescent="0.2">
      <c r="B153"/>
      <c r="G153" s="39"/>
      <c r="H153" s="39"/>
      <c r="I153" s="39"/>
      <c r="J153" s="39"/>
      <c r="K153" s="39"/>
      <c r="L153" s="39"/>
    </row>
    <row r="154" spans="2:14" x14ac:dyDescent="0.2">
      <c r="B154" s="17"/>
      <c r="C154" s="17"/>
      <c r="D154" s="17"/>
      <c r="E154" s="17"/>
      <c r="F154" s="17"/>
      <c r="G154" s="39"/>
      <c r="H154" s="39"/>
      <c r="I154" s="39"/>
      <c r="J154" s="39"/>
      <c r="K154" s="39"/>
      <c r="L154" s="39"/>
    </row>
    <row r="155" spans="2:14" x14ac:dyDescent="0.2">
      <c r="B155" s="138" t="s">
        <v>164</v>
      </c>
      <c r="C155" s="138"/>
      <c r="D155" s="138"/>
      <c r="E155" s="138"/>
      <c r="F155" s="138"/>
      <c r="G155" s="39"/>
      <c r="H155" s="39"/>
      <c r="I155" s="39"/>
      <c r="J155" s="39"/>
      <c r="K155" s="39"/>
      <c r="L155" s="39"/>
    </row>
    <row r="156" spans="2:14" x14ac:dyDescent="0.2">
      <c r="B156"/>
      <c r="G156" s="39"/>
      <c r="H156" s="39" t="s">
        <v>53</v>
      </c>
      <c r="I156" s="39" t="s">
        <v>122</v>
      </c>
      <c r="J156" s="39" t="s">
        <v>123</v>
      </c>
      <c r="K156" s="39" t="s">
        <v>124</v>
      </c>
      <c r="L156" s="42" t="s">
        <v>125</v>
      </c>
      <c r="M156" s="2" t="s">
        <v>126</v>
      </c>
      <c r="N156" s="2" t="s">
        <v>127</v>
      </c>
    </row>
    <row r="157" spans="2:14" x14ac:dyDescent="0.2">
      <c r="B157" s="54" t="s">
        <v>31</v>
      </c>
      <c r="C157" s="39" t="s">
        <v>32</v>
      </c>
      <c r="D157" s="39" t="s">
        <v>128</v>
      </c>
      <c r="E157" s="39" t="s">
        <v>129</v>
      </c>
      <c r="F157" s="39" t="s">
        <v>130</v>
      </c>
      <c r="G157" s="39"/>
      <c r="H157" s="39">
        <f>SUM(C158:C164)</f>
        <v>296</v>
      </c>
      <c r="I157" s="39">
        <f t="shared" ref="I157:K157" si="7">SUM(D158:D164)</f>
        <v>62</v>
      </c>
      <c r="J157" s="39">
        <f t="shared" si="7"/>
        <v>28</v>
      </c>
      <c r="K157" s="39">
        <f t="shared" si="7"/>
        <v>3</v>
      </c>
      <c r="L157" s="48">
        <f>(I157*100)/H157</f>
        <v>20.945945945945947</v>
      </c>
      <c r="M157" s="3">
        <f>(J157*100)/H157</f>
        <v>9.4594594594594597</v>
      </c>
      <c r="N157" s="3">
        <f>(K157*100)/H157</f>
        <v>1.0135135135135136</v>
      </c>
    </row>
    <row r="158" spans="2:14" x14ac:dyDescent="0.2">
      <c r="B158" s="39">
        <v>1</v>
      </c>
      <c r="C158" s="39">
        <v>30</v>
      </c>
      <c r="D158" s="39">
        <v>2</v>
      </c>
      <c r="E158" s="39">
        <v>4</v>
      </c>
      <c r="F158" s="39">
        <v>0</v>
      </c>
      <c r="G158" s="39"/>
      <c r="H158" s="39"/>
      <c r="I158" s="39"/>
      <c r="J158" s="39"/>
      <c r="K158" s="39"/>
      <c r="L158" s="39"/>
    </row>
    <row r="159" spans="2:14" x14ac:dyDescent="0.2">
      <c r="B159" s="39">
        <v>2</v>
      </c>
      <c r="C159" s="39">
        <v>17</v>
      </c>
      <c r="D159" s="39">
        <v>12</v>
      </c>
      <c r="E159" s="39">
        <v>0</v>
      </c>
      <c r="F159" s="39">
        <v>0</v>
      </c>
      <c r="G159" s="39"/>
      <c r="H159" s="39"/>
      <c r="I159" s="39"/>
      <c r="J159" s="39"/>
      <c r="K159" s="39"/>
      <c r="L159" s="39"/>
    </row>
    <row r="160" spans="2:14" x14ac:dyDescent="0.2">
      <c r="B160" s="39">
        <v>4</v>
      </c>
      <c r="C160" s="39">
        <v>13</v>
      </c>
      <c r="D160" s="39">
        <v>3</v>
      </c>
      <c r="E160" s="39">
        <v>4</v>
      </c>
      <c r="F160" s="39">
        <v>0</v>
      </c>
      <c r="G160" s="39"/>
      <c r="H160" s="39"/>
      <c r="I160" s="39"/>
      <c r="J160" s="39"/>
      <c r="K160" s="39"/>
      <c r="L160" s="39"/>
    </row>
    <row r="161" spans="2:12" x14ac:dyDescent="0.2">
      <c r="B161" s="39">
        <v>5</v>
      </c>
      <c r="C161" s="39">
        <v>90</v>
      </c>
      <c r="D161" s="39">
        <v>1</v>
      </c>
      <c r="E161" s="39">
        <v>7</v>
      </c>
      <c r="F161" s="39">
        <v>1</v>
      </c>
      <c r="G161" s="39"/>
      <c r="H161" s="39"/>
      <c r="I161" s="39"/>
      <c r="J161" s="39"/>
      <c r="K161" s="39"/>
      <c r="L161" s="39"/>
    </row>
    <row r="162" spans="2:12" x14ac:dyDescent="0.2">
      <c r="B162" s="39">
        <v>6</v>
      </c>
      <c r="C162" s="39">
        <v>46</v>
      </c>
      <c r="D162" s="39">
        <v>17</v>
      </c>
      <c r="E162" s="39">
        <v>7</v>
      </c>
      <c r="F162" s="39">
        <v>2</v>
      </c>
      <c r="G162" s="39"/>
      <c r="H162" s="39"/>
      <c r="I162" s="39"/>
      <c r="J162" s="39"/>
      <c r="K162" s="39"/>
      <c r="L162" s="39"/>
    </row>
    <row r="163" spans="2:12" x14ac:dyDescent="0.2">
      <c r="B163" s="39">
        <v>7</v>
      </c>
      <c r="C163" s="39">
        <v>78</v>
      </c>
      <c r="D163" s="39">
        <v>15</v>
      </c>
      <c r="E163" s="39">
        <v>4</v>
      </c>
      <c r="F163" s="39">
        <v>0</v>
      </c>
      <c r="G163" s="39"/>
      <c r="H163" s="39"/>
      <c r="I163" s="39"/>
      <c r="J163" s="39"/>
      <c r="K163" s="39"/>
      <c r="L163" s="39"/>
    </row>
    <row r="164" spans="2:12" x14ac:dyDescent="0.2">
      <c r="B164" s="39">
        <v>8</v>
      </c>
      <c r="C164" s="39">
        <v>22</v>
      </c>
      <c r="D164" s="39">
        <v>12</v>
      </c>
      <c r="E164" s="39">
        <v>2</v>
      </c>
      <c r="F164" s="39">
        <v>0</v>
      </c>
      <c r="G164" s="39"/>
      <c r="H164" s="39"/>
      <c r="I164" s="39"/>
      <c r="J164" s="39"/>
      <c r="K164" s="39"/>
      <c r="L164" s="39"/>
    </row>
  </sheetData>
  <mergeCells count="12">
    <mergeCell ref="B146:F146"/>
    <mergeCell ref="B78:F78"/>
    <mergeCell ref="B66:F66"/>
    <mergeCell ref="B155:F155"/>
    <mergeCell ref="B103:F103"/>
    <mergeCell ref="B92:F92"/>
    <mergeCell ref="B48:F48"/>
    <mergeCell ref="B9:F9"/>
    <mergeCell ref="B21:F21"/>
    <mergeCell ref="B121:F121"/>
    <mergeCell ref="B131:F131"/>
    <mergeCell ref="B37:F37"/>
  </mergeCells>
  <pageMargins left="0.7" right="0.7" top="0.75" bottom="0.75" header="0.3" footer="0.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FE71FD-6BAE-6644-B0C3-A60E651B12D5}">
  <dimension ref="B4:O155"/>
  <sheetViews>
    <sheetView workbookViewId="0">
      <selection activeCell="P13" sqref="P13"/>
    </sheetView>
  </sheetViews>
  <sheetFormatPr baseColWidth="10" defaultRowHeight="16" x14ac:dyDescent="0.2"/>
  <cols>
    <col min="3" max="3" width="43.33203125" style="65" bestFit="1" customWidth="1"/>
    <col min="5" max="5" width="17.1640625" bestFit="1" customWidth="1"/>
    <col min="8" max="8" width="19" customWidth="1"/>
    <col min="10" max="10" width="14.33203125" bestFit="1" customWidth="1"/>
    <col min="11" max="11" width="11.6640625" bestFit="1" customWidth="1"/>
    <col min="14" max="14" width="18.83203125" style="39" customWidth="1"/>
    <col min="15" max="15" width="10.83203125" style="40"/>
  </cols>
  <sheetData>
    <row r="4" spans="2:15" x14ac:dyDescent="0.2">
      <c r="B4" s="134" t="s">
        <v>39</v>
      </c>
      <c r="C4" s="134"/>
      <c r="D4" s="134"/>
      <c r="E4" s="39"/>
      <c r="F4" s="39"/>
      <c r="G4" s="39"/>
      <c r="H4" s="39"/>
      <c r="I4" s="39"/>
      <c r="J4" s="39"/>
      <c r="K4" s="39"/>
    </row>
    <row r="5" spans="2:15" x14ac:dyDescent="0.2">
      <c r="B5" s="39"/>
      <c r="C5" s="63"/>
      <c r="D5" s="39"/>
      <c r="E5" s="39"/>
      <c r="F5" s="39"/>
      <c r="G5" s="39"/>
      <c r="H5" s="39"/>
      <c r="I5" s="39"/>
      <c r="J5" s="39"/>
      <c r="K5" s="39"/>
    </row>
    <row r="6" spans="2:15" x14ac:dyDescent="0.2">
      <c r="B6" s="39" t="s">
        <v>100</v>
      </c>
      <c r="C6" s="63" t="s">
        <v>51</v>
      </c>
      <c r="D6" s="39" t="s">
        <v>32</v>
      </c>
      <c r="E6" s="39" t="s">
        <v>52</v>
      </c>
      <c r="F6" s="39"/>
      <c r="G6" s="39"/>
      <c r="H6" s="39" t="s">
        <v>100</v>
      </c>
      <c r="I6" s="39" t="s">
        <v>53</v>
      </c>
      <c r="J6" s="39" t="s">
        <v>54</v>
      </c>
      <c r="K6" s="42" t="s">
        <v>55</v>
      </c>
      <c r="O6" s="44" t="s">
        <v>32</v>
      </c>
    </row>
    <row r="7" spans="2:15" x14ac:dyDescent="0.2">
      <c r="B7" s="123" t="s">
        <v>57</v>
      </c>
      <c r="C7" s="63" t="s">
        <v>58</v>
      </c>
      <c r="D7" s="39">
        <v>116</v>
      </c>
      <c r="E7" s="39">
        <v>110</v>
      </c>
      <c r="F7" s="39"/>
      <c r="G7" s="39"/>
      <c r="H7" s="47" t="s">
        <v>57</v>
      </c>
      <c r="I7" s="39">
        <f>SUM(D7:D9)</f>
        <v>276</v>
      </c>
      <c r="J7" s="39">
        <f>SUM(E7:E9)</f>
        <v>263</v>
      </c>
      <c r="K7" s="48">
        <f>(J7*100)/I7</f>
        <v>95.289855072463766</v>
      </c>
      <c r="N7" s="47" t="s">
        <v>57</v>
      </c>
      <c r="O7" s="40">
        <f>SUM(I7,I43,I77,I110)</f>
        <v>1150</v>
      </c>
    </row>
    <row r="8" spans="2:15" x14ac:dyDescent="0.2">
      <c r="B8" s="121"/>
      <c r="C8" s="63" t="s">
        <v>59</v>
      </c>
      <c r="D8" s="39">
        <v>117</v>
      </c>
      <c r="E8" s="39">
        <v>111</v>
      </c>
      <c r="F8" s="39"/>
      <c r="G8" s="39"/>
      <c r="H8" s="39"/>
      <c r="I8" s="39"/>
      <c r="J8" s="39"/>
      <c r="K8" s="39"/>
      <c r="N8" s="47" t="s">
        <v>63</v>
      </c>
      <c r="O8" s="40">
        <f>SUM(I11,I47,I81,I114)</f>
        <v>1075</v>
      </c>
    </row>
    <row r="9" spans="2:15" x14ac:dyDescent="0.2">
      <c r="B9" s="121"/>
      <c r="C9" s="63" t="s">
        <v>69</v>
      </c>
      <c r="D9" s="39">
        <v>43</v>
      </c>
      <c r="E9" s="39">
        <v>42</v>
      </c>
      <c r="F9" s="39"/>
      <c r="G9" s="39"/>
      <c r="H9" s="39"/>
      <c r="I9" s="39"/>
      <c r="J9" s="39"/>
      <c r="K9" s="39"/>
      <c r="N9" s="49" t="s">
        <v>67</v>
      </c>
      <c r="O9" s="40">
        <f>SUM(I16,I52,I86,I118)</f>
        <v>1109</v>
      </c>
    </row>
    <row r="10" spans="2:15" x14ac:dyDescent="0.2">
      <c r="B10" s="39"/>
      <c r="C10" s="63"/>
      <c r="D10" s="39"/>
      <c r="E10" s="39"/>
      <c r="F10" s="39"/>
      <c r="G10" s="39"/>
      <c r="H10" s="39"/>
      <c r="I10" s="39"/>
      <c r="J10" s="39"/>
      <c r="K10" s="39"/>
      <c r="N10" s="47" t="s">
        <v>90</v>
      </c>
      <c r="O10" s="40">
        <f>SUM(I20,I57,I91,I122)</f>
        <v>598</v>
      </c>
    </row>
    <row r="11" spans="2:15" x14ac:dyDescent="0.2">
      <c r="B11" s="123" t="s">
        <v>61</v>
      </c>
      <c r="C11" s="63" t="s">
        <v>62</v>
      </c>
      <c r="D11" s="39">
        <v>101</v>
      </c>
      <c r="E11" s="39">
        <v>99</v>
      </c>
      <c r="F11" s="39"/>
      <c r="G11" s="39"/>
      <c r="H11" s="47" t="s">
        <v>63</v>
      </c>
      <c r="I11" s="39">
        <f>SUM(D11:D14)</f>
        <v>303</v>
      </c>
      <c r="J11" s="39">
        <f>SUM(E11:E14)</f>
        <v>289</v>
      </c>
      <c r="K11" s="48">
        <f>(J11*100)/I11</f>
        <v>95.379537953795378</v>
      </c>
      <c r="N11" s="47" t="s">
        <v>101</v>
      </c>
      <c r="O11" s="40">
        <f>SUM(I24,I61,I95)</f>
        <v>716</v>
      </c>
    </row>
    <row r="12" spans="2:15" x14ac:dyDescent="0.2">
      <c r="B12" s="121"/>
      <c r="C12" s="63" t="s">
        <v>64</v>
      </c>
      <c r="D12" s="39">
        <v>66</v>
      </c>
      <c r="E12" s="39">
        <v>61</v>
      </c>
      <c r="F12" s="39"/>
      <c r="G12" s="39"/>
      <c r="H12" s="39"/>
      <c r="I12" s="39"/>
      <c r="J12" s="39"/>
      <c r="K12" s="39"/>
      <c r="N12" s="47" t="s">
        <v>102</v>
      </c>
      <c r="O12" s="40">
        <f>SUM(I29,I65,I99)</f>
        <v>463</v>
      </c>
    </row>
    <row r="13" spans="2:15" x14ac:dyDescent="0.2">
      <c r="B13" s="121"/>
      <c r="C13" s="63" t="s">
        <v>65</v>
      </c>
      <c r="D13" s="39">
        <v>68</v>
      </c>
      <c r="E13" s="39">
        <v>65</v>
      </c>
      <c r="F13" s="39"/>
      <c r="G13" s="39"/>
      <c r="H13" s="39"/>
      <c r="I13" s="39"/>
      <c r="J13" s="39"/>
      <c r="K13" s="39"/>
      <c r="N13" s="47" t="s">
        <v>103</v>
      </c>
      <c r="O13" s="40">
        <f>SUM(I34,I70,I102)</f>
        <v>499</v>
      </c>
    </row>
    <row r="14" spans="2:15" x14ac:dyDescent="0.2">
      <c r="B14" s="121"/>
      <c r="C14" s="63" t="s">
        <v>73</v>
      </c>
      <c r="D14" s="39">
        <v>68</v>
      </c>
      <c r="E14" s="39">
        <v>64</v>
      </c>
      <c r="F14" s="39"/>
      <c r="G14" s="39"/>
      <c r="H14" s="39"/>
      <c r="I14" s="39"/>
      <c r="J14" s="39"/>
      <c r="K14" s="39"/>
    </row>
    <row r="15" spans="2:15" x14ac:dyDescent="0.2">
      <c r="B15" s="39"/>
      <c r="C15" s="63"/>
      <c r="D15" s="39"/>
      <c r="E15" s="39"/>
      <c r="F15" s="39"/>
      <c r="G15" s="39"/>
      <c r="H15" s="39"/>
      <c r="I15" s="39"/>
      <c r="J15" s="39"/>
      <c r="K15" s="39"/>
    </row>
    <row r="16" spans="2:15" x14ac:dyDescent="0.2">
      <c r="B16" s="123" t="s">
        <v>66</v>
      </c>
      <c r="C16" s="63" t="s">
        <v>70</v>
      </c>
      <c r="D16" s="39">
        <v>148</v>
      </c>
      <c r="E16" s="39">
        <v>142</v>
      </c>
      <c r="F16" s="39"/>
      <c r="G16" s="39"/>
      <c r="H16" s="49" t="s">
        <v>67</v>
      </c>
      <c r="I16" s="39">
        <f>SUM(D16:D18)</f>
        <v>315</v>
      </c>
      <c r="J16" s="39">
        <f>SUM(E16:E18)</f>
        <v>302</v>
      </c>
      <c r="K16" s="48">
        <f>(J16*100)/I16</f>
        <v>95.873015873015873</v>
      </c>
    </row>
    <row r="17" spans="2:11" x14ac:dyDescent="0.2">
      <c r="B17" s="121"/>
      <c r="C17" s="63" t="s">
        <v>68</v>
      </c>
      <c r="D17" s="39">
        <v>68</v>
      </c>
      <c r="E17" s="39">
        <v>66</v>
      </c>
      <c r="F17" s="39"/>
      <c r="G17" s="39"/>
      <c r="H17" s="39"/>
      <c r="I17" s="39"/>
      <c r="J17" s="39"/>
      <c r="K17" s="39"/>
    </row>
    <row r="18" spans="2:11" x14ac:dyDescent="0.2">
      <c r="B18" s="121"/>
      <c r="C18" s="63" t="s">
        <v>71</v>
      </c>
      <c r="D18" s="39">
        <v>99</v>
      </c>
      <c r="E18" s="39">
        <v>94</v>
      </c>
      <c r="F18" s="39"/>
      <c r="G18" s="39"/>
      <c r="H18" s="39"/>
      <c r="I18" s="39"/>
      <c r="J18" s="39"/>
      <c r="K18" s="39"/>
    </row>
    <row r="19" spans="2:11" x14ac:dyDescent="0.2">
      <c r="B19" s="38"/>
      <c r="C19" s="63"/>
      <c r="D19" s="39"/>
      <c r="E19" s="39"/>
      <c r="F19" s="39"/>
      <c r="G19" s="39"/>
      <c r="H19" s="39"/>
      <c r="I19" s="39"/>
      <c r="J19" s="39"/>
      <c r="K19" s="39"/>
    </row>
    <row r="20" spans="2:11" x14ac:dyDescent="0.2">
      <c r="B20" s="123" t="s">
        <v>90</v>
      </c>
      <c r="C20" s="63" t="s">
        <v>91</v>
      </c>
      <c r="D20" s="39">
        <v>34</v>
      </c>
      <c r="E20" s="39">
        <v>23</v>
      </c>
      <c r="F20" s="39"/>
      <c r="G20" s="39"/>
      <c r="H20" s="47" t="s">
        <v>90</v>
      </c>
      <c r="I20" s="39">
        <f>SUM(D20:D22)</f>
        <v>119</v>
      </c>
      <c r="J20" s="39">
        <f>SUM(E20:E22)</f>
        <v>80</v>
      </c>
      <c r="K20" s="48">
        <f>(J20*100)/I20</f>
        <v>67.226890756302524</v>
      </c>
    </row>
    <row r="21" spans="2:11" x14ac:dyDescent="0.2">
      <c r="B21" s="123"/>
      <c r="C21" s="63" t="s">
        <v>92</v>
      </c>
      <c r="D21" s="39">
        <v>28</v>
      </c>
      <c r="E21" s="39">
        <v>19</v>
      </c>
      <c r="F21" s="39"/>
      <c r="G21" s="39"/>
      <c r="H21" s="39"/>
      <c r="I21" s="39"/>
      <c r="J21" s="39"/>
      <c r="K21" s="39"/>
    </row>
    <row r="22" spans="2:11" x14ac:dyDescent="0.2">
      <c r="B22" s="123"/>
      <c r="C22" s="63" t="s">
        <v>93</v>
      </c>
      <c r="D22" s="39">
        <v>57</v>
      </c>
      <c r="E22" s="39">
        <v>38</v>
      </c>
      <c r="F22" s="39"/>
      <c r="G22" s="39"/>
      <c r="H22" s="39"/>
      <c r="I22" s="39"/>
      <c r="J22" s="39"/>
      <c r="K22" s="39"/>
    </row>
    <row r="23" spans="2:11" x14ac:dyDescent="0.2">
      <c r="B23" s="38"/>
      <c r="C23" s="63"/>
      <c r="D23" s="39"/>
      <c r="E23" s="39"/>
      <c r="F23" s="39"/>
      <c r="G23" s="39"/>
      <c r="H23" s="39"/>
      <c r="I23" s="39"/>
      <c r="J23" s="39"/>
      <c r="K23" s="48"/>
    </row>
    <row r="24" spans="2:11" x14ac:dyDescent="0.2">
      <c r="B24" s="123" t="s">
        <v>74</v>
      </c>
      <c r="C24" s="63" t="s">
        <v>75</v>
      </c>
      <c r="D24" s="39">
        <v>65</v>
      </c>
      <c r="E24" s="39">
        <v>36</v>
      </c>
      <c r="F24" s="39"/>
      <c r="G24" s="39"/>
      <c r="H24" s="47" t="s">
        <v>101</v>
      </c>
      <c r="I24" s="39">
        <f>SUM(D24:D27)</f>
        <v>310</v>
      </c>
      <c r="J24" s="39">
        <f>SUM(E24:E27)</f>
        <v>110</v>
      </c>
      <c r="K24" s="48">
        <f>(J24*100)/I24</f>
        <v>35.483870967741936</v>
      </c>
    </row>
    <row r="25" spans="2:11" x14ac:dyDescent="0.2">
      <c r="B25" s="123"/>
      <c r="C25" s="63" t="s">
        <v>76</v>
      </c>
      <c r="D25" s="39">
        <v>131</v>
      </c>
      <c r="E25" s="39">
        <v>27</v>
      </c>
      <c r="F25" s="39"/>
      <c r="G25" s="39"/>
      <c r="H25" s="39"/>
      <c r="I25" s="39"/>
      <c r="J25" s="39"/>
      <c r="K25" s="39"/>
    </row>
    <row r="26" spans="2:11" x14ac:dyDescent="0.2">
      <c r="B26" s="123"/>
      <c r="C26" s="63" t="s">
        <v>77</v>
      </c>
      <c r="D26" s="39">
        <v>48</v>
      </c>
      <c r="E26" s="39">
        <v>25</v>
      </c>
      <c r="F26" s="39"/>
      <c r="G26" s="39"/>
      <c r="H26" s="39"/>
      <c r="I26" s="39"/>
      <c r="J26" s="39"/>
      <c r="K26" s="39"/>
    </row>
    <row r="27" spans="2:11" x14ac:dyDescent="0.2">
      <c r="B27" s="123"/>
      <c r="C27" s="63" t="s">
        <v>78</v>
      </c>
      <c r="D27" s="39">
        <v>66</v>
      </c>
      <c r="E27" s="39">
        <v>22</v>
      </c>
      <c r="F27" s="39"/>
      <c r="G27" s="39"/>
      <c r="H27" s="39"/>
      <c r="I27" s="39"/>
      <c r="J27" s="39"/>
      <c r="K27" s="39"/>
    </row>
    <row r="28" spans="2:11" x14ac:dyDescent="0.2">
      <c r="B28" s="39"/>
      <c r="C28" s="63"/>
      <c r="D28" s="39"/>
      <c r="E28" s="39"/>
      <c r="F28" s="39"/>
      <c r="G28" s="39"/>
      <c r="H28" s="39"/>
      <c r="I28" s="39"/>
      <c r="J28" s="39"/>
      <c r="K28" s="39"/>
    </row>
    <row r="29" spans="2:11" x14ac:dyDescent="0.2">
      <c r="B29" s="123" t="s">
        <v>79</v>
      </c>
      <c r="C29" s="63" t="s">
        <v>80</v>
      </c>
      <c r="D29" s="39">
        <v>46</v>
      </c>
      <c r="E29" s="39">
        <v>19</v>
      </c>
      <c r="F29" s="39"/>
      <c r="G29" s="39"/>
      <c r="H29" s="47" t="s">
        <v>102</v>
      </c>
      <c r="I29" s="39">
        <f>SUM(D29:D32)</f>
        <v>131</v>
      </c>
      <c r="J29" s="39">
        <f>SUM(E29:E32)</f>
        <v>71</v>
      </c>
      <c r="K29" s="48">
        <f>(J29*100)/I29</f>
        <v>54.198473282442748</v>
      </c>
    </row>
    <row r="30" spans="2:11" x14ac:dyDescent="0.2">
      <c r="B30" s="121"/>
      <c r="C30" s="63" t="s">
        <v>81</v>
      </c>
      <c r="D30" s="39">
        <v>21</v>
      </c>
      <c r="E30" s="39">
        <v>13</v>
      </c>
      <c r="F30" s="39"/>
      <c r="G30" s="39"/>
      <c r="H30" s="39"/>
      <c r="I30" s="39"/>
      <c r="J30" s="39"/>
      <c r="K30" s="39"/>
    </row>
    <row r="31" spans="2:11" x14ac:dyDescent="0.2">
      <c r="B31" s="121"/>
      <c r="C31" s="63" t="s">
        <v>82</v>
      </c>
      <c r="D31" s="39">
        <v>31</v>
      </c>
      <c r="E31" s="39">
        <v>19</v>
      </c>
      <c r="F31" s="39"/>
      <c r="G31" s="39"/>
      <c r="H31" s="39"/>
      <c r="I31" s="39"/>
      <c r="J31" s="39"/>
      <c r="K31" s="39"/>
    </row>
    <row r="32" spans="2:11" x14ac:dyDescent="0.2">
      <c r="B32" s="121"/>
      <c r="C32" s="63" t="s">
        <v>83</v>
      </c>
      <c r="D32" s="39">
        <v>33</v>
      </c>
      <c r="E32" s="39">
        <v>20</v>
      </c>
      <c r="F32" s="39"/>
      <c r="G32" s="39"/>
      <c r="H32" s="39"/>
      <c r="I32" s="39"/>
      <c r="J32" s="39"/>
      <c r="K32" s="39"/>
    </row>
    <row r="33" spans="2:11" x14ac:dyDescent="0.2">
      <c r="B33" s="38"/>
      <c r="C33" s="63"/>
      <c r="D33" s="39"/>
      <c r="E33" s="39"/>
      <c r="F33" s="39"/>
      <c r="G33" s="39"/>
      <c r="H33" s="39"/>
      <c r="I33" s="39"/>
      <c r="J33" s="39"/>
      <c r="K33" s="39"/>
    </row>
    <row r="34" spans="2:11" x14ac:dyDescent="0.2">
      <c r="B34" s="123" t="s">
        <v>84</v>
      </c>
      <c r="C34" s="63" t="s">
        <v>85</v>
      </c>
      <c r="D34" s="39">
        <v>27</v>
      </c>
      <c r="E34" s="39">
        <v>19</v>
      </c>
      <c r="F34" s="39"/>
      <c r="G34" s="39"/>
      <c r="H34" s="47" t="s">
        <v>103</v>
      </c>
      <c r="I34" s="39">
        <f>SUM(D34:D37)</f>
        <v>157</v>
      </c>
      <c r="J34" s="39">
        <f>SUM(E34:E37)</f>
        <v>105</v>
      </c>
      <c r="K34" s="48">
        <f>(J34*100)/I34</f>
        <v>66.878980891719749</v>
      </c>
    </row>
    <row r="35" spans="2:11" x14ac:dyDescent="0.2">
      <c r="B35" s="123"/>
      <c r="C35" s="63" t="s">
        <v>87</v>
      </c>
      <c r="D35" s="39">
        <v>41</v>
      </c>
      <c r="E35" s="39">
        <v>27</v>
      </c>
      <c r="F35" s="39"/>
      <c r="G35" s="39"/>
      <c r="H35" s="39"/>
      <c r="I35" s="39"/>
      <c r="J35" s="39"/>
      <c r="K35" s="39"/>
    </row>
    <row r="36" spans="2:11" x14ac:dyDescent="0.2">
      <c r="B36" s="123"/>
      <c r="C36" s="63" t="s">
        <v>88</v>
      </c>
      <c r="D36" s="39">
        <v>39</v>
      </c>
      <c r="E36" s="39">
        <v>33</v>
      </c>
      <c r="F36" s="39"/>
      <c r="G36" s="39"/>
      <c r="H36" s="39"/>
      <c r="I36" s="39"/>
      <c r="J36" s="39"/>
      <c r="K36" s="39"/>
    </row>
    <row r="37" spans="2:11" x14ac:dyDescent="0.2">
      <c r="B37" s="123"/>
      <c r="C37" s="63" t="s">
        <v>89</v>
      </c>
      <c r="D37" s="39">
        <v>50</v>
      </c>
      <c r="E37" s="39">
        <v>26</v>
      </c>
      <c r="F37" s="39"/>
      <c r="G37" s="39"/>
      <c r="H37" s="39"/>
      <c r="I37" s="39"/>
      <c r="J37" s="39"/>
      <c r="K37" s="39"/>
    </row>
    <row r="38" spans="2:11" x14ac:dyDescent="0.2">
      <c r="B38" s="38"/>
      <c r="C38" s="63"/>
      <c r="D38" s="39"/>
      <c r="E38" s="39"/>
      <c r="F38" s="39"/>
      <c r="G38" s="39"/>
      <c r="H38" s="39"/>
      <c r="I38" s="39"/>
      <c r="J38" s="39"/>
      <c r="K38" s="39"/>
    </row>
    <row r="39" spans="2:11" x14ac:dyDescent="0.2">
      <c r="B39" s="39"/>
      <c r="C39" s="63"/>
      <c r="D39" s="39"/>
      <c r="E39" s="39"/>
      <c r="F39" s="39"/>
      <c r="G39" s="39"/>
      <c r="H39" s="39"/>
      <c r="I39" s="39"/>
      <c r="J39" s="39"/>
      <c r="K39" s="39"/>
    </row>
    <row r="40" spans="2:11" x14ac:dyDescent="0.2">
      <c r="B40" s="134" t="s">
        <v>40</v>
      </c>
      <c r="C40" s="134"/>
      <c r="D40" s="134"/>
      <c r="E40" s="39"/>
      <c r="F40" s="39"/>
      <c r="G40" s="39"/>
      <c r="H40" s="39"/>
      <c r="I40" s="39"/>
      <c r="J40" s="39"/>
      <c r="K40" s="39"/>
    </row>
    <row r="41" spans="2:11" x14ac:dyDescent="0.2">
      <c r="B41" s="39"/>
      <c r="C41" s="63"/>
      <c r="D41" s="39"/>
      <c r="E41" s="39"/>
      <c r="F41" s="39"/>
      <c r="G41" s="39"/>
      <c r="H41" s="39"/>
      <c r="I41" s="39"/>
      <c r="J41" s="39"/>
      <c r="K41" s="39"/>
    </row>
    <row r="42" spans="2:11" x14ac:dyDescent="0.2">
      <c r="B42" s="39" t="s">
        <v>100</v>
      </c>
      <c r="C42" s="63" t="s">
        <v>51</v>
      </c>
      <c r="D42" s="39" t="s">
        <v>32</v>
      </c>
      <c r="E42" s="39" t="s">
        <v>52</v>
      </c>
      <c r="F42" s="39"/>
      <c r="G42" s="39"/>
      <c r="H42" s="39" t="s">
        <v>100</v>
      </c>
      <c r="I42" s="39" t="s">
        <v>53</v>
      </c>
      <c r="J42" s="39" t="s">
        <v>54</v>
      </c>
      <c r="K42" s="42" t="s">
        <v>55</v>
      </c>
    </row>
    <row r="43" spans="2:11" x14ac:dyDescent="0.2">
      <c r="B43" s="123" t="s">
        <v>57</v>
      </c>
      <c r="C43" s="63" t="s">
        <v>58</v>
      </c>
      <c r="D43" s="39">
        <v>67</v>
      </c>
      <c r="E43" s="39">
        <v>66</v>
      </c>
      <c r="F43" s="39"/>
      <c r="G43" s="39"/>
      <c r="H43" s="47" t="s">
        <v>57</v>
      </c>
      <c r="I43" s="39">
        <f>SUM(D43:D45)</f>
        <v>311</v>
      </c>
      <c r="J43" s="39">
        <f>SUM(E43:E45)</f>
        <v>286</v>
      </c>
      <c r="K43" s="48">
        <f>(J43*100)/I43</f>
        <v>91.961414790996784</v>
      </c>
    </row>
    <row r="44" spans="2:11" x14ac:dyDescent="0.2">
      <c r="B44" s="121"/>
      <c r="C44" s="63" t="s">
        <v>59</v>
      </c>
      <c r="D44" s="39">
        <v>119</v>
      </c>
      <c r="E44" s="39">
        <v>115</v>
      </c>
      <c r="F44" s="39"/>
      <c r="G44" s="39"/>
      <c r="H44" s="39"/>
      <c r="I44" s="39"/>
      <c r="J44" s="39"/>
      <c r="K44" s="39"/>
    </row>
    <row r="45" spans="2:11" x14ac:dyDescent="0.2">
      <c r="B45" s="121"/>
      <c r="C45" s="63" t="s">
        <v>69</v>
      </c>
      <c r="D45" s="39">
        <v>125</v>
      </c>
      <c r="E45" s="39">
        <v>105</v>
      </c>
      <c r="F45" s="39"/>
      <c r="G45" s="39"/>
      <c r="H45" s="39"/>
      <c r="I45" s="39"/>
      <c r="J45" s="39"/>
      <c r="K45" s="39"/>
    </row>
    <row r="46" spans="2:11" x14ac:dyDescent="0.2">
      <c r="B46" s="39"/>
      <c r="C46" s="63"/>
      <c r="D46" s="39"/>
      <c r="E46" s="39"/>
      <c r="F46" s="39"/>
      <c r="G46" s="39"/>
      <c r="H46" s="39"/>
      <c r="I46" s="39"/>
      <c r="J46" s="39"/>
      <c r="K46" s="39"/>
    </row>
    <row r="47" spans="2:11" x14ac:dyDescent="0.2">
      <c r="B47" s="123" t="s">
        <v>61</v>
      </c>
      <c r="C47" s="63" t="s">
        <v>62</v>
      </c>
      <c r="D47" s="39">
        <v>78</v>
      </c>
      <c r="E47" s="39">
        <v>70</v>
      </c>
      <c r="F47" s="39"/>
      <c r="G47" s="39"/>
      <c r="H47" s="47" t="s">
        <v>63</v>
      </c>
      <c r="I47" s="39">
        <f>SUM(D47:D49)</f>
        <v>245</v>
      </c>
      <c r="J47" s="39">
        <f>SUM(E47:E49)</f>
        <v>222</v>
      </c>
      <c r="K47" s="48">
        <f>(J47*100)/I47</f>
        <v>90.612244897959187</v>
      </c>
    </row>
    <row r="48" spans="2:11" x14ac:dyDescent="0.2">
      <c r="B48" s="121"/>
      <c r="C48" s="63" t="s">
        <v>64</v>
      </c>
      <c r="D48" s="39">
        <v>70</v>
      </c>
      <c r="E48" s="39">
        <v>68</v>
      </c>
      <c r="F48" s="39"/>
      <c r="G48" s="39"/>
      <c r="H48" s="39"/>
      <c r="I48" s="39"/>
      <c r="J48" s="39"/>
      <c r="K48" s="39"/>
    </row>
    <row r="49" spans="2:11" x14ac:dyDescent="0.2">
      <c r="B49" s="121"/>
      <c r="C49" s="63" t="s">
        <v>65</v>
      </c>
      <c r="D49" s="39">
        <v>97</v>
      </c>
      <c r="E49" s="39">
        <v>84</v>
      </c>
      <c r="F49" s="39"/>
      <c r="G49" s="39"/>
      <c r="H49" s="39"/>
      <c r="I49" s="39"/>
      <c r="J49" s="39"/>
      <c r="K49" s="39"/>
    </row>
    <row r="50" spans="2:11" x14ac:dyDescent="0.2">
      <c r="B50" s="121"/>
      <c r="C50" s="63"/>
      <c r="D50" s="39"/>
      <c r="E50" s="39"/>
      <c r="F50" s="39"/>
      <c r="G50" s="39"/>
      <c r="H50" s="39"/>
      <c r="I50" s="39"/>
      <c r="J50" s="39"/>
      <c r="K50" s="39"/>
    </row>
    <row r="51" spans="2:11" x14ac:dyDescent="0.2">
      <c r="B51" s="39"/>
      <c r="C51" s="63"/>
      <c r="D51" s="39"/>
      <c r="E51" s="39"/>
      <c r="F51" s="39"/>
      <c r="G51" s="39"/>
      <c r="H51" s="39"/>
      <c r="I51" s="39"/>
      <c r="J51" s="39"/>
      <c r="K51" s="39"/>
    </row>
    <row r="52" spans="2:11" x14ac:dyDescent="0.2">
      <c r="B52" s="123" t="s">
        <v>66</v>
      </c>
      <c r="C52" s="63" t="s">
        <v>70</v>
      </c>
      <c r="D52" s="39">
        <v>80</v>
      </c>
      <c r="E52" s="39">
        <v>60</v>
      </c>
      <c r="F52" s="39"/>
      <c r="G52" s="39"/>
      <c r="H52" s="49" t="s">
        <v>67</v>
      </c>
      <c r="I52" s="39">
        <f>SUM(D52:D55)</f>
        <v>288</v>
      </c>
      <c r="J52" s="39">
        <f>SUM(E52:E55)</f>
        <v>211</v>
      </c>
      <c r="K52" s="48">
        <f>(J52*100)/I52</f>
        <v>73.263888888888886</v>
      </c>
    </row>
    <row r="53" spans="2:11" x14ac:dyDescent="0.2">
      <c r="B53" s="123"/>
      <c r="C53" s="63" t="s">
        <v>68</v>
      </c>
      <c r="D53" s="39">
        <v>66</v>
      </c>
      <c r="E53" s="39">
        <v>47</v>
      </c>
      <c r="F53" s="39"/>
      <c r="G53" s="39"/>
      <c r="H53" s="39"/>
      <c r="I53" s="39"/>
      <c r="J53" s="39"/>
      <c r="K53" s="39"/>
    </row>
    <row r="54" spans="2:11" x14ac:dyDescent="0.2">
      <c r="B54" s="123"/>
      <c r="C54" s="63" t="s">
        <v>71</v>
      </c>
      <c r="D54" s="39">
        <v>63</v>
      </c>
      <c r="E54" s="39">
        <v>50</v>
      </c>
      <c r="F54" s="39"/>
      <c r="G54" s="39"/>
      <c r="H54" s="39"/>
      <c r="I54" s="39"/>
      <c r="J54" s="39"/>
      <c r="K54" s="39"/>
    </row>
    <row r="55" spans="2:11" x14ac:dyDescent="0.2">
      <c r="B55" s="123"/>
      <c r="C55" s="63" t="s">
        <v>72</v>
      </c>
      <c r="D55" s="39">
        <v>79</v>
      </c>
      <c r="E55" s="39">
        <v>54</v>
      </c>
      <c r="F55" s="39"/>
      <c r="G55" s="39"/>
      <c r="H55" s="39"/>
      <c r="I55" s="39"/>
      <c r="J55" s="39"/>
      <c r="K55" s="39"/>
    </row>
    <row r="56" spans="2:11" x14ac:dyDescent="0.2">
      <c r="B56" s="52"/>
      <c r="C56" s="63"/>
      <c r="D56" s="39"/>
      <c r="E56" s="39"/>
      <c r="F56" s="39"/>
      <c r="G56" s="39"/>
      <c r="H56" s="39"/>
      <c r="I56" s="39"/>
      <c r="J56" s="39"/>
      <c r="K56" s="39"/>
    </row>
    <row r="57" spans="2:11" x14ac:dyDescent="0.2">
      <c r="B57" s="123" t="s">
        <v>90</v>
      </c>
      <c r="C57" s="63" t="s">
        <v>94</v>
      </c>
      <c r="D57" s="39">
        <v>70</v>
      </c>
      <c r="E57" s="39">
        <v>47</v>
      </c>
      <c r="F57" s="39"/>
      <c r="G57" s="39"/>
      <c r="H57" s="47" t="s">
        <v>90</v>
      </c>
      <c r="I57" s="39">
        <f>SUM(D57:D59)</f>
        <v>205</v>
      </c>
      <c r="J57" s="39">
        <f>SUM(E57:E59)</f>
        <v>125</v>
      </c>
      <c r="K57" s="48">
        <f>(J57*100)/I57</f>
        <v>60.975609756097562</v>
      </c>
    </row>
    <row r="58" spans="2:11" x14ac:dyDescent="0.2">
      <c r="B58" s="123"/>
      <c r="C58" s="63" t="s">
        <v>91</v>
      </c>
      <c r="D58" s="39">
        <v>51</v>
      </c>
      <c r="E58" s="39">
        <v>36</v>
      </c>
      <c r="F58" s="39"/>
      <c r="G58" s="39"/>
      <c r="H58" s="39"/>
      <c r="I58" s="39"/>
      <c r="J58" s="39"/>
      <c r="K58" s="39"/>
    </row>
    <row r="59" spans="2:11" x14ac:dyDescent="0.2">
      <c r="B59" s="123"/>
      <c r="C59" s="63" t="s">
        <v>92</v>
      </c>
      <c r="D59" s="39">
        <v>84</v>
      </c>
      <c r="E59" s="39">
        <v>42</v>
      </c>
      <c r="F59" s="39"/>
      <c r="G59" s="39"/>
      <c r="H59" s="39"/>
      <c r="I59" s="39"/>
      <c r="J59" s="39"/>
      <c r="K59" s="39"/>
    </row>
    <row r="60" spans="2:11" x14ac:dyDescent="0.2">
      <c r="B60" s="52"/>
      <c r="C60" s="63"/>
      <c r="D60" s="39"/>
      <c r="E60" s="39"/>
      <c r="F60" s="39"/>
      <c r="G60" s="39"/>
      <c r="H60" s="39"/>
      <c r="I60" s="39"/>
      <c r="J60" s="39"/>
      <c r="K60" s="39"/>
    </row>
    <row r="61" spans="2:11" x14ac:dyDescent="0.2">
      <c r="B61" s="123" t="s">
        <v>74</v>
      </c>
      <c r="C61" s="63" t="s">
        <v>75</v>
      </c>
      <c r="D61" s="39">
        <v>78</v>
      </c>
      <c r="E61" s="39">
        <v>50</v>
      </c>
      <c r="F61" s="39"/>
      <c r="G61" s="39"/>
      <c r="H61" s="47" t="s">
        <v>101</v>
      </c>
      <c r="I61" s="39">
        <f>SUM(D61:D63)</f>
        <v>218</v>
      </c>
      <c r="J61" s="39">
        <f>SUM(E61:E63)</f>
        <v>152</v>
      </c>
      <c r="K61" s="48">
        <f>(J61*100)/I61</f>
        <v>69.724770642201833</v>
      </c>
    </row>
    <row r="62" spans="2:11" x14ac:dyDescent="0.2">
      <c r="B62" s="123"/>
      <c r="C62" s="63" t="s">
        <v>76</v>
      </c>
      <c r="D62" s="39">
        <v>84</v>
      </c>
      <c r="E62" s="39">
        <v>65</v>
      </c>
      <c r="F62" s="39"/>
      <c r="G62" s="39"/>
      <c r="H62" s="39"/>
      <c r="I62" s="39"/>
      <c r="J62" s="39"/>
      <c r="K62" s="39"/>
    </row>
    <row r="63" spans="2:11" x14ac:dyDescent="0.2">
      <c r="B63" s="123"/>
      <c r="C63" s="63" t="s">
        <v>77</v>
      </c>
      <c r="D63" s="39">
        <v>56</v>
      </c>
      <c r="E63" s="39">
        <v>37</v>
      </c>
      <c r="F63" s="39"/>
      <c r="G63" s="39"/>
      <c r="H63" s="39"/>
      <c r="I63" s="39"/>
      <c r="J63" s="39"/>
      <c r="K63" s="39"/>
    </row>
    <row r="64" spans="2:11" x14ac:dyDescent="0.2">
      <c r="B64" s="39"/>
      <c r="C64" s="63"/>
      <c r="D64" s="39"/>
      <c r="E64" s="39"/>
      <c r="F64" s="39"/>
      <c r="G64" s="39"/>
      <c r="H64" s="39"/>
      <c r="I64" s="39"/>
      <c r="J64" s="39"/>
      <c r="K64" s="39"/>
    </row>
    <row r="65" spans="2:11" x14ac:dyDescent="0.2">
      <c r="B65" s="123" t="s">
        <v>79</v>
      </c>
      <c r="C65" s="63" t="s">
        <v>80</v>
      </c>
      <c r="D65" s="39">
        <v>61</v>
      </c>
      <c r="E65" s="39">
        <v>38</v>
      </c>
      <c r="F65" s="39"/>
      <c r="G65" s="39"/>
      <c r="H65" s="47" t="s">
        <v>102</v>
      </c>
      <c r="I65" s="39">
        <f>SUM(D65:D68)</f>
        <v>187</v>
      </c>
      <c r="J65" s="39">
        <f>SUM(E65:E68)</f>
        <v>113</v>
      </c>
      <c r="K65" s="48">
        <f>(J65*100)/I65</f>
        <v>60.427807486631018</v>
      </c>
    </row>
    <row r="66" spans="2:11" x14ac:dyDescent="0.2">
      <c r="B66" s="121"/>
      <c r="C66" s="63" t="s">
        <v>81</v>
      </c>
      <c r="D66" s="39">
        <v>63</v>
      </c>
      <c r="E66" s="39">
        <v>41</v>
      </c>
      <c r="F66" s="39"/>
      <c r="G66" s="39"/>
      <c r="H66" s="39"/>
      <c r="I66" s="39"/>
      <c r="J66" s="39"/>
      <c r="K66" s="39"/>
    </row>
    <row r="67" spans="2:11" x14ac:dyDescent="0.2">
      <c r="B67" s="121"/>
      <c r="C67" s="63" t="s">
        <v>82</v>
      </c>
      <c r="D67" s="39">
        <v>63</v>
      </c>
      <c r="E67" s="39">
        <v>34</v>
      </c>
      <c r="F67" s="39"/>
      <c r="G67" s="39"/>
      <c r="H67" s="39"/>
      <c r="I67" s="39"/>
      <c r="J67" s="39"/>
      <c r="K67" s="39"/>
    </row>
    <row r="68" spans="2:11" x14ac:dyDescent="0.2">
      <c r="B68" s="121"/>
      <c r="C68" s="63"/>
      <c r="D68" s="39"/>
      <c r="E68" s="39"/>
      <c r="F68" s="39"/>
      <c r="G68" s="39"/>
      <c r="H68" s="39"/>
      <c r="I68" s="39"/>
      <c r="J68" s="39"/>
      <c r="K68" s="39"/>
    </row>
    <row r="69" spans="2:11" x14ac:dyDescent="0.2">
      <c r="B69" s="52"/>
      <c r="C69" s="63"/>
      <c r="D69" s="39"/>
      <c r="E69" s="39"/>
      <c r="F69" s="39"/>
      <c r="G69" s="39"/>
      <c r="H69" s="39"/>
      <c r="I69" s="39"/>
      <c r="J69" s="39"/>
      <c r="K69" s="39"/>
    </row>
    <row r="70" spans="2:11" ht="27" customHeight="1" x14ac:dyDescent="0.2">
      <c r="B70" s="123" t="s">
        <v>84</v>
      </c>
      <c r="C70" s="63" t="s">
        <v>95</v>
      </c>
      <c r="D70" s="39">
        <v>72</v>
      </c>
      <c r="E70" s="39">
        <v>31</v>
      </c>
      <c r="F70" s="39"/>
      <c r="G70" s="39"/>
      <c r="H70" s="47" t="s">
        <v>103</v>
      </c>
      <c r="I70" s="39">
        <f>SUM(D70:D71)</f>
        <v>143</v>
      </c>
      <c r="J70" s="39">
        <f>SUM(E70:E71)</f>
        <v>61</v>
      </c>
      <c r="K70" s="48">
        <f>(J70*100)/I70</f>
        <v>42.65734265734266</v>
      </c>
    </row>
    <row r="71" spans="2:11" ht="42" customHeight="1" x14ac:dyDescent="0.2">
      <c r="B71" s="123"/>
      <c r="C71" s="63" t="s">
        <v>96</v>
      </c>
      <c r="D71" s="39">
        <v>71</v>
      </c>
      <c r="E71" s="39">
        <v>30</v>
      </c>
      <c r="F71" s="39"/>
      <c r="G71" s="39"/>
      <c r="H71" s="39"/>
      <c r="I71" s="39"/>
      <c r="J71" s="39"/>
      <c r="K71" s="39"/>
    </row>
    <row r="72" spans="2:11" x14ac:dyDescent="0.2">
      <c r="B72" s="51"/>
      <c r="C72" s="63"/>
      <c r="D72" s="39"/>
      <c r="E72" s="39"/>
      <c r="F72" s="39"/>
      <c r="G72" s="39"/>
      <c r="H72" s="39"/>
      <c r="I72" s="39"/>
      <c r="J72" s="39"/>
      <c r="K72" s="39"/>
    </row>
    <row r="73" spans="2:11" x14ac:dyDescent="0.2">
      <c r="B73" s="5"/>
      <c r="C73" s="63"/>
      <c r="D73" s="39"/>
      <c r="E73" s="39"/>
      <c r="F73" s="39"/>
      <c r="G73" s="39"/>
      <c r="H73" s="39"/>
      <c r="I73" s="39"/>
      <c r="J73" s="39"/>
      <c r="K73" s="39"/>
    </row>
    <row r="74" spans="2:11" x14ac:dyDescent="0.2">
      <c r="B74" s="134" t="s">
        <v>41</v>
      </c>
      <c r="C74" s="134"/>
      <c r="D74" s="134"/>
      <c r="E74" s="39"/>
      <c r="F74" s="39"/>
      <c r="G74" s="39"/>
      <c r="H74" s="39"/>
      <c r="I74" s="39"/>
      <c r="J74" s="39"/>
      <c r="K74" s="39"/>
    </row>
    <row r="75" spans="2:11" x14ac:dyDescent="0.2">
      <c r="B75" s="39"/>
      <c r="C75" s="63"/>
      <c r="D75" s="39"/>
      <c r="E75" s="39"/>
      <c r="F75" s="39"/>
      <c r="G75" s="39"/>
      <c r="H75" s="39"/>
      <c r="I75" s="39"/>
      <c r="J75" s="39"/>
      <c r="K75" s="39"/>
    </row>
    <row r="76" spans="2:11" x14ac:dyDescent="0.2">
      <c r="B76" s="39" t="s">
        <v>100</v>
      </c>
      <c r="C76" s="63" t="s">
        <v>51</v>
      </c>
      <c r="D76" s="39" t="s">
        <v>32</v>
      </c>
      <c r="E76" s="39" t="s">
        <v>52</v>
      </c>
      <c r="F76" s="39"/>
      <c r="G76" s="39"/>
      <c r="H76" s="39" t="s">
        <v>100</v>
      </c>
      <c r="I76" s="39" t="s">
        <v>53</v>
      </c>
      <c r="J76" s="39" t="s">
        <v>54</v>
      </c>
      <c r="K76" s="42" t="s">
        <v>55</v>
      </c>
    </row>
    <row r="77" spans="2:11" x14ac:dyDescent="0.2">
      <c r="B77" s="123" t="s">
        <v>57</v>
      </c>
      <c r="C77" s="63" t="s">
        <v>58</v>
      </c>
      <c r="D77" s="39">
        <v>144</v>
      </c>
      <c r="E77" s="39">
        <v>117</v>
      </c>
      <c r="F77" s="39"/>
      <c r="G77" s="39"/>
      <c r="H77" s="47" t="s">
        <v>57</v>
      </c>
      <c r="I77" s="39">
        <f>SUM(D77:D79)</f>
        <v>267</v>
      </c>
      <c r="J77" s="39">
        <f>SUM(E77:E79)</f>
        <v>210</v>
      </c>
      <c r="K77" s="48">
        <f>(J77*100)/I77</f>
        <v>78.651685393258433</v>
      </c>
    </row>
    <row r="78" spans="2:11" x14ac:dyDescent="0.2">
      <c r="B78" s="121"/>
      <c r="C78" s="63" t="s">
        <v>59</v>
      </c>
      <c r="D78" s="39">
        <v>55</v>
      </c>
      <c r="E78" s="39">
        <v>42</v>
      </c>
      <c r="F78" s="39"/>
      <c r="G78" s="39"/>
      <c r="H78" s="39"/>
      <c r="I78" s="39"/>
      <c r="J78" s="39"/>
      <c r="K78" s="39"/>
    </row>
    <row r="79" spans="2:11" x14ac:dyDescent="0.2">
      <c r="B79" s="121"/>
      <c r="C79" s="63" t="s">
        <v>69</v>
      </c>
      <c r="D79" s="39">
        <v>68</v>
      </c>
      <c r="E79" s="39">
        <v>51</v>
      </c>
      <c r="F79" s="39"/>
      <c r="G79" s="39"/>
      <c r="H79" s="39"/>
      <c r="I79" s="39"/>
      <c r="J79" s="39"/>
      <c r="K79" s="39"/>
    </row>
    <row r="80" spans="2:11" x14ac:dyDescent="0.2">
      <c r="B80" s="39"/>
      <c r="C80" s="63"/>
      <c r="D80" s="39"/>
      <c r="E80" s="39"/>
      <c r="F80" s="39"/>
      <c r="G80" s="39"/>
      <c r="H80" s="39"/>
      <c r="I80" s="39"/>
      <c r="J80" s="39"/>
      <c r="K80" s="39"/>
    </row>
    <row r="81" spans="2:11" x14ac:dyDescent="0.2">
      <c r="B81" s="123" t="s">
        <v>61</v>
      </c>
      <c r="C81" s="63" t="s">
        <v>62</v>
      </c>
      <c r="D81" s="39">
        <v>142</v>
      </c>
      <c r="E81" s="39">
        <v>104</v>
      </c>
      <c r="F81" s="39"/>
      <c r="G81" s="39"/>
      <c r="H81" s="47" t="s">
        <v>63</v>
      </c>
      <c r="I81" s="39">
        <f>SUM(D81:D83)</f>
        <v>310</v>
      </c>
      <c r="J81" s="39">
        <f>SUM(E81:E83)</f>
        <v>256</v>
      </c>
      <c r="K81" s="48">
        <f>(J81*100)/I81</f>
        <v>82.58064516129032</v>
      </c>
    </row>
    <row r="82" spans="2:11" x14ac:dyDescent="0.2">
      <c r="B82" s="121"/>
      <c r="C82" s="63" t="s">
        <v>64</v>
      </c>
      <c r="D82" s="39">
        <v>112</v>
      </c>
      <c r="E82" s="39">
        <v>102</v>
      </c>
      <c r="F82" s="39"/>
      <c r="G82" s="39"/>
      <c r="H82" s="39"/>
      <c r="I82" s="39"/>
      <c r="J82" s="39"/>
      <c r="K82" s="39"/>
    </row>
    <row r="83" spans="2:11" x14ac:dyDescent="0.2">
      <c r="B83" s="121"/>
      <c r="C83" s="63" t="s">
        <v>65</v>
      </c>
      <c r="D83" s="39">
        <v>56</v>
      </c>
      <c r="E83" s="39">
        <v>50</v>
      </c>
      <c r="F83" s="39"/>
      <c r="G83" s="39"/>
      <c r="H83" s="39"/>
      <c r="I83" s="39"/>
      <c r="J83" s="39"/>
      <c r="K83" s="39"/>
    </row>
    <row r="84" spans="2:11" x14ac:dyDescent="0.2">
      <c r="B84" s="121"/>
      <c r="C84" s="63"/>
      <c r="D84" s="39"/>
      <c r="E84" s="39"/>
      <c r="F84" s="39"/>
      <c r="G84" s="39"/>
      <c r="H84" s="39"/>
      <c r="I84" s="39"/>
      <c r="J84" s="39"/>
      <c r="K84" s="39"/>
    </row>
    <row r="85" spans="2:11" x14ac:dyDescent="0.2">
      <c r="B85" s="39"/>
      <c r="C85" s="63"/>
      <c r="D85" s="39"/>
      <c r="E85" s="39"/>
      <c r="F85" s="39"/>
      <c r="G85" s="39"/>
      <c r="H85" s="39"/>
      <c r="I85" s="39"/>
      <c r="J85" s="39"/>
      <c r="K85" s="39"/>
    </row>
    <row r="86" spans="2:11" x14ac:dyDescent="0.2">
      <c r="B86" s="123" t="s">
        <v>66</v>
      </c>
      <c r="C86" s="63" t="s">
        <v>70</v>
      </c>
      <c r="D86" s="39">
        <v>42</v>
      </c>
      <c r="E86" s="39">
        <v>39</v>
      </c>
      <c r="F86" s="39"/>
      <c r="G86" s="39"/>
      <c r="H86" s="49" t="s">
        <v>67</v>
      </c>
      <c r="I86" s="39">
        <f>SUM(D86:D89)</f>
        <v>289</v>
      </c>
      <c r="J86" s="39">
        <f>SUM(E86:E89)</f>
        <v>262</v>
      </c>
      <c r="K86" s="48">
        <f>(J86*100)/I86</f>
        <v>90.65743944636678</v>
      </c>
    </row>
    <row r="87" spans="2:11" x14ac:dyDescent="0.2">
      <c r="B87" s="123"/>
      <c r="C87" s="63" t="s">
        <v>68</v>
      </c>
      <c r="D87" s="39">
        <v>105</v>
      </c>
      <c r="E87" s="39">
        <v>86</v>
      </c>
      <c r="F87" s="39"/>
      <c r="G87" s="39"/>
      <c r="H87" s="39"/>
      <c r="I87" s="39"/>
      <c r="J87" s="39"/>
      <c r="K87" s="39"/>
    </row>
    <row r="88" spans="2:11" x14ac:dyDescent="0.2">
      <c r="B88" s="123"/>
      <c r="C88" s="63" t="s">
        <v>71</v>
      </c>
      <c r="D88" s="39">
        <v>76</v>
      </c>
      <c r="E88" s="39">
        <v>75</v>
      </c>
      <c r="F88" s="39"/>
      <c r="G88" s="39"/>
      <c r="H88" s="39"/>
      <c r="I88" s="39"/>
      <c r="J88" s="39"/>
      <c r="K88" s="39"/>
    </row>
    <row r="89" spans="2:11" x14ac:dyDescent="0.2">
      <c r="B89" s="123"/>
      <c r="C89" s="63" t="s">
        <v>72</v>
      </c>
      <c r="D89" s="39">
        <v>66</v>
      </c>
      <c r="E89" s="39">
        <v>62</v>
      </c>
      <c r="F89" s="39"/>
      <c r="G89" s="39"/>
      <c r="H89" s="39"/>
      <c r="I89" s="39"/>
      <c r="J89" s="39"/>
      <c r="K89" s="39"/>
    </row>
    <row r="90" spans="2:11" x14ac:dyDescent="0.2">
      <c r="B90" s="52"/>
      <c r="C90" s="63"/>
      <c r="D90" s="39"/>
      <c r="E90" s="39"/>
      <c r="F90" s="39"/>
      <c r="G90" s="39"/>
      <c r="H90" s="39"/>
      <c r="I90" s="39"/>
      <c r="J90" s="39"/>
      <c r="K90" s="39"/>
    </row>
    <row r="91" spans="2:11" x14ac:dyDescent="0.2">
      <c r="B91" s="123" t="s">
        <v>90</v>
      </c>
      <c r="C91" s="63" t="s">
        <v>94</v>
      </c>
      <c r="D91" s="39">
        <v>54</v>
      </c>
      <c r="E91" s="39">
        <v>35</v>
      </c>
      <c r="F91" s="39"/>
      <c r="G91" s="39"/>
      <c r="H91" s="47" t="s">
        <v>90</v>
      </c>
      <c r="I91" s="39">
        <f>SUM(D91:D93)</f>
        <v>111</v>
      </c>
      <c r="J91" s="39">
        <f>SUM(E91:E93)</f>
        <v>70</v>
      </c>
      <c r="K91" s="48">
        <f>(J91*100)/I91</f>
        <v>63.063063063063062</v>
      </c>
    </row>
    <row r="92" spans="2:11" x14ac:dyDescent="0.2">
      <c r="B92" s="123"/>
      <c r="C92" s="63" t="s">
        <v>91</v>
      </c>
      <c r="D92" s="39">
        <v>57</v>
      </c>
      <c r="E92" s="39">
        <v>35</v>
      </c>
      <c r="F92" s="39"/>
      <c r="G92" s="39"/>
      <c r="H92" s="39"/>
      <c r="I92" s="39"/>
      <c r="J92" s="39"/>
      <c r="K92" s="39"/>
    </row>
    <row r="93" spans="2:11" x14ac:dyDescent="0.2">
      <c r="B93" s="123"/>
      <c r="C93" s="63"/>
      <c r="D93" s="39"/>
      <c r="E93" s="39"/>
      <c r="F93" s="39"/>
      <c r="G93" s="39"/>
      <c r="H93" s="39"/>
      <c r="I93" s="39"/>
      <c r="J93" s="39"/>
      <c r="K93" s="39"/>
    </row>
    <row r="94" spans="2:11" x14ac:dyDescent="0.2">
      <c r="B94" s="52"/>
      <c r="C94" s="63"/>
      <c r="D94" s="39"/>
      <c r="E94" s="39"/>
      <c r="F94" s="39"/>
      <c r="G94" s="39"/>
      <c r="H94" s="39"/>
      <c r="I94" s="39"/>
      <c r="J94" s="39"/>
      <c r="K94" s="39"/>
    </row>
    <row r="95" spans="2:11" x14ac:dyDescent="0.2">
      <c r="B95" s="123" t="s">
        <v>74</v>
      </c>
      <c r="C95" s="63" t="s">
        <v>75</v>
      </c>
      <c r="D95" s="39">
        <v>53</v>
      </c>
      <c r="E95" s="39">
        <v>17</v>
      </c>
      <c r="F95" s="39"/>
      <c r="G95" s="39"/>
      <c r="H95" s="47" t="s">
        <v>101</v>
      </c>
      <c r="I95" s="39">
        <f>SUM(D95:D97)</f>
        <v>188</v>
      </c>
      <c r="J95" s="39">
        <f>SUM(E95:E97)</f>
        <v>70</v>
      </c>
      <c r="K95" s="48">
        <f>(J95*100)/I95</f>
        <v>37.234042553191486</v>
      </c>
    </row>
    <row r="96" spans="2:11" x14ac:dyDescent="0.2">
      <c r="B96" s="123"/>
      <c r="C96" s="63" t="s">
        <v>76</v>
      </c>
      <c r="D96" s="39">
        <v>44</v>
      </c>
      <c r="E96" s="39">
        <v>11</v>
      </c>
      <c r="F96" s="39"/>
      <c r="G96" s="39"/>
      <c r="H96" s="39"/>
      <c r="I96" s="39"/>
      <c r="J96" s="39"/>
      <c r="K96" s="39"/>
    </row>
    <row r="97" spans="2:11" x14ac:dyDescent="0.2">
      <c r="B97" s="123"/>
      <c r="C97" s="63" t="s">
        <v>77</v>
      </c>
      <c r="D97" s="39">
        <v>91</v>
      </c>
      <c r="E97" s="39">
        <v>42</v>
      </c>
      <c r="F97" s="39"/>
      <c r="G97" s="39"/>
      <c r="H97" s="39"/>
      <c r="I97" s="39"/>
      <c r="J97" s="39"/>
      <c r="K97" s="39"/>
    </row>
    <row r="98" spans="2:11" x14ac:dyDescent="0.2">
      <c r="B98" s="39"/>
      <c r="C98" s="63"/>
      <c r="D98" s="39"/>
      <c r="E98" s="39"/>
      <c r="F98" s="39"/>
      <c r="G98" s="39"/>
      <c r="H98" s="39"/>
      <c r="I98" s="39"/>
      <c r="J98" s="39"/>
      <c r="K98" s="39"/>
    </row>
    <row r="99" spans="2:11" x14ac:dyDescent="0.2">
      <c r="B99" s="123" t="s">
        <v>79</v>
      </c>
      <c r="C99" s="63" t="s">
        <v>80</v>
      </c>
      <c r="D99" s="39">
        <v>74</v>
      </c>
      <c r="E99" s="39">
        <v>38</v>
      </c>
      <c r="F99" s="39"/>
      <c r="G99" s="39"/>
      <c r="H99" s="47" t="s">
        <v>102</v>
      </c>
      <c r="I99" s="39">
        <f>SUM(D99:D100)</f>
        <v>145</v>
      </c>
      <c r="J99" s="39">
        <f>SUM(E99:E100)</f>
        <v>67</v>
      </c>
      <c r="K99" s="48">
        <f>(J99*100)/I99</f>
        <v>46.206896551724135</v>
      </c>
    </row>
    <row r="100" spans="2:11" x14ac:dyDescent="0.2">
      <c r="B100" s="123"/>
      <c r="C100" s="63" t="s">
        <v>81</v>
      </c>
      <c r="D100" s="39">
        <v>71</v>
      </c>
      <c r="E100" s="39">
        <v>29</v>
      </c>
      <c r="F100" s="39"/>
      <c r="G100" s="39"/>
      <c r="H100" s="39"/>
      <c r="I100" s="39"/>
      <c r="J100" s="39"/>
      <c r="K100" s="39"/>
    </row>
    <row r="101" spans="2:11" x14ac:dyDescent="0.2">
      <c r="B101" s="52"/>
      <c r="C101" s="63"/>
      <c r="D101" s="39"/>
      <c r="E101" s="39"/>
      <c r="F101" s="39"/>
      <c r="G101" s="39"/>
      <c r="H101" s="39"/>
      <c r="I101" s="39"/>
      <c r="J101" s="39"/>
      <c r="K101" s="39"/>
    </row>
    <row r="102" spans="2:11" ht="16" customHeight="1" x14ac:dyDescent="0.2">
      <c r="B102" s="123" t="s">
        <v>84</v>
      </c>
      <c r="C102" s="63" t="s">
        <v>85</v>
      </c>
      <c r="D102" s="39">
        <v>53</v>
      </c>
      <c r="E102" s="39">
        <v>25</v>
      </c>
      <c r="F102" s="39"/>
      <c r="G102" s="39"/>
      <c r="H102" s="47" t="s">
        <v>103</v>
      </c>
      <c r="I102" s="39">
        <f>SUM(D102:D104)</f>
        <v>199</v>
      </c>
      <c r="J102" s="39">
        <f>SUM(E102:E104)</f>
        <v>108</v>
      </c>
      <c r="K102" s="48">
        <f>(J102*100)/I102</f>
        <v>54.2713567839196</v>
      </c>
    </row>
    <row r="103" spans="2:11" x14ac:dyDescent="0.2">
      <c r="B103" s="123"/>
      <c r="C103" s="63" t="s">
        <v>87</v>
      </c>
      <c r="D103" s="39">
        <v>62</v>
      </c>
      <c r="E103" s="39">
        <v>34</v>
      </c>
      <c r="F103" s="39"/>
      <c r="G103" s="39"/>
      <c r="H103" s="39"/>
      <c r="I103" s="39"/>
      <c r="J103" s="39"/>
      <c r="K103" s="39"/>
    </row>
    <row r="104" spans="2:11" x14ac:dyDescent="0.2">
      <c r="B104" s="123"/>
      <c r="C104" s="63" t="s">
        <v>88</v>
      </c>
      <c r="D104" s="39">
        <v>84</v>
      </c>
      <c r="E104" s="39">
        <v>49</v>
      </c>
      <c r="F104" s="39"/>
      <c r="G104" s="39"/>
      <c r="H104" s="39"/>
      <c r="I104" s="39"/>
      <c r="J104" s="39"/>
      <c r="K104" s="39"/>
    </row>
    <row r="105" spans="2:11" x14ac:dyDescent="0.2">
      <c r="B105" s="51"/>
      <c r="C105" s="63"/>
      <c r="D105" s="39"/>
      <c r="E105" s="39"/>
      <c r="F105" s="39"/>
      <c r="G105" s="39"/>
      <c r="H105" s="39"/>
      <c r="I105" s="39"/>
      <c r="J105" s="39"/>
      <c r="K105" s="39"/>
    </row>
    <row r="106" spans="2:11" x14ac:dyDescent="0.2">
      <c r="B106" s="5"/>
      <c r="C106" s="63"/>
      <c r="D106" s="39"/>
      <c r="E106" s="39"/>
      <c r="F106" s="39"/>
      <c r="G106" s="39"/>
      <c r="H106" s="39"/>
      <c r="I106" s="39"/>
      <c r="J106" s="39"/>
      <c r="K106" s="39"/>
    </row>
    <row r="107" spans="2:11" x14ac:dyDescent="0.2">
      <c r="B107" s="134" t="s">
        <v>99</v>
      </c>
      <c r="C107" s="134"/>
      <c r="D107" s="134"/>
      <c r="E107" s="39"/>
      <c r="F107" s="39"/>
      <c r="G107" s="39"/>
      <c r="H107" s="39"/>
      <c r="I107" s="39"/>
      <c r="J107" s="39"/>
      <c r="K107" s="39"/>
    </row>
    <row r="108" spans="2:11" x14ac:dyDescent="0.2">
      <c r="B108" s="39"/>
      <c r="C108" s="63"/>
      <c r="D108" s="39"/>
      <c r="E108" s="39"/>
      <c r="F108" s="39"/>
      <c r="G108" s="39"/>
      <c r="H108" s="39"/>
      <c r="I108" s="39"/>
      <c r="J108" s="39"/>
      <c r="K108" s="39"/>
    </row>
    <row r="109" spans="2:11" x14ac:dyDescent="0.2">
      <c r="B109" s="39" t="s">
        <v>100</v>
      </c>
      <c r="C109" s="63" t="s">
        <v>51</v>
      </c>
      <c r="D109" s="39" t="s">
        <v>32</v>
      </c>
      <c r="E109" s="39" t="s">
        <v>52</v>
      </c>
      <c r="F109" s="39"/>
      <c r="G109" s="39"/>
      <c r="H109" s="39" t="s">
        <v>100</v>
      </c>
      <c r="I109" s="39" t="s">
        <v>53</v>
      </c>
      <c r="J109" s="39" t="s">
        <v>54</v>
      </c>
      <c r="K109" s="39" t="s">
        <v>55</v>
      </c>
    </row>
    <row r="110" spans="2:11" x14ac:dyDescent="0.2">
      <c r="B110" s="123" t="s">
        <v>57</v>
      </c>
      <c r="C110" s="63" t="s">
        <v>58</v>
      </c>
      <c r="D110" s="39">
        <v>83</v>
      </c>
      <c r="E110" s="39">
        <v>82</v>
      </c>
      <c r="F110" s="39"/>
      <c r="G110" s="39"/>
      <c r="H110" s="47" t="s">
        <v>57</v>
      </c>
      <c r="I110" s="39">
        <f>SUM(D110:D112)</f>
        <v>296</v>
      </c>
      <c r="J110" s="39">
        <f>SUM(E110:E112)</f>
        <v>283</v>
      </c>
      <c r="K110" s="48">
        <f>(J110*100)/I110</f>
        <v>95.608108108108112</v>
      </c>
    </row>
    <row r="111" spans="2:11" x14ac:dyDescent="0.2">
      <c r="B111" s="123"/>
      <c r="C111" s="63" t="s">
        <v>59</v>
      </c>
      <c r="D111" s="39">
        <v>150</v>
      </c>
      <c r="E111" s="39">
        <v>144</v>
      </c>
      <c r="F111" s="39"/>
      <c r="G111" s="39"/>
      <c r="H111" s="39"/>
      <c r="I111" s="39"/>
      <c r="J111" s="39"/>
      <c r="K111" s="39"/>
    </row>
    <row r="112" spans="2:11" x14ac:dyDescent="0.2">
      <c r="B112" s="123"/>
      <c r="C112" s="63" t="s">
        <v>60</v>
      </c>
      <c r="D112" s="39">
        <v>63</v>
      </c>
      <c r="E112" s="39">
        <v>57</v>
      </c>
      <c r="F112" s="39"/>
      <c r="G112" s="39"/>
      <c r="H112" s="39"/>
      <c r="I112" s="39"/>
      <c r="J112" s="39"/>
      <c r="K112" s="39"/>
    </row>
    <row r="113" spans="2:11" x14ac:dyDescent="0.2">
      <c r="B113" s="39"/>
      <c r="C113" s="63"/>
      <c r="D113" s="39"/>
      <c r="E113" s="39"/>
      <c r="F113" s="39"/>
      <c r="G113" s="39"/>
      <c r="H113" s="39"/>
      <c r="I113" s="39"/>
      <c r="J113" s="39"/>
      <c r="K113" s="39"/>
    </row>
    <row r="114" spans="2:11" x14ac:dyDescent="0.2">
      <c r="B114" s="123" t="s">
        <v>61</v>
      </c>
      <c r="C114" s="63" t="s">
        <v>62</v>
      </c>
      <c r="D114" s="39">
        <v>67</v>
      </c>
      <c r="E114" s="39">
        <v>60</v>
      </c>
      <c r="F114" s="39"/>
      <c r="G114" s="39"/>
      <c r="H114" s="47" t="s">
        <v>63</v>
      </c>
      <c r="I114" s="39">
        <f>SUM(D114:D116)</f>
        <v>217</v>
      </c>
      <c r="J114" s="39">
        <f>SUM(E114:E116)</f>
        <v>196</v>
      </c>
      <c r="K114" s="48">
        <f>(J114*100)/I114</f>
        <v>90.322580645161295</v>
      </c>
    </row>
    <row r="115" spans="2:11" x14ac:dyDescent="0.2">
      <c r="B115" s="121"/>
      <c r="C115" s="63" t="s">
        <v>64</v>
      </c>
      <c r="D115" s="39">
        <v>95</v>
      </c>
      <c r="E115" s="39">
        <v>89</v>
      </c>
      <c r="F115" s="39"/>
      <c r="G115" s="39"/>
      <c r="H115" s="39"/>
      <c r="I115" s="39"/>
      <c r="J115" s="39"/>
      <c r="K115" s="39"/>
    </row>
    <row r="116" spans="2:11" x14ac:dyDescent="0.2">
      <c r="B116" s="121"/>
      <c r="C116" s="63" t="s">
        <v>65</v>
      </c>
      <c r="D116" s="39">
        <v>55</v>
      </c>
      <c r="E116" s="39">
        <v>47</v>
      </c>
      <c r="F116" s="39"/>
      <c r="G116" s="39"/>
      <c r="H116" s="39"/>
      <c r="I116" s="39"/>
      <c r="J116" s="39"/>
      <c r="K116" s="39"/>
    </row>
    <row r="117" spans="2:11" x14ac:dyDescent="0.2">
      <c r="B117" s="39"/>
      <c r="C117" s="63"/>
      <c r="D117" s="39"/>
      <c r="E117" s="39"/>
      <c r="F117" s="39"/>
      <c r="G117" s="39"/>
      <c r="H117" s="39"/>
      <c r="I117" s="39"/>
      <c r="J117" s="39"/>
      <c r="K117" s="39"/>
    </row>
    <row r="118" spans="2:11" ht="16" customHeight="1" x14ac:dyDescent="0.2">
      <c r="B118" s="123" t="s">
        <v>66</v>
      </c>
      <c r="C118" s="63" t="s">
        <v>70</v>
      </c>
      <c r="D118" s="39">
        <v>84</v>
      </c>
      <c r="E118" s="39">
        <v>81</v>
      </c>
      <c r="F118" s="39"/>
      <c r="G118" s="39"/>
      <c r="H118" s="49" t="s">
        <v>67</v>
      </c>
      <c r="I118" s="39">
        <f>SUM(D118:D119)</f>
        <v>217</v>
      </c>
      <c r="J118" s="39">
        <f>SUM(E118:E119)</f>
        <v>206</v>
      </c>
      <c r="K118" s="48">
        <f>(J118*100)/I118</f>
        <v>94.930875576036868</v>
      </c>
    </row>
    <row r="119" spans="2:11" x14ac:dyDescent="0.2">
      <c r="B119" s="123"/>
      <c r="C119" s="63" t="s">
        <v>68</v>
      </c>
      <c r="D119" s="39">
        <v>133</v>
      </c>
      <c r="E119" s="39">
        <v>125</v>
      </c>
      <c r="F119" s="39"/>
      <c r="G119" s="39"/>
      <c r="H119" s="39"/>
      <c r="I119" s="39"/>
      <c r="J119" s="39"/>
      <c r="K119" s="39"/>
    </row>
    <row r="120" spans="2:11" x14ac:dyDescent="0.2">
      <c r="B120" s="51"/>
      <c r="C120" s="63"/>
      <c r="D120" s="39"/>
      <c r="E120" s="39"/>
      <c r="F120" s="39"/>
      <c r="G120" s="39"/>
      <c r="H120" s="39"/>
      <c r="I120" s="39"/>
      <c r="J120" s="39"/>
      <c r="K120" s="39"/>
    </row>
    <row r="121" spans="2:11" x14ac:dyDescent="0.2">
      <c r="B121" s="52"/>
      <c r="C121" s="63"/>
      <c r="D121" s="39"/>
      <c r="E121" s="39"/>
      <c r="F121" s="39"/>
      <c r="G121" s="39"/>
      <c r="H121" s="39"/>
      <c r="I121" s="39"/>
      <c r="J121" s="39"/>
      <c r="K121" s="39"/>
    </row>
    <row r="122" spans="2:11" x14ac:dyDescent="0.2">
      <c r="B122" s="123" t="s">
        <v>90</v>
      </c>
      <c r="C122" s="64" t="s">
        <v>97</v>
      </c>
      <c r="D122" s="39">
        <v>75</v>
      </c>
      <c r="E122" s="39">
        <v>44</v>
      </c>
      <c r="F122" s="39"/>
      <c r="G122" s="39"/>
      <c r="H122" s="39" t="s">
        <v>90</v>
      </c>
      <c r="I122" s="39">
        <f>SUM(D122:D123)</f>
        <v>163</v>
      </c>
      <c r="J122" s="39">
        <f>SUM(E122:E123)</f>
        <v>93</v>
      </c>
      <c r="K122" s="48">
        <f>(J122*100)/I122</f>
        <v>57.055214723926383</v>
      </c>
    </row>
    <row r="123" spans="2:11" x14ac:dyDescent="0.2">
      <c r="B123" s="123"/>
      <c r="C123" s="63" t="s">
        <v>98</v>
      </c>
      <c r="D123" s="39">
        <v>88</v>
      </c>
      <c r="E123" s="39">
        <v>49</v>
      </c>
      <c r="F123" s="39"/>
      <c r="G123" s="39"/>
      <c r="H123" s="39"/>
      <c r="I123" s="39"/>
      <c r="J123" s="39"/>
      <c r="K123" s="39"/>
    </row>
    <row r="124" spans="2:11" x14ac:dyDescent="0.2">
      <c r="B124" s="52"/>
      <c r="C124" s="63"/>
      <c r="D124" s="39"/>
      <c r="E124" s="39"/>
      <c r="F124" s="39"/>
      <c r="G124" s="39"/>
      <c r="H124" s="39"/>
      <c r="I124" s="39"/>
      <c r="J124" s="39"/>
      <c r="K124" s="39"/>
    </row>
    <row r="128" spans="2:11" x14ac:dyDescent="0.2">
      <c r="B128" s="52"/>
      <c r="C128" s="63"/>
      <c r="D128" s="39"/>
      <c r="E128" s="39"/>
      <c r="F128" s="39"/>
      <c r="G128" s="39"/>
      <c r="H128" s="39"/>
      <c r="I128" s="39"/>
      <c r="J128" s="39"/>
      <c r="K128" s="39"/>
    </row>
    <row r="129" spans="2:11" x14ac:dyDescent="0.2">
      <c r="B129" s="52"/>
      <c r="C129" s="63"/>
      <c r="D129" s="39"/>
      <c r="E129" s="39"/>
      <c r="F129" s="39"/>
      <c r="G129" s="39"/>
      <c r="H129" s="39"/>
      <c r="I129" s="39"/>
      <c r="J129" s="39"/>
      <c r="K129" s="39"/>
    </row>
    <row r="130" spans="2:11" x14ac:dyDescent="0.2">
      <c r="B130" s="51"/>
      <c r="C130" s="63"/>
      <c r="D130" s="39"/>
      <c r="E130" s="39"/>
      <c r="F130" s="39"/>
      <c r="G130" s="39"/>
      <c r="H130" s="39"/>
      <c r="I130" s="39"/>
      <c r="J130" s="39"/>
      <c r="K130" s="39"/>
    </row>
    <row r="131" spans="2:11" x14ac:dyDescent="0.2">
      <c r="B131" s="51"/>
      <c r="C131" s="63"/>
      <c r="D131" s="39"/>
      <c r="E131" s="39"/>
      <c r="F131" s="39"/>
      <c r="G131" s="39"/>
      <c r="H131" s="39"/>
      <c r="I131" s="39"/>
      <c r="J131" s="39"/>
      <c r="K131" s="39"/>
    </row>
    <row r="132" spans="2:11" x14ac:dyDescent="0.2">
      <c r="B132" s="51"/>
      <c r="C132" s="63"/>
      <c r="D132" s="39"/>
      <c r="E132" s="39"/>
      <c r="F132" s="39"/>
      <c r="G132" s="39"/>
      <c r="H132" s="39"/>
      <c r="I132" s="39"/>
      <c r="J132" s="39"/>
      <c r="K132" s="39"/>
    </row>
    <row r="133" spans="2:11" x14ac:dyDescent="0.2">
      <c r="B133" s="51"/>
      <c r="C133" s="63"/>
      <c r="D133" s="39"/>
      <c r="E133" s="39"/>
      <c r="F133" s="39"/>
      <c r="G133" s="39"/>
      <c r="H133" s="39"/>
      <c r="I133" s="39"/>
      <c r="J133" s="39"/>
      <c r="K133" s="39"/>
    </row>
    <row r="134" spans="2:11" x14ac:dyDescent="0.2">
      <c r="B134" s="51"/>
      <c r="C134" s="63"/>
      <c r="D134" s="39"/>
      <c r="E134" s="39"/>
      <c r="F134" s="39"/>
      <c r="G134" s="39"/>
      <c r="H134" s="39"/>
      <c r="I134" s="39"/>
      <c r="J134" s="39"/>
      <c r="K134" s="39"/>
    </row>
    <row r="135" spans="2:11" x14ac:dyDescent="0.2">
      <c r="B135" s="39"/>
      <c r="C135" s="63"/>
      <c r="D135" s="39"/>
      <c r="E135" s="39"/>
      <c r="F135" s="39"/>
      <c r="G135" s="39"/>
      <c r="H135" s="39"/>
      <c r="I135" s="39"/>
      <c r="J135" s="39"/>
      <c r="K135" s="39"/>
    </row>
    <row r="138" spans="2:11" x14ac:dyDescent="0.2">
      <c r="B138" s="39"/>
      <c r="C138" s="63"/>
      <c r="D138" s="39"/>
      <c r="E138" s="39"/>
      <c r="F138" s="39"/>
      <c r="G138" s="39"/>
      <c r="H138" s="39"/>
      <c r="I138" s="39"/>
      <c r="J138" s="39"/>
      <c r="K138" s="39"/>
    </row>
    <row r="139" spans="2:11" x14ac:dyDescent="0.2">
      <c r="B139" s="39"/>
      <c r="C139" s="63"/>
      <c r="D139" s="39"/>
      <c r="E139" s="39"/>
      <c r="F139" s="39"/>
      <c r="G139" s="39"/>
      <c r="H139" s="39"/>
      <c r="I139" s="39"/>
      <c r="J139" s="39"/>
      <c r="K139" s="39"/>
    </row>
    <row r="140" spans="2:11" x14ac:dyDescent="0.2">
      <c r="B140" s="39"/>
      <c r="C140" s="63"/>
      <c r="D140" s="39"/>
      <c r="E140" s="39"/>
      <c r="F140" s="39"/>
      <c r="G140" s="39"/>
      <c r="H140" s="39"/>
      <c r="I140" s="39"/>
      <c r="J140" s="39"/>
      <c r="K140" s="39"/>
    </row>
    <row r="141" spans="2:11" x14ac:dyDescent="0.2">
      <c r="B141" s="39"/>
      <c r="C141" s="63"/>
      <c r="D141" s="39"/>
      <c r="E141" s="39"/>
      <c r="F141" s="39"/>
      <c r="G141" s="39"/>
      <c r="H141" s="39"/>
      <c r="I141" s="39"/>
      <c r="J141" s="39"/>
      <c r="K141" s="39"/>
    </row>
    <row r="142" spans="2:11" x14ac:dyDescent="0.2">
      <c r="B142" s="39"/>
      <c r="C142" s="63"/>
      <c r="D142" s="39"/>
      <c r="E142" s="39"/>
      <c r="F142" s="39"/>
      <c r="G142" s="39"/>
      <c r="H142" s="39"/>
      <c r="I142" s="39"/>
      <c r="J142" s="39"/>
      <c r="K142" s="39"/>
    </row>
    <row r="143" spans="2:11" x14ac:dyDescent="0.2">
      <c r="B143" s="39"/>
      <c r="C143" s="63"/>
      <c r="D143" s="39"/>
      <c r="E143" s="39"/>
      <c r="F143" s="39"/>
      <c r="G143" s="39"/>
      <c r="H143" s="39"/>
      <c r="I143" s="39"/>
      <c r="J143" s="39"/>
      <c r="K143" s="39"/>
    </row>
    <row r="144" spans="2:11" x14ac:dyDescent="0.2">
      <c r="B144" s="39"/>
      <c r="C144" s="63"/>
      <c r="D144" s="39"/>
      <c r="E144" s="39"/>
      <c r="F144" s="39"/>
      <c r="G144" s="39"/>
      <c r="H144" s="39"/>
      <c r="I144" s="39"/>
      <c r="J144" s="39"/>
      <c r="K144" s="39"/>
    </row>
    <row r="150" spans="2:11" x14ac:dyDescent="0.2">
      <c r="B150" s="50"/>
      <c r="C150" s="63"/>
      <c r="D150" s="39"/>
      <c r="E150" s="39"/>
      <c r="F150" s="39"/>
      <c r="G150" s="39"/>
      <c r="H150" s="39"/>
      <c r="I150" s="39"/>
      <c r="J150" s="39"/>
      <c r="K150" s="39"/>
    </row>
    <row r="153" spans="2:11" x14ac:dyDescent="0.2">
      <c r="B153" s="39"/>
      <c r="C153" s="63"/>
      <c r="D153" s="39"/>
      <c r="E153" s="39"/>
      <c r="F153" s="39"/>
      <c r="G153" s="39"/>
      <c r="H153" s="39"/>
      <c r="I153" s="39"/>
      <c r="J153" s="39"/>
      <c r="K153" s="39"/>
    </row>
    <row r="154" spans="2:11" x14ac:dyDescent="0.2">
      <c r="B154" s="39"/>
      <c r="C154" s="63"/>
      <c r="D154" s="39"/>
      <c r="E154" s="39"/>
      <c r="F154" s="39"/>
      <c r="G154" s="39"/>
      <c r="H154" s="39"/>
      <c r="I154" s="39"/>
      <c r="J154" s="39"/>
      <c r="K154" s="39"/>
    </row>
    <row r="155" spans="2:11" x14ac:dyDescent="0.2">
      <c r="B155" s="51"/>
      <c r="C155" s="63"/>
      <c r="D155" s="39"/>
      <c r="E155" s="39"/>
      <c r="F155" s="39"/>
      <c r="G155" s="39"/>
      <c r="H155" s="39"/>
      <c r="I155" s="39"/>
      <c r="J155" s="39"/>
      <c r="K155" s="39"/>
    </row>
  </sheetData>
  <mergeCells count="29">
    <mergeCell ref="B4:D4"/>
    <mergeCell ref="B7:B9"/>
    <mergeCell ref="B11:B14"/>
    <mergeCell ref="B16:B18"/>
    <mergeCell ref="B43:B45"/>
    <mergeCell ref="B40:D40"/>
    <mergeCell ref="B20:B22"/>
    <mergeCell ref="B29:B32"/>
    <mergeCell ref="B34:B37"/>
    <mergeCell ref="B24:B27"/>
    <mergeCell ref="B122:B123"/>
    <mergeCell ref="B118:B119"/>
    <mergeCell ref="B70:B71"/>
    <mergeCell ref="B61:B63"/>
    <mergeCell ref="B65:B68"/>
    <mergeCell ref="B107:D107"/>
    <mergeCell ref="B110:B112"/>
    <mergeCell ref="B114:B116"/>
    <mergeCell ref="B81:B84"/>
    <mergeCell ref="B86:B89"/>
    <mergeCell ref="B91:B93"/>
    <mergeCell ref="B95:B97"/>
    <mergeCell ref="B99:B100"/>
    <mergeCell ref="B102:B104"/>
    <mergeCell ref="B57:B59"/>
    <mergeCell ref="B47:B50"/>
    <mergeCell ref="B52:B55"/>
    <mergeCell ref="B74:D74"/>
    <mergeCell ref="B77:B79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Hojas de cálculo</vt:lpstr>
      </vt:variant>
      <vt:variant>
        <vt:i4>26</vt:i4>
      </vt:variant>
    </vt:vector>
  </HeadingPairs>
  <TitlesOfParts>
    <vt:vector size="26" baseType="lpstr">
      <vt:lpstr>Figure 1e</vt:lpstr>
      <vt:lpstr>Figure 1d</vt:lpstr>
      <vt:lpstr>Figure 1h</vt:lpstr>
      <vt:lpstr>Figure 2b</vt:lpstr>
      <vt:lpstr>Figure 2d</vt:lpstr>
      <vt:lpstr>Figure 2e</vt:lpstr>
      <vt:lpstr>Figure 3c</vt:lpstr>
      <vt:lpstr>Figure 3f</vt:lpstr>
      <vt:lpstr>Figure 3g</vt:lpstr>
      <vt:lpstr>Figure 3h</vt:lpstr>
      <vt:lpstr>Figure 3i</vt:lpstr>
      <vt:lpstr>Figure 4b</vt:lpstr>
      <vt:lpstr>Fig. 4d and Suppl Fig. 6d</vt:lpstr>
      <vt:lpstr>Figure 5c</vt:lpstr>
      <vt:lpstr>Figure 5d</vt:lpstr>
      <vt:lpstr>Figure 6b</vt:lpstr>
      <vt:lpstr>Figure 6c</vt:lpstr>
      <vt:lpstr>Figure 6e</vt:lpstr>
      <vt:lpstr>Supplementary Fig. 2b</vt:lpstr>
      <vt:lpstr>Supplementary Fig. 3b</vt:lpstr>
      <vt:lpstr>Supplementary Fig. 3c</vt:lpstr>
      <vt:lpstr>Supplementary Fig. 3d</vt:lpstr>
      <vt:lpstr>Supplementary Fig. 4a</vt:lpstr>
      <vt:lpstr>Supplementary Fig. 4b</vt:lpstr>
      <vt:lpstr>Supplementary Fig. 4d</vt:lpstr>
      <vt:lpstr>Supplementary Fig. 8b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Damian Lobato Marquez</dc:creator>
  <cp:lastModifiedBy>Damian Lobato Marquez</cp:lastModifiedBy>
  <dcterms:created xsi:type="dcterms:W3CDTF">2021-06-10T12:57:26Z</dcterms:created>
  <dcterms:modified xsi:type="dcterms:W3CDTF">2021-07-12T15:25:25Z</dcterms:modified>
</cp:coreProperties>
</file>