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opbox\yeast_nanopore_manuscript\final_revision\"/>
    </mc:Choice>
  </mc:AlternateContent>
  <xr:revisionPtr revIDLastSave="0" documentId="13_ncr:1_{B4B5E880-1CE5-4F52-9F67-EFCD52C2427F}" xr6:coauthVersionLast="36" xr6:coauthVersionMax="36" xr10:uidLastSave="{00000000-0000-0000-0000-000000000000}"/>
  <bookViews>
    <workbookView xWindow="0" yWindow="0" windowWidth="16380" windowHeight="8190" tabRatio="500" xr2:uid="{00000000-000D-0000-FFFF-FFFF00000000}"/>
  </bookViews>
  <sheets>
    <sheet name="Supplementary_Data_2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H65" i="1" l="1"/>
  <c r="G65" i="1"/>
  <c r="F55" i="1" l="1"/>
  <c r="F54" i="1"/>
  <c r="F52" i="1"/>
  <c r="F31" i="1"/>
  <c r="F30" i="1"/>
  <c r="F29" i="1"/>
  <c r="F28" i="1"/>
  <c r="F23" i="1"/>
  <c r="F22" i="1"/>
  <c r="F16" i="1"/>
  <c r="F14" i="1"/>
  <c r="F13" i="1"/>
  <c r="F10" i="1"/>
  <c r="F7" i="1"/>
  <c r="F5" i="1"/>
  <c r="F4" i="1"/>
  <c r="F65" i="1" l="1"/>
</calcChain>
</file>

<file path=xl/sharedStrings.xml><?xml version="1.0" encoding="utf-8"?>
<sst xmlns="http://schemas.openxmlformats.org/spreadsheetml/2006/main" count="272" uniqueCount="118">
  <si>
    <t>sample name</t>
  </si>
  <si>
    <t>replicate number</t>
  </si>
  <si>
    <t>ENA accession</t>
  </si>
  <si>
    <t>notes</t>
  </si>
  <si>
    <t>DRS WT BY4741 30°C</t>
  </si>
  <si>
    <t>ERS4936519</t>
  </si>
  <si>
    <t>3.0.3</t>
  </si>
  <si>
    <t>ERS3526067</t>
  </si>
  <si>
    <t>3.2.4</t>
  </si>
  <si>
    <t>ERS4936515</t>
  </si>
  <si>
    <t>DRS rrp6Δ 30°C</t>
  </si>
  <si>
    <t>ERS5470421</t>
  </si>
  <si>
    <t>-</t>
  </si>
  <si>
    <t>3.4.5</t>
  </si>
  <si>
    <t>ERS5470422</t>
  </si>
  <si>
    <t>ERS4936517</t>
  </si>
  <si>
    <t>3.3.0</t>
  </si>
  <si>
    <t>DRS trf4Δ 30°C</t>
  </si>
  <si>
    <t>ERS5465275</t>
  </si>
  <si>
    <t>ERS4936520</t>
  </si>
  <si>
    <t>ERS5464585</t>
  </si>
  <si>
    <t>DRS trf5Δ 30°C</t>
  </si>
  <si>
    <t>ERS5465276</t>
  </si>
  <si>
    <t>C. elegans</t>
  </si>
  <si>
    <t>ERS4936521</t>
  </si>
  <si>
    <t>ERS5464586</t>
  </si>
  <si>
    <t>DRS rrp6Δ trf4Δ 30°C</t>
  </si>
  <si>
    <t>ERS5458723</t>
  </si>
  <si>
    <t>ERS5458724</t>
  </si>
  <si>
    <t>ERS5458726</t>
  </si>
  <si>
    <t>4.0.11</t>
  </si>
  <si>
    <t>ERS5458727</t>
  </si>
  <si>
    <t>DRS pap1-1 W303 30°C</t>
  </si>
  <si>
    <t>ERS5458725</t>
  </si>
  <si>
    <t>ERS5458728</t>
  </si>
  <si>
    <t>DRS pap1-1 rrp6Δ W303 30°C</t>
  </si>
  <si>
    <t>ERS4936516</t>
  </si>
  <si>
    <t>ERS4936518</t>
  </si>
  <si>
    <t>DRS pap1-1 trf4Δ W303 30°C</t>
  </si>
  <si>
    <t>ERS4936513</t>
  </si>
  <si>
    <t>ERS4936512</t>
  </si>
  <si>
    <t>DRS DIS3-AA W303  30°C</t>
  </si>
  <si>
    <t>ERS5464062</t>
  </si>
  <si>
    <t>ERS5464063</t>
  </si>
  <si>
    <t>DRS DIS3-AA RRP6-AA W303  30°C</t>
  </si>
  <si>
    <t>ERS5464064</t>
  </si>
  <si>
    <t>ERS5464065</t>
  </si>
  <si>
    <t>DRS ski2Δ W303 30°C</t>
  </si>
  <si>
    <t>ERS5458721</t>
  </si>
  <si>
    <t>ERS5458722</t>
  </si>
  <si>
    <t>DRS WT W303 30°C 
control to deadenylase series</t>
  </si>
  <si>
    <t>ERS5464066</t>
  </si>
  <si>
    <t>ERS5464067</t>
  </si>
  <si>
    <t>DRS ccr4Δ W303 30°C</t>
  </si>
  <si>
    <t>ERS5084525</t>
  </si>
  <si>
    <t>ERS5084526</t>
  </si>
  <si>
    <t>DRS pan2Δ W303 30°C</t>
  </si>
  <si>
    <t>ERS5084529</t>
  </si>
  <si>
    <t>ERS5084530</t>
  </si>
  <si>
    <t xml:space="preserve">DRS WT W303 25°C </t>
  </si>
  <si>
    <t>ERS5465444</t>
  </si>
  <si>
    <t xml:space="preserve"> ERS5465445</t>
  </si>
  <si>
    <t>DRS  mft1Δ W303 25°C</t>
  </si>
  <si>
    <t>ERS5465446</t>
  </si>
  <si>
    <t>3.6.0</t>
  </si>
  <si>
    <t>technical replicates</t>
  </si>
  <si>
    <t>ERS5470413</t>
  </si>
  <si>
    <t>ERS5465447</t>
  </si>
  <si>
    <t>ERS5470414</t>
  </si>
  <si>
    <t>DRS WT W303 38°C 12 min</t>
  </si>
  <si>
    <t>ERS5465448</t>
  </si>
  <si>
    <t>ERS3526064</t>
  </si>
  <si>
    <t>DRS  mft1Δ W303 38°C 12 min</t>
  </si>
  <si>
    <t>ERS5465450</t>
  </si>
  <si>
    <t>ERS5465451</t>
  </si>
  <si>
    <t>DRS MEX67-AA – rapamycin W303 25 °C MM-URA</t>
  </si>
  <si>
    <t>ERS5465452</t>
  </si>
  <si>
    <t>ERS5470417</t>
  </si>
  <si>
    <t>ERS5470416</t>
  </si>
  <si>
    <t>ERS5465453</t>
  </si>
  <si>
    <t>DRS MEX67-AA – rapamycin W303 38 °C 15 min MM-URA</t>
  </si>
  <si>
    <t>ERS5465454</t>
  </si>
  <si>
    <t>ERS5465455</t>
  </si>
  <si>
    <t>DRS MEX67-AA + rapamycin W303 38 °C 15 min MM-URA</t>
  </si>
  <si>
    <t>ERS5465456</t>
  </si>
  <si>
    <t>ERS5465457</t>
  </si>
  <si>
    <t>DRS WT W303 37°C 60 min</t>
  </si>
  <si>
    <t>ERS5470037</t>
  </si>
  <si>
    <t>ERS5470039</t>
  </si>
  <si>
    <t>SUM:</t>
  </si>
  <si>
    <t>M. musculus</t>
  </si>
  <si>
    <t>H. sapiens</t>
  </si>
  <si>
    <t>A. thaliana</t>
  </si>
  <si>
    <t xml:space="preserve">yeast RNA mixed with polyA-rich RNA from </t>
  </si>
  <si>
    <t xml:space="preserve">reads mapped to S. cerevisiae </t>
  </si>
  <si>
    <t>Nanopolish 'PASS' reads</t>
  </si>
  <si>
    <t>Guppy basecaller  version</t>
  </si>
  <si>
    <t xml:space="preserve"> sequencing reads obtained from single run</t>
  </si>
  <si>
    <t>DRS WT W303 30°C 
control to pap1-1, DIS3-AA series and ski2Δ</t>
  </si>
  <si>
    <t>DRS WT W303 30°C total RNA</t>
  </si>
  <si>
    <t>ERS6477293</t>
  </si>
  <si>
    <t>ERS6477294</t>
  </si>
  <si>
    <t>ERS6477295</t>
  </si>
  <si>
    <t>4.4.1</t>
  </si>
  <si>
    <t>Rluc_10A</t>
  </si>
  <si>
    <t>Rluc_15A</t>
  </si>
  <si>
    <t>Rluc_30A</t>
  </si>
  <si>
    <t>Rluc_45A</t>
  </si>
  <si>
    <t>Rluc_60A</t>
  </si>
  <si>
    <t>Rluc_90A</t>
  </si>
  <si>
    <t>ERS6477287</t>
  </si>
  <si>
    <t>ERS6477288</t>
  </si>
  <si>
    <t>ERS6477289</t>
  </si>
  <si>
    <t>ERS6477290</t>
  </si>
  <si>
    <t>ERS6477291</t>
  </si>
  <si>
    <t>ERS6477292</t>
  </si>
  <si>
    <t>R. norvegicus</t>
  </si>
  <si>
    <t>reads mapped to Renilla Luciferase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</si>
</sst>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"/>
  </numFmts>
  <fonts count="6" x14ac:knownFonts="1">
    <font>
      <sz val="10"/>
      <name val="Arial"/>
      <family val="2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FFFFFF"/>
        <bgColor rgb="FFFFFFCC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0" xfId="0" applyFont="1" applyBorder="1" applyAlignment="1">
      <alignment horizontal="center"/>
    </xf>
    <xf numFmtId="14" fontId="5" fillId="0" borderId="1" xfId="0" quotePrefix="1" applyNumberFormat="1" applyFont="1" applyBorder="1" applyAlignment="1">
      <alignment horizontal="center"/>
    </xf>
    <xf numFmtId="0" fontId="5" fillId="0" borderId="2" xfId="0" applyFont="1" applyBorder="1"/>
    <xf numFmtId="14" fontId="5" fillId="0" borderId="2" xfId="0" quotePrefix="1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wrapText="1"/>
    </xf>
    <xf numFmtId="0" fontId="1" fillId="4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66"/>
  <sheetViews>
    <sheetView tabSelected="1" topLeftCell="A37" zoomScaleNormal="100" workbookViewId="0">
      <selection activeCell="C49" sqref="C49"/>
    </sheetView>
  </sheetViews>
  <sheetFormatPr defaultColWidth="11.5703125" defaultRowHeight="12.75" x14ac:dyDescent="0.2"/>
  <cols>
    <col min="1" max="1" width="58.28515625" style="1" bestFit="1" customWidth="1"/>
    <col min="2" max="2" width="9" style="2" bestFit="1" customWidth="1"/>
    <col min="3" max="3" width="14.5703125" style="2" customWidth="1"/>
    <col min="4" max="4" width="15.42578125" style="2" customWidth="1"/>
    <col min="5" max="5" width="12" style="2" customWidth="1"/>
    <col min="6" max="6" width="12" style="1" customWidth="1"/>
    <col min="7" max="7" width="17.85546875" style="1" customWidth="1"/>
    <col min="8" max="8" width="11.5703125" style="1"/>
    <col min="9" max="9" width="17.140625" style="1" customWidth="1"/>
    <col min="10" max="1024" width="11.5703125" style="1"/>
  </cols>
  <sheetData>
    <row r="1" spans="1:9" ht="63.75" x14ac:dyDescent="0.2">
      <c r="A1" s="4" t="s">
        <v>0</v>
      </c>
      <c r="B1" s="4" t="s">
        <v>1</v>
      </c>
      <c r="C1" s="4" t="s">
        <v>2</v>
      </c>
      <c r="D1" s="4" t="s">
        <v>93</v>
      </c>
      <c r="E1" s="4" t="s">
        <v>96</v>
      </c>
      <c r="F1" s="4" t="s">
        <v>97</v>
      </c>
      <c r="G1" s="4" t="s">
        <v>94</v>
      </c>
      <c r="H1" s="4" t="s">
        <v>95</v>
      </c>
      <c r="I1" s="4" t="s">
        <v>3</v>
      </c>
    </row>
    <row r="2" spans="1:9" x14ac:dyDescent="0.2">
      <c r="A2" s="5" t="s">
        <v>4</v>
      </c>
      <c r="B2" s="6">
        <v>1</v>
      </c>
      <c r="C2" s="7" t="s">
        <v>5</v>
      </c>
      <c r="D2" s="3" t="s">
        <v>90</v>
      </c>
      <c r="E2" s="6" t="s">
        <v>6</v>
      </c>
      <c r="F2" s="6">
        <v>1996435</v>
      </c>
      <c r="G2" s="7">
        <v>1304635</v>
      </c>
      <c r="H2" s="6">
        <v>907666</v>
      </c>
      <c r="I2" s="8"/>
    </row>
    <row r="3" spans="1:9" x14ac:dyDescent="0.2">
      <c r="A3" s="5" t="s">
        <v>4</v>
      </c>
      <c r="B3" s="6">
        <v>2</v>
      </c>
      <c r="C3" s="7" t="s">
        <v>7</v>
      </c>
      <c r="D3" s="3" t="s">
        <v>90</v>
      </c>
      <c r="E3" s="9" t="s">
        <v>8</v>
      </c>
      <c r="F3" s="6">
        <v>2828638</v>
      </c>
      <c r="G3" s="7">
        <v>1941333</v>
      </c>
      <c r="H3" s="6">
        <v>1299725</v>
      </c>
      <c r="I3" s="8"/>
    </row>
    <row r="4" spans="1:9" x14ac:dyDescent="0.2">
      <c r="A4" s="5" t="s">
        <v>4</v>
      </c>
      <c r="B4" s="6">
        <v>3</v>
      </c>
      <c r="C4" s="7" t="s">
        <v>9</v>
      </c>
      <c r="D4" s="3" t="s">
        <v>90</v>
      </c>
      <c r="E4" s="6" t="s">
        <v>8</v>
      </c>
      <c r="F4" s="6">
        <f>2684534+233399-2</f>
        <v>2917931</v>
      </c>
      <c r="G4" s="7">
        <v>1423454</v>
      </c>
      <c r="H4" s="6">
        <v>990805</v>
      </c>
      <c r="I4" s="8"/>
    </row>
    <row r="5" spans="1:9" x14ac:dyDescent="0.2">
      <c r="A5" s="5" t="s">
        <v>10</v>
      </c>
      <c r="B5" s="6">
        <v>1</v>
      </c>
      <c r="C5" s="7" t="s">
        <v>11</v>
      </c>
      <c r="D5" s="3" t="s">
        <v>12</v>
      </c>
      <c r="E5" s="9" t="s">
        <v>13</v>
      </c>
      <c r="F5" s="6">
        <f>23558+271788-2</f>
        <v>295344</v>
      </c>
      <c r="G5" s="7">
        <v>254346</v>
      </c>
      <c r="H5" s="6">
        <v>207977</v>
      </c>
      <c r="I5" s="8"/>
    </row>
    <row r="6" spans="1:9" x14ac:dyDescent="0.2">
      <c r="A6" s="5" t="s">
        <v>10</v>
      </c>
      <c r="B6" s="6">
        <v>2</v>
      </c>
      <c r="C6" s="7" t="s">
        <v>14</v>
      </c>
      <c r="D6" s="3" t="s">
        <v>90</v>
      </c>
      <c r="E6" s="6" t="s">
        <v>6</v>
      </c>
      <c r="F6" s="6">
        <v>2429930</v>
      </c>
      <c r="G6" s="6">
        <v>461456</v>
      </c>
      <c r="H6" s="6">
        <v>295802</v>
      </c>
      <c r="I6" s="8"/>
    </row>
    <row r="7" spans="1:9" x14ac:dyDescent="0.2">
      <c r="A7" s="5" t="s">
        <v>10</v>
      </c>
      <c r="B7" s="6">
        <v>3</v>
      </c>
      <c r="C7" s="6" t="s">
        <v>15</v>
      </c>
      <c r="D7" s="3" t="s">
        <v>90</v>
      </c>
      <c r="E7" s="6" t="s">
        <v>16</v>
      </c>
      <c r="F7" s="6">
        <f>1234390+580042-2</f>
        <v>1814430</v>
      </c>
      <c r="G7" s="6">
        <v>948254</v>
      </c>
      <c r="H7" s="6">
        <v>645160</v>
      </c>
      <c r="I7" s="8"/>
    </row>
    <row r="8" spans="1:9" x14ac:dyDescent="0.2">
      <c r="A8" s="5" t="s">
        <v>17</v>
      </c>
      <c r="B8" s="6">
        <v>1</v>
      </c>
      <c r="C8" s="7" t="s">
        <v>18</v>
      </c>
      <c r="D8" s="3" t="s">
        <v>90</v>
      </c>
      <c r="E8" s="6" t="s">
        <v>6</v>
      </c>
      <c r="F8" s="6">
        <v>1169363</v>
      </c>
      <c r="G8" s="7">
        <v>747815</v>
      </c>
      <c r="H8" s="6">
        <v>526696</v>
      </c>
      <c r="I8" s="8"/>
    </row>
    <row r="9" spans="1:9" x14ac:dyDescent="0.2">
      <c r="A9" s="5" t="s">
        <v>17</v>
      </c>
      <c r="B9" s="6">
        <v>2</v>
      </c>
      <c r="C9" s="6" t="s">
        <v>19</v>
      </c>
      <c r="D9" s="3" t="s">
        <v>90</v>
      </c>
      <c r="E9" s="6" t="s">
        <v>6</v>
      </c>
      <c r="F9" s="6">
        <v>2395486</v>
      </c>
      <c r="G9" s="6">
        <v>1508630</v>
      </c>
      <c r="H9" s="6">
        <v>1045766</v>
      </c>
      <c r="I9" s="8"/>
    </row>
    <row r="10" spans="1:9" x14ac:dyDescent="0.2">
      <c r="A10" s="5" t="s">
        <v>17</v>
      </c>
      <c r="B10" s="6">
        <v>3</v>
      </c>
      <c r="C10" s="6" t="s">
        <v>20</v>
      </c>
      <c r="D10" s="3" t="s">
        <v>90</v>
      </c>
      <c r="E10" s="9" t="s">
        <v>16</v>
      </c>
      <c r="F10" s="6">
        <f>2888806+415975</f>
        <v>3304781</v>
      </c>
      <c r="G10" s="6">
        <v>1571107</v>
      </c>
      <c r="H10" s="6">
        <v>1089765</v>
      </c>
      <c r="I10" s="8"/>
    </row>
    <row r="11" spans="1:9" x14ac:dyDescent="0.2">
      <c r="A11" s="5" t="s">
        <v>21</v>
      </c>
      <c r="B11" s="6">
        <v>1</v>
      </c>
      <c r="C11" s="6" t="s">
        <v>22</v>
      </c>
      <c r="D11" s="3" t="s">
        <v>23</v>
      </c>
      <c r="E11" s="6" t="s">
        <v>6</v>
      </c>
      <c r="F11" s="6">
        <v>1617734</v>
      </c>
      <c r="G11" s="6">
        <v>446490</v>
      </c>
      <c r="H11" s="6">
        <v>318321</v>
      </c>
      <c r="I11" s="8"/>
    </row>
    <row r="12" spans="1:9" x14ac:dyDescent="0.2">
      <c r="A12" s="5" t="s">
        <v>21</v>
      </c>
      <c r="B12" s="6">
        <v>2</v>
      </c>
      <c r="C12" s="6" t="s">
        <v>24</v>
      </c>
      <c r="D12" s="3" t="s">
        <v>90</v>
      </c>
      <c r="E12" s="6" t="s">
        <v>6</v>
      </c>
      <c r="F12" s="6">
        <v>652576</v>
      </c>
      <c r="G12" s="6">
        <v>492678</v>
      </c>
      <c r="H12" s="6">
        <v>348926</v>
      </c>
      <c r="I12" s="8"/>
    </row>
    <row r="13" spans="1:9" x14ac:dyDescent="0.2">
      <c r="A13" s="5" t="s">
        <v>21</v>
      </c>
      <c r="B13" s="6">
        <v>3</v>
      </c>
      <c r="C13" s="6" t="s">
        <v>25</v>
      </c>
      <c r="D13" s="3" t="s">
        <v>90</v>
      </c>
      <c r="E13" s="9" t="s">
        <v>16</v>
      </c>
      <c r="F13" s="6">
        <f>2653645+90313</f>
        <v>2743958</v>
      </c>
      <c r="G13" s="6">
        <v>1617168</v>
      </c>
      <c r="H13" s="6">
        <v>1143307</v>
      </c>
      <c r="I13" s="8"/>
    </row>
    <row r="14" spans="1:9" x14ac:dyDescent="0.2">
      <c r="A14" s="5" t="s">
        <v>26</v>
      </c>
      <c r="B14" s="6">
        <v>1</v>
      </c>
      <c r="C14" s="7" t="s">
        <v>27</v>
      </c>
      <c r="D14" s="3" t="s">
        <v>23</v>
      </c>
      <c r="E14" s="6" t="s">
        <v>13</v>
      </c>
      <c r="F14" s="6">
        <f>1727887+2521905</f>
        <v>4249792</v>
      </c>
      <c r="G14" s="6">
        <v>775228</v>
      </c>
      <c r="H14" s="6">
        <v>495331</v>
      </c>
      <c r="I14" s="8"/>
    </row>
    <row r="15" spans="1:9" x14ac:dyDescent="0.2">
      <c r="A15" s="5" t="s">
        <v>26</v>
      </c>
      <c r="B15" s="6">
        <v>2</v>
      </c>
      <c r="C15" s="7" t="s">
        <v>28</v>
      </c>
      <c r="D15" s="3" t="s">
        <v>23</v>
      </c>
      <c r="E15" s="6" t="s">
        <v>13</v>
      </c>
      <c r="F15" s="6">
        <v>3583328</v>
      </c>
      <c r="G15" s="6">
        <v>642782</v>
      </c>
      <c r="H15" s="7">
        <v>423648</v>
      </c>
      <c r="I15" s="8"/>
    </row>
    <row r="16" spans="1:9" ht="25.5" x14ac:dyDescent="0.2">
      <c r="A16" s="10" t="s">
        <v>98</v>
      </c>
      <c r="B16" s="6">
        <v>1</v>
      </c>
      <c r="C16" s="7" t="s">
        <v>29</v>
      </c>
      <c r="D16" s="3" t="s">
        <v>90</v>
      </c>
      <c r="E16" s="6" t="s">
        <v>30</v>
      </c>
      <c r="F16" s="6">
        <f>1904862+2027062</f>
        <v>3931924</v>
      </c>
      <c r="G16" s="6">
        <v>2220568</v>
      </c>
      <c r="H16" s="6">
        <v>1617606</v>
      </c>
      <c r="I16" s="8"/>
    </row>
    <row r="17" spans="1:9" ht="25.5" x14ac:dyDescent="0.2">
      <c r="A17" s="10" t="s">
        <v>98</v>
      </c>
      <c r="B17" s="6">
        <v>2</v>
      </c>
      <c r="C17" s="7" t="s">
        <v>31</v>
      </c>
      <c r="D17" s="3" t="s">
        <v>90</v>
      </c>
      <c r="E17" s="6" t="s">
        <v>30</v>
      </c>
      <c r="F17" s="6">
        <v>4653354</v>
      </c>
      <c r="G17" s="6">
        <v>2456866</v>
      </c>
      <c r="H17" s="6">
        <v>1634673</v>
      </c>
      <c r="I17" s="8"/>
    </row>
    <row r="18" spans="1:9" x14ac:dyDescent="0.2">
      <c r="A18" s="5" t="s">
        <v>32</v>
      </c>
      <c r="B18" s="6">
        <v>1</v>
      </c>
      <c r="C18" s="7" t="s">
        <v>33</v>
      </c>
      <c r="D18" s="3" t="s">
        <v>90</v>
      </c>
      <c r="E18" s="6" t="s">
        <v>30</v>
      </c>
      <c r="F18" s="6">
        <v>3867900</v>
      </c>
      <c r="G18" s="6">
        <v>975640</v>
      </c>
      <c r="H18" s="6">
        <v>655216</v>
      </c>
      <c r="I18" s="8"/>
    </row>
    <row r="19" spans="1:9" x14ac:dyDescent="0.2">
      <c r="A19" s="5" t="s">
        <v>32</v>
      </c>
      <c r="B19" s="6">
        <v>2</v>
      </c>
      <c r="C19" s="7" t="s">
        <v>34</v>
      </c>
      <c r="D19" s="3" t="s">
        <v>90</v>
      </c>
      <c r="E19" s="6" t="s">
        <v>30</v>
      </c>
      <c r="F19" s="6">
        <v>3922161</v>
      </c>
      <c r="G19" s="6">
        <v>1617247</v>
      </c>
      <c r="H19" s="6">
        <v>1122739</v>
      </c>
      <c r="I19" s="8"/>
    </row>
    <row r="20" spans="1:9" x14ac:dyDescent="0.2">
      <c r="A20" s="5" t="s">
        <v>35</v>
      </c>
      <c r="B20" s="6">
        <v>1</v>
      </c>
      <c r="C20" s="7" t="s">
        <v>36</v>
      </c>
      <c r="D20" s="3" t="s">
        <v>90</v>
      </c>
      <c r="E20" s="6" t="s">
        <v>13</v>
      </c>
      <c r="F20" s="6">
        <v>3041529</v>
      </c>
      <c r="G20" s="6">
        <v>920026</v>
      </c>
      <c r="H20" s="6">
        <v>582763</v>
      </c>
      <c r="I20" s="8"/>
    </row>
    <row r="21" spans="1:9" x14ac:dyDescent="0.2">
      <c r="A21" s="5" t="s">
        <v>35</v>
      </c>
      <c r="B21" s="6">
        <v>2</v>
      </c>
      <c r="C21" s="7" t="s">
        <v>37</v>
      </c>
      <c r="D21" s="3" t="s">
        <v>90</v>
      </c>
      <c r="E21" s="6" t="s">
        <v>13</v>
      </c>
      <c r="F21" s="6">
        <v>3097879</v>
      </c>
      <c r="G21" s="6">
        <v>1027034</v>
      </c>
      <c r="H21" s="7">
        <v>657093</v>
      </c>
      <c r="I21" s="8"/>
    </row>
    <row r="22" spans="1:9" x14ac:dyDescent="0.2">
      <c r="A22" s="5" t="s">
        <v>38</v>
      </c>
      <c r="B22" s="6">
        <v>1</v>
      </c>
      <c r="C22" s="6" t="s">
        <v>39</v>
      </c>
      <c r="D22" s="3" t="s">
        <v>90</v>
      </c>
      <c r="E22" s="6" t="s">
        <v>13</v>
      </c>
      <c r="F22" s="6">
        <f>1584000+1068820</f>
        <v>2652820</v>
      </c>
      <c r="G22" s="7">
        <v>423948</v>
      </c>
      <c r="H22" s="6">
        <v>272708</v>
      </c>
      <c r="I22" s="8"/>
    </row>
    <row r="23" spans="1:9" x14ac:dyDescent="0.2">
      <c r="A23" s="5" t="s">
        <v>38</v>
      </c>
      <c r="B23" s="6">
        <v>2</v>
      </c>
      <c r="C23" s="6" t="s">
        <v>40</v>
      </c>
      <c r="D23" s="3" t="s">
        <v>90</v>
      </c>
      <c r="E23" s="6" t="s">
        <v>13</v>
      </c>
      <c r="F23" s="6">
        <f>1705930+1421003</f>
        <v>3126933</v>
      </c>
      <c r="G23" s="6">
        <v>606833</v>
      </c>
      <c r="H23" s="6">
        <v>381730</v>
      </c>
      <c r="I23" s="8"/>
    </row>
    <row r="24" spans="1:9" x14ac:dyDescent="0.2">
      <c r="A24" s="5" t="s">
        <v>41</v>
      </c>
      <c r="B24" s="6">
        <v>1</v>
      </c>
      <c r="C24" s="7" t="s">
        <v>42</v>
      </c>
      <c r="D24" s="3" t="s">
        <v>91</v>
      </c>
      <c r="E24" s="6" t="s">
        <v>13</v>
      </c>
      <c r="F24" s="6">
        <v>2401071</v>
      </c>
      <c r="G24" s="6">
        <v>1158467</v>
      </c>
      <c r="H24" s="7">
        <v>758300</v>
      </c>
      <c r="I24" s="8"/>
    </row>
    <row r="25" spans="1:9" x14ac:dyDescent="0.2">
      <c r="A25" s="5" t="s">
        <v>41</v>
      </c>
      <c r="B25" s="6">
        <v>2</v>
      </c>
      <c r="C25" s="7" t="s">
        <v>43</v>
      </c>
      <c r="D25" s="3" t="s">
        <v>91</v>
      </c>
      <c r="E25" s="6" t="s">
        <v>13</v>
      </c>
      <c r="F25" s="6">
        <v>2605834</v>
      </c>
      <c r="G25" s="6">
        <v>1254549</v>
      </c>
      <c r="H25" s="6">
        <v>862163</v>
      </c>
      <c r="I25" s="8"/>
    </row>
    <row r="26" spans="1:9" x14ac:dyDescent="0.2">
      <c r="A26" s="5" t="s">
        <v>44</v>
      </c>
      <c r="B26" s="6">
        <v>1</v>
      </c>
      <c r="C26" s="6" t="s">
        <v>45</v>
      </c>
      <c r="D26" s="3" t="s">
        <v>91</v>
      </c>
      <c r="E26" s="6" t="s">
        <v>13</v>
      </c>
      <c r="F26" s="6">
        <v>3329196</v>
      </c>
      <c r="G26" s="6">
        <v>1251374</v>
      </c>
      <c r="H26" s="6">
        <v>804892</v>
      </c>
      <c r="I26" s="8"/>
    </row>
    <row r="27" spans="1:9" x14ac:dyDescent="0.2">
      <c r="A27" s="5" t="s">
        <v>44</v>
      </c>
      <c r="B27" s="6">
        <v>2</v>
      </c>
      <c r="C27" s="6" t="s">
        <v>46</v>
      </c>
      <c r="D27" s="3" t="s">
        <v>91</v>
      </c>
      <c r="E27" s="6" t="s">
        <v>13</v>
      </c>
      <c r="F27" s="6">
        <v>2901866</v>
      </c>
      <c r="G27" s="6">
        <v>1359823</v>
      </c>
      <c r="H27" s="6">
        <v>915574</v>
      </c>
      <c r="I27" s="8"/>
    </row>
    <row r="28" spans="1:9" x14ac:dyDescent="0.2">
      <c r="A28" s="5" t="s">
        <v>47</v>
      </c>
      <c r="B28" s="6">
        <v>1</v>
      </c>
      <c r="C28" s="7" t="s">
        <v>48</v>
      </c>
      <c r="D28" s="3" t="s">
        <v>23</v>
      </c>
      <c r="E28" s="6" t="s">
        <v>13</v>
      </c>
      <c r="F28" s="6">
        <f>4551198+1012</f>
        <v>4552210</v>
      </c>
      <c r="G28" s="6">
        <v>1166341</v>
      </c>
      <c r="H28" s="6">
        <v>792635</v>
      </c>
      <c r="I28" s="8"/>
    </row>
    <row r="29" spans="1:9" x14ac:dyDescent="0.2">
      <c r="A29" s="5" t="s">
        <v>47</v>
      </c>
      <c r="B29" s="6">
        <v>2</v>
      </c>
      <c r="C29" s="7" t="s">
        <v>49</v>
      </c>
      <c r="D29" s="3" t="s">
        <v>23</v>
      </c>
      <c r="E29" s="6" t="s">
        <v>13</v>
      </c>
      <c r="F29" s="6">
        <f>3745254+531</f>
        <v>3745785</v>
      </c>
      <c r="G29" s="6">
        <v>1388722</v>
      </c>
      <c r="H29" s="6">
        <v>956325</v>
      </c>
      <c r="I29" s="8"/>
    </row>
    <row r="30" spans="1:9" ht="25.5" x14ac:dyDescent="0.2">
      <c r="A30" s="10" t="s">
        <v>50</v>
      </c>
      <c r="B30" s="6">
        <v>1</v>
      </c>
      <c r="C30" s="7" t="s">
        <v>51</v>
      </c>
      <c r="D30" s="3" t="s">
        <v>91</v>
      </c>
      <c r="E30" s="6" t="s">
        <v>30</v>
      </c>
      <c r="F30" s="6">
        <f>2715146+2010467</f>
        <v>4725613</v>
      </c>
      <c r="G30" s="6">
        <v>1371970</v>
      </c>
      <c r="H30" s="6">
        <v>903492</v>
      </c>
      <c r="I30" s="8"/>
    </row>
    <row r="31" spans="1:9" ht="25.5" x14ac:dyDescent="0.2">
      <c r="A31" s="10" t="s">
        <v>50</v>
      </c>
      <c r="B31" s="6">
        <v>2</v>
      </c>
      <c r="C31" s="7" t="s">
        <v>52</v>
      </c>
      <c r="D31" s="3" t="s">
        <v>91</v>
      </c>
      <c r="E31" s="6" t="s">
        <v>30</v>
      </c>
      <c r="F31" s="6">
        <f>2287968+1048467</f>
        <v>3336435</v>
      </c>
      <c r="G31" s="6">
        <v>919049</v>
      </c>
      <c r="H31" s="6">
        <v>606514</v>
      </c>
      <c r="I31" s="8"/>
    </row>
    <row r="32" spans="1:9" x14ac:dyDescent="0.2">
      <c r="A32" s="5" t="s">
        <v>53</v>
      </c>
      <c r="B32" s="6">
        <v>1</v>
      </c>
      <c r="C32" s="7" t="s">
        <v>54</v>
      </c>
      <c r="D32" s="3" t="s">
        <v>92</v>
      </c>
      <c r="E32" s="6" t="s">
        <v>30</v>
      </c>
      <c r="F32" s="6">
        <v>3669862</v>
      </c>
      <c r="G32" s="6">
        <v>845114</v>
      </c>
      <c r="H32" s="7">
        <v>547914</v>
      </c>
      <c r="I32" s="8"/>
    </row>
    <row r="33" spans="1:9" x14ac:dyDescent="0.2">
      <c r="A33" s="5" t="s">
        <v>53</v>
      </c>
      <c r="B33" s="6">
        <v>2</v>
      </c>
      <c r="C33" s="7" t="s">
        <v>55</v>
      </c>
      <c r="D33" s="3" t="s">
        <v>92</v>
      </c>
      <c r="E33" s="6" t="s">
        <v>30</v>
      </c>
      <c r="F33" s="6">
        <v>2932778</v>
      </c>
      <c r="G33" s="6">
        <v>748188</v>
      </c>
      <c r="H33" s="7">
        <v>494218</v>
      </c>
      <c r="I33" s="8"/>
    </row>
    <row r="34" spans="1:9" x14ac:dyDescent="0.2">
      <c r="A34" s="5" t="s">
        <v>56</v>
      </c>
      <c r="B34" s="6">
        <v>1</v>
      </c>
      <c r="C34" s="6" t="s">
        <v>57</v>
      </c>
      <c r="D34" s="3" t="s">
        <v>92</v>
      </c>
      <c r="E34" s="6" t="s">
        <v>30</v>
      </c>
      <c r="F34" s="6">
        <v>3138566</v>
      </c>
      <c r="G34" s="6">
        <v>490303</v>
      </c>
      <c r="H34" s="6">
        <v>317412</v>
      </c>
      <c r="I34" s="8"/>
    </row>
    <row r="35" spans="1:9" x14ac:dyDescent="0.2">
      <c r="A35" s="5" t="s">
        <v>56</v>
      </c>
      <c r="B35" s="6">
        <v>2</v>
      </c>
      <c r="C35" s="7" t="s">
        <v>58</v>
      </c>
      <c r="D35" s="3" t="s">
        <v>92</v>
      </c>
      <c r="E35" s="6" t="s">
        <v>30</v>
      </c>
      <c r="F35" s="6">
        <v>3270375</v>
      </c>
      <c r="G35" s="6">
        <v>748257</v>
      </c>
      <c r="H35" s="6">
        <v>484587</v>
      </c>
      <c r="I35" s="8"/>
    </row>
    <row r="36" spans="1:9" x14ac:dyDescent="0.2">
      <c r="A36" s="5" t="s">
        <v>59</v>
      </c>
      <c r="B36" s="6">
        <v>1</v>
      </c>
      <c r="C36" s="6" t="s">
        <v>60</v>
      </c>
      <c r="D36" s="3" t="s">
        <v>90</v>
      </c>
      <c r="E36" s="6" t="s">
        <v>16</v>
      </c>
      <c r="F36" s="6">
        <v>3356616</v>
      </c>
      <c r="G36" s="7">
        <v>2190738</v>
      </c>
      <c r="H36" s="6">
        <v>1527441</v>
      </c>
      <c r="I36" s="8"/>
    </row>
    <row r="37" spans="1:9" x14ac:dyDescent="0.2">
      <c r="A37" s="8" t="s">
        <v>59</v>
      </c>
      <c r="B37" s="6">
        <v>2</v>
      </c>
      <c r="C37" s="6" t="s">
        <v>61</v>
      </c>
      <c r="D37" s="3" t="s">
        <v>92</v>
      </c>
      <c r="E37" s="6" t="s">
        <v>16</v>
      </c>
      <c r="F37" s="6">
        <v>2188000</v>
      </c>
      <c r="G37" s="7">
        <v>969903</v>
      </c>
      <c r="H37" s="7">
        <v>692781</v>
      </c>
      <c r="I37" s="8"/>
    </row>
    <row r="38" spans="1:9" x14ac:dyDescent="0.2">
      <c r="A38" s="5" t="s">
        <v>62</v>
      </c>
      <c r="B38" s="6">
        <v>1</v>
      </c>
      <c r="C38" s="6" t="s">
        <v>63</v>
      </c>
      <c r="D38" s="3" t="s">
        <v>90</v>
      </c>
      <c r="E38" s="6" t="s">
        <v>64</v>
      </c>
      <c r="F38" s="6">
        <v>756176</v>
      </c>
      <c r="G38" s="7">
        <v>386554</v>
      </c>
      <c r="H38" s="6">
        <v>292521</v>
      </c>
      <c r="I38" s="8" t="s">
        <v>65</v>
      </c>
    </row>
    <row r="39" spans="1:9" x14ac:dyDescent="0.2">
      <c r="A39" s="5" t="s">
        <v>62</v>
      </c>
      <c r="B39" s="6">
        <v>1</v>
      </c>
      <c r="C39" s="6" t="s">
        <v>66</v>
      </c>
      <c r="D39" s="3" t="s">
        <v>90</v>
      </c>
      <c r="E39" s="6" t="s">
        <v>64</v>
      </c>
      <c r="F39" s="6">
        <v>880001</v>
      </c>
      <c r="G39" s="6">
        <v>445330</v>
      </c>
      <c r="H39" s="6">
        <v>349887</v>
      </c>
      <c r="I39" s="8" t="s">
        <v>65</v>
      </c>
    </row>
    <row r="40" spans="1:9" x14ac:dyDescent="0.2">
      <c r="A40" s="5" t="s">
        <v>62</v>
      </c>
      <c r="B40" s="6">
        <v>2</v>
      </c>
      <c r="C40" s="6" t="s">
        <v>67</v>
      </c>
      <c r="D40" s="3" t="s">
        <v>90</v>
      </c>
      <c r="E40" s="6" t="s">
        <v>64</v>
      </c>
      <c r="F40" s="6">
        <v>869479</v>
      </c>
      <c r="G40" s="7">
        <v>602785</v>
      </c>
      <c r="H40" s="6">
        <v>473598</v>
      </c>
      <c r="I40" s="8" t="s">
        <v>65</v>
      </c>
    </row>
    <row r="41" spans="1:9" x14ac:dyDescent="0.2">
      <c r="A41" s="5" t="s">
        <v>62</v>
      </c>
      <c r="B41" s="6">
        <v>2</v>
      </c>
      <c r="C41" s="6" t="s">
        <v>68</v>
      </c>
      <c r="D41" s="3" t="s">
        <v>90</v>
      </c>
      <c r="E41" s="6" t="s">
        <v>64</v>
      </c>
      <c r="F41" s="6">
        <v>1462835</v>
      </c>
      <c r="G41" s="6">
        <v>853483</v>
      </c>
      <c r="H41" s="6">
        <v>642413</v>
      </c>
      <c r="I41" s="8" t="s">
        <v>65</v>
      </c>
    </row>
    <row r="42" spans="1:9" x14ac:dyDescent="0.2">
      <c r="A42" s="5" t="s">
        <v>69</v>
      </c>
      <c r="B42" s="6">
        <v>1</v>
      </c>
      <c r="C42" s="6" t="s">
        <v>70</v>
      </c>
      <c r="D42" s="3" t="s">
        <v>90</v>
      </c>
      <c r="E42" s="6" t="s">
        <v>16</v>
      </c>
      <c r="F42" s="6">
        <v>1444518</v>
      </c>
      <c r="G42" s="7">
        <v>817414</v>
      </c>
      <c r="H42" s="6">
        <v>596314</v>
      </c>
      <c r="I42" s="8"/>
    </row>
    <row r="43" spans="1:9" x14ac:dyDescent="0.2">
      <c r="A43" s="5" t="s">
        <v>69</v>
      </c>
      <c r="B43" s="6">
        <v>2</v>
      </c>
      <c r="C43" s="6" t="s">
        <v>71</v>
      </c>
      <c r="D43" s="3" t="s">
        <v>90</v>
      </c>
      <c r="E43" s="6" t="s">
        <v>16</v>
      </c>
      <c r="F43" s="6">
        <v>2963970</v>
      </c>
      <c r="G43" s="6">
        <v>1729333</v>
      </c>
      <c r="H43" s="6">
        <v>1108102</v>
      </c>
      <c r="I43" s="8"/>
    </row>
    <row r="44" spans="1:9" x14ac:dyDescent="0.2">
      <c r="A44" s="5" t="s">
        <v>72</v>
      </c>
      <c r="B44" s="6">
        <v>1</v>
      </c>
      <c r="C44" s="6" t="s">
        <v>73</v>
      </c>
      <c r="D44" s="3" t="s">
        <v>90</v>
      </c>
      <c r="E44" s="6" t="s">
        <v>16</v>
      </c>
      <c r="F44" s="6">
        <v>2454738</v>
      </c>
      <c r="G44" s="7">
        <v>1492093</v>
      </c>
      <c r="H44" s="6">
        <v>1051678</v>
      </c>
      <c r="I44" s="8"/>
    </row>
    <row r="45" spans="1:9" x14ac:dyDescent="0.2">
      <c r="A45" s="5" t="s">
        <v>72</v>
      </c>
      <c r="B45" s="6">
        <v>2</v>
      </c>
      <c r="C45" s="6" t="s">
        <v>74</v>
      </c>
      <c r="D45" s="3" t="s">
        <v>90</v>
      </c>
      <c r="E45" s="6" t="s">
        <v>16</v>
      </c>
      <c r="F45" s="6">
        <v>2816669</v>
      </c>
      <c r="G45" s="6">
        <v>1453153</v>
      </c>
      <c r="H45" s="6">
        <v>949155</v>
      </c>
      <c r="I45" s="8"/>
    </row>
    <row r="46" spans="1:9" x14ac:dyDescent="0.2">
      <c r="A46" s="5" t="s">
        <v>75</v>
      </c>
      <c r="B46" s="6">
        <v>1</v>
      </c>
      <c r="C46" s="6" t="s">
        <v>76</v>
      </c>
      <c r="D46" s="3" t="s">
        <v>90</v>
      </c>
      <c r="E46" s="9" t="s">
        <v>64</v>
      </c>
      <c r="F46" s="6">
        <v>2444938</v>
      </c>
      <c r="G46" s="6">
        <v>600426</v>
      </c>
      <c r="H46" s="6">
        <v>360676</v>
      </c>
      <c r="I46" s="8" t="s">
        <v>65</v>
      </c>
    </row>
    <row r="47" spans="1:9" x14ac:dyDescent="0.2">
      <c r="A47" s="5" t="s">
        <v>75</v>
      </c>
      <c r="B47" s="6">
        <v>1</v>
      </c>
      <c r="C47" s="6" t="s">
        <v>77</v>
      </c>
      <c r="D47" s="3" t="s">
        <v>90</v>
      </c>
      <c r="E47" s="9" t="s">
        <v>64</v>
      </c>
      <c r="F47" s="6">
        <v>2832001</v>
      </c>
      <c r="G47" s="6">
        <v>910364</v>
      </c>
      <c r="H47" s="6">
        <v>589699</v>
      </c>
      <c r="I47" s="8" t="s">
        <v>65</v>
      </c>
    </row>
    <row r="48" spans="1:9" x14ac:dyDescent="0.2">
      <c r="A48" s="5" t="s">
        <v>75</v>
      </c>
      <c r="B48" s="6">
        <v>1</v>
      </c>
      <c r="C48" s="6" t="s">
        <v>78</v>
      </c>
      <c r="D48" s="3" t="s">
        <v>90</v>
      </c>
      <c r="E48" s="9" t="s">
        <v>64</v>
      </c>
      <c r="F48" s="6">
        <v>170064</v>
      </c>
      <c r="G48" s="6">
        <v>51723</v>
      </c>
      <c r="H48" s="6">
        <v>39349</v>
      </c>
      <c r="I48" s="8" t="s">
        <v>65</v>
      </c>
    </row>
    <row r="49" spans="1:9" x14ac:dyDescent="0.2">
      <c r="A49" s="5" t="s">
        <v>75</v>
      </c>
      <c r="B49" s="6">
        <v>2</v>
      </c>
      <c r="C49" s="6" t="s">
        <v>79</v>
      </c>
      <c r="D49" s="3" t="s">
        <v>91</v>
      </c>
      <c r="E49" s="9" t="s">
        <v>13</v>
      </c>
      <c r="F49" s="6">
        <v>2573764</v>
      </c>
      <c r="G49" s="7">
        <v>1170025</v>
      </c>
      <c r="H49" s="6">
        <v>833514</v>
      </c>
      <c r="I49" s="8"/>
    </row>
    <row r="50" spans="1:9" x14ac:dyDescent="0.2">
      <c r="A50" s="5" t="s">
        <v>80</v>
      </c>
      <c r="B50" s="6">
        <v>1</v>
      </c>
      <c r="C50" s="6" t="s">
        <v>81</v>
      </c>
      <c r="D50" s="3" t="s">
        <v>91</v>
      </c>
      <c r="E50" s="6" t="s">
        <v>13</v>
      </c>
      <c r="F50" s="6">
        <v>2371741</v>
      </c>
      <c r="G50" s="7">
        <v>171726</v>
      </c>
      <c r="H50" s="6">
        <v>105469</v>
      </c>
      <c r="I50" s="8"/>
    </row>
    <row r="51" spans="1:9" x14ac:dyDescent="0.2">
      <c r="A51" s="5" t="s">
        <v>80</v>
      </c>
      <c r="B51" s="6">
        <v>2</v>
      </c>
      <c r="C51" s="6" t="s">
        <v>82</v>
      </c>
      <c r="D51" s="3" t="s">
        <v>90</v>
      </c>
      <c r="E51" s="6" t="s">
        <v>13</v>
      </c>
      <c r="F51" s="6">
        <v>1594877</v>
      </c>
      <c r="G51" s="6">
        <v>638596</v>
      </c>
      <c r="H51" s="7">
        <v>446419</v>
      </c>
      <c r="I51" s="8"/>
    </row>
    <row r="52" spans="1:9" x14ac:dyDescent="0.2">
      <c r="A52" s="5" t="s">
        <v>83</v>
      </c>
      <c r="B52" s="6">
        <v>1</v>
      </c>
      <c r="C52" s="6" t="s">
        <v>84</v>
      </c>
      <c r="D52" s="3" t="s">
        <v>91</v>
      </c>
      <c r="E52" s="6" t="s">
        <v>16</v>
      </c>
      <c r="F52" s="6">
        <f>86649+1985660</f>
        <v>2072309</v>
      </c>
      <c r="G52" s="6">
        <v>351333</v>
      </c>
      <c r="H52" s="6">
        <v>243525</v>
      </c>
      <c r="I52" s="8"/>
    </row>
    <row r="53" spans="1:9" x14ac:dyDescent="0.2">
      <c r="A53" s="5" t="s">
        <v>83</v>
      </c>
      <c r="B53" s="6">
        <v>2</v>
      </c>
      <c r="C53" s="6" t="s">
        <v>85</v>
      </c>
      <c r="D53" s="3" t="s">
        <v>90</v>
      </c>
      <c r="E53" s="6" t="s">
        <v>13</v>
      </c>
      <c r="F53" s="6">
        <v>1409616</v>
      </c>
      <c r="G53" s="7">
        <v>571506</v>
      </c>
      <c r="H53" s="6">
        <v>390803</v>
      </c>
      <c r="I53" s="8"/>
    </row>
    <row r="54" spans="1:9" x14ac:dyDescent="0.2">
      <c r="A54" s="5" t="s">
        <v>86</v>
      </c>
      <c r="B54" s="6">
        <v>1</v>
      </c>
      <c r="C54" s="7" t="s">
        <v>87</v>
      </c>
      <c r="D54" s="3" t="s">
        <v>90</v>
      </c>
      <c r="E54" s="6" t="s">
        <v>30</v>
      </c>
      <c r="F54" s="6">
        <f>2715147+2010468-2</f>
        <v>4725613</v>
      </c>
      <c r="G54" s="6">
        <v>482535</v>
      </c>
      <c r="H54" s="6">
        <v>374719</v>
      </c>
      <c r="I54" s="8"/>
    </row>
    <row r="55" spans="1:9" x14ac:dyDescent="0.2">
      <c r="A55" s="5" t="s">
        <v>86</v>
      </c>
      <c r="B55" s="6">
        <v>2</v>
      </c>
      <c r="C55" s="6" t="s">
        <v>88</v>
      </c>
      <c r="D55" s="3" t="s">
        <v>90</v>
      </c>
      <c r="E55" s="6" t="s">
        <v>30</v>
      </c>
      <c r="F55" s="6">
        <f>2287969+1048468-2</f>
        <v>3336435</v>
      </c>
      <c r="G55" s="6">
        <v>740444</v>
      </c>
      <c r="H55" s="7">
        <v>565598</v>
      </c>
      <c r="I55" s="8"/>
    </row>
    <row r="56" spans="1:9" x14ac:dyDescent="0.2">
      <c r="A56" s="5" t="s">
        <v>99</v>
      </c>
      <c r="B56" s="11">
        <v>1</v>
      </c>
      <c r="C56" s="11" t="s">
        <v>100</v>
      </c>
      <c r="D56" s="3" t="s">
        <v>90</v>
      </c>
      <c r="E56" s="12" t="s">
        <v>103</v>
      </c>
      <c r="F56" s="6">
        <v>2044276</v>
      </c>
      <c r="G56" s="6">
        <v>957008</v>
      </c>
      <c r="H56" s="7">
        <v>710149</v>
      </c>
      <c r="I56" s="8" t="s">
        <v>65</v>
      </c>
    </row>
    <row r="57" spans="1:9" x14ac:dyDescent="0.2">
      <c r="A57" s="13" t="s">
        <v>99</v>
      </c>
      <c r="B57" s="11">
        <v>1</v>
      </c>
      <c r="C57" s="11" t="s">
        <v>101</v>
      </c>
      <c r="D57" s="3" t="s">
        <v>90</v>
      </c>
      <c r="E57" s="14" t="s">
        <v>103</v>
      </c>
      <c r="F57" s="17">
        <v>2137197</v>
      </c>
      <c r="G57" s="17">
        <v>1009865</v>
      </c>
      <c r="H57" s="18">
        <v>727167</v>
      </c>
      <c r="I57" s="13" t="s">
        <v>65</v>
      </c>
    </row>
    <row r="58" spans="1:9" x14ac:dyDescent="0.2">
      <c r="A58" s="8" t="s">
        <v>99</v>
      </c>
      <c r="B58" s="6">
        <v>2</v>
      </c>
      <c r="C58" s="6" t="s">
        <v>102</v>
      </c>
      <c r="D58" s="3" t="s">
        <v>91</v>
      </c>
      <c r="E58" s="12" t="s">
        <v>103</v>
      </c>
      <c r="F58" s="6">
        <v>1736290</v>
      </c>
      <c r="G58" s="6">
        <v>645037</v>
      </c>
      <c r="H58" s="7">
        <v>460718</v>
      </c>
      <c r="I58" s="8"/>
    </row>
    <row r="59" spans="1:9" x14ac:dyDescent="0.2">
      <c r="A59" s="5" t="s">
        <v>104</v>
      </c>
      <c r="B59" s="6">
        <v>1</v>
      </c>
      <c r="C59" s="12" t="s">
        <v>110</v>
      </c>
      <c r="D59" s="3" t="s">
        <v>116</v>
      </c>
      <c r="E59" s="12" t="s">
        <v>103</v>
      </c>
      <c r="F59" s="6">
        <v>122285</v>
      </c>
      <c r="G59" s="19">
        <v>21991</v>
      </c>
      <c r="H59" s="20">
        <v>18744</v>
      </c>
      <c r="I59" s="8"/>
    </row>
    <row r="60" spans="1:9" x14ac:dyDescent="0.2">
      <c r="A60" s="5" t="s">
        <v>105</v>
      </c>
      <c r="B60" s="6">
        <v>1</v>
      </c>
      <c r="C60" s="12" t="s">
        <v>111</v>
      </c>
      <c r="D60" s="3" t="s">
        <v>90</v>
      </c>
      <c r="E60" s="12" t="s">
        <v>103</v>
      </c>
      <c r="F60" s="6">
        <v>1775771</v>
      </c>
      <c r="G60" s="19">
        <v>50716</v>
      </c>
      <c r="H60" s="20">
        <v>34765</v>
      </c>
      <c r="I60" s="8"/>
    </row>
    <row r="61" spans="1:9" x14ac:dyDescent="0.2">
      <c r="A61" s="5" t="s">
        <v>106</v>
      </c>
      <c r="B61" s="6">
        <v>1</v>
      </c>
      <c r="C61" s="12" t="s">
        <v>112</v>
      </c>
      <c r="D61" s="3" t="s">
        <v>116</v>
      </c>
      <c r="E61" s="12" t="s">
        <v>103</v>
      </c>
      <c r="F61" s="6">
        <v>48584</v>
      </c>
      <c r="G61" s="19">
        <v>3074</v>
      </c>
      <c r="H61" s="20">
        <v>2396</v>
      </c>
      <c r="I61" s="8"/>
    </row>
    <row r="62" spans="1:9" x14ac:dyDescent="0.2">
      <c r="A62" s="5" t="s">
        <v>107</v>
      </c>
      <c r="B62" s="6">
        <v>1</v>
      </c>
      <c r="C62" s="12" t="s">
        <v>113</v>
      </c>
      <c r="D62" s="3" t="s">
        <v>90</v>
      </c>
      <c r="E62" s="12" t="s">
        <v>103</v>
      </c>
      <c r="F62" s="6">
        <v>939242</v>
      </c>
      <c r="G62" s="19">
        <v>147847</v>
      </c>
      <c r="H62" s="20">
        <v>111318</v>
      </c>
      <c r="I62" s="8"/>
    </row>
    <row r="63" spans="1:9" x14ac:dyDescent="0.2">
      <c r="A63" s="5" t="s">
        <v>108</v>
      </c>
      <c r="B63" s="6">
        <v>1</v>
      </c>
      <c r="C63" s="12" t="s">
        <v>114</v>
      </c>
      <c r="D63" s="3" t="s">
        <v>90</v>
      </c>
      <c r="E63" s="12" t="s">
        <v>103</v>
      </c>
      <c r="F63" s="6">
        <v>316959</v>
      </c>
      <c r="G63" s="19">
        <v>163676</v>
      </c>
      <c r="H63" s="20">
        <v>121260</v>
      </c>
      <c r="I63" s="8"/>
    </row>
    <row r="64" spans="1:9" x14ac:dyDescent="0.2">
      <c r="A64" s="5" t="s">
        <v>109</v>
      </c>
      <c r="B64" s="6">
        <v>1</v>
      </c>
      <c r="C64" s="12" t="s">
        <v>115</v>
      </c>
      <c r="D64" s="3" t="s">
        <v>90</v>
      </c>
      <c r="E64" s="12" t="s">
        <v>103</v>
      </c>
      <c r="F64" s="6">
        <v>813822</v>
      </c>
      <c r="G64" s="19">
        <v>205233</v>
      </c>
      <c r="H64" s="20">
        <v>172510</v>
      </c>
      <c r="I64" s="8"/>
    </row>
    <row r="65" spans="1:8" x14ac:dyDescent="0.2">
      <c r="E65" s="15" t="s">
        <v>89</v>
      </c>
      <c r="F65" s="16">
        <f>SUM(F2:F64)</f>
        <v>153562603</v>
      </c>
      <c r="G65" s="16">
        <f>SUM(G2:G64)</f>
        <v>56919606</v>
      </c>
      <c r="H65" s="16">
        <f>SUM(H2:H64)</f>
        <v>39100137</v>
      </c>
    </row>
    <row r="66" spans="1:8" x14ac:dyDescent="0.2">
      <c r="A66" s="21" t="s">
        <v>117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Roman,Normalny"&amp;12&amp;A</oddHeader>
    <oddFooter>&amp;C&amp;"Times New Roman,Normalny"&amp;12Page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Supplementary_Data_2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Pawel Krawczyk</cp:lastModifiedBy>
  <cp:revision>6</cp:revision>
  <dcterms:created xsi:type="dcterms:W3CDTF">2020-12-21T09:59:40Z</dcterms:created>
  <dcterms:modified xsi:type="dcterms:W3CDTF">2021-07-16T09:37:39Z</dcterms:modified>
  <dc:language>pl-PL</dc:language>
</cp:coreProperties>
</file>