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13_ncr:1_{0E132B32-2641-4FA7-8714-2CB4BEEC89B7}" xr6:coauthVersionLast="46" xr6:coauthVersionMax="46" xr10:uidLastSave="{00000000-0000-0000-0000-000000000000}"/>
  <bookViews>
    <workbookView xWindow="-98" yWindow="-98" windowWidth="21795" windowHeight="13096" activeTab="10" xr2:uid="{00000000-000D-0000-FFFF-FFFF00000000}"/>
  </bookViews>
  <sheets>
    <sheet name="Fig1b" sheetId="1" r:id="rId1"/>
    <sheet name="Fig2f" sheetId="2" r:id="rId2"/>
    <sheet name="Fig2k" sheetId="3" r:id="rId3"/>
    <sheet name="Fig3a" sheetId="4" r:id="rId4"/>
    <sheet name="Fig3b" sheetId="5" r:id="rId5"/>
    <sheet name="Fig4j" sheetId="6" r:id="rId6"/>
    <sheet name="FigS1c" sheetId="7" r:id="rId7"/>
    <sheet name="FigS4b" sheetId="8" r:id="rId8"/>
    <sheet name="FigS6h" sheetId="9" r:id="rId9"/>
    <sheet name="FigS6i" sheetId="11" r:id="rId10"/>
    <sheet name="FigS6j" sheetId="10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6" i="11" l="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AD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I20" i="10"/>
  <c r="H20" i="10"/>
  <c r="G20" i="10"/>
  <c r="F20" i="10"/>
  <c r="E20" i="10"/>
  <c r="D20" i="10"/>
  <c r="C20" i="10"/>
  <c r="B20" i="10"/>
  <c r="I19" i="10"/>
  <c r="H19" i="10"/>
  <c r="G19" i="10"/>
  <c r="F19" i="10"/>
  <c r="E19" i="10"/>
  <c r="D19" i="10"/>
  <c r="C19" i="10"/>
  <c r="B19" i="10"/>
  <c r="I18" i="10"/>
  <c r="H18" i="10"/>
  <c r="G18" i="10"/>
  <c r="F18" i="10"/>
  <c r="E18" i="10"/>
  <c r="D18" i="10"/>
  <c r="C18" i="10"/>
  <c r="B18" i="10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E21" i="9" l="1"/>
  <c r="M21" i="9"/>
  <c r="F21" i="9"/>
  <c r="I21" i="9"/>
  <c r="N21" i="9"/>
  <c r="G21" i="9"/>
  <c r="H21" i="9"/>
  <c r="P21" i="9"/>
  <c r="Q21" i="9"/>
  <c r="J21" i="9"/>
  <c r="S21" i="9"/>
  <c r="R21" i="9"/>
  <c r="K21" i="9"/>
  <c r="L21" i="9"/>
  <c r="O21" i="9"/>
</calcChain>
</file>

<file path=xl/sharedStrings.xml><?xml version="1.0" encoding="utf-8"?>
<sst xmlns="http://schemas.openxmlformats.org/spreadsheetml/2006/main" count="139" uniqueCount="90">
  <si>
    <t>Basal</t>
  </si>
  <si>
    <t>100nM DEA</t>
  </si>
  <si>
    <t>Fig1b</t>
    <phoneticPr fontId="2" type="noConversion"/>
  </si>
  <si>
    <r>
      <t>100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DEA</t>
    </r>
    <phoneticPr fontId="2" type="noConversion"/>
  </si>
  <si>
    <r>
      <t>200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YC1</t>
    </r>
    <phoneticPr fontId="2" type="noConversion"/>
  </si>
  <si>
    <r>
      <t>100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DEA+200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YC1</t>
    </r>
    <phoneticPr fontId="2" type="noConversion"/>
  </si>
  <si>
    <r>
      <t>200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Rio</t>
    </r>
    <phoneticPr fontId="2" type="noConversion"/>
  </si>
  <si>
    <r>
      <t>100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DEA+200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Rio</t>
    </r>
    <phoneticPr fontId="2" type="noConversion"/>
  </si>
  <si>
    <r>
      <t>100nM DEA+200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YC1</t>
    </r>
    <phoneticPr fontId="2" type="noConversion"/>
  </si>
  <si>
    <r>
      <t>100nM DEA+200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riociguat</t>
    </r>
    <phoneticPr fontId="2" type="noConversion"/>
  </si>
  <si>
    <r>
      <t>100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DEA+200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riociguat</t>
    </r>
    <phoneticPr fontId="2" type="noConversion"/>
  </si>
  <si>
    <r>
      <t>200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riociguat</t>
    </r>
    <phoneticPr fontId="2" type="noConversion"/>
  </si>
  <si>
    <t>Fig2f</t>
    <phoneticPr fontId="2" type="noConversion"/>
  </si>
  <si>
    <t>WT</t>
  </si>
  <si>
    <r>
      <t>riociguat(log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M)</t>
    </r>
    <phoneticPr fontId="2" type="noConversion"/>
  </si>
  <si>
    <t>cGMP production(nmol/min/nmol sGC)</t>
    <phoneticPr fontId="2" type="noConversion"/>
  </si>
  <si>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>1(L425A)</t>
    </r>
    <phoneticPr fontId="2" type="noConversion"/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</si>
  <si>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>3(V39A)</t>
    </r>
    <phoneticPr fontId="2" type="noConversion"/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</si>
  <si>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>3(F77A)</t>
    </r>
    <phoneticPr fontId="2" type="noConversion"/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</si>
  <si>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>3(S81A)</t>
    </r>
    <phoneticPr fontId="2" type="noConversion"/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</si>
  <si>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>3(E370A)</t>
    </r>
    <phoneticPr fontId="2" type="noConversion"/>
  </si>
  <si>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>3(R428A)</t>
    </r>
    <phoneticPr fontId="2" type="noConversion"/>
  </si>
  <si>
    <t>Fig2k</t>
    <phoneticPr fontId="2" type="noConversion"/>
  </si>
  <si>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等线"/>
        <family val="2"/>
        <scheme val="minor"/>
      </rPr>
      <t>1(D423P)</t>
    </r>
    <phoneticPr fontId="2" type="noConversion"/>
  </si>
  <si>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等线"/>
        <family val="2"/>
        <scheme val="minor"/>
      </rPr>
      <t>1(G356P)</t>
    </r>
    <phoneticPr fontId="2" type="noConversion"/>
  </si>
  <si>
    <t>basal</t>
    <phoneticPr fontId="2" type="noConversion"/>
  </si>
  <si>
    <t>Fig3a</t>
    <phoneticPr fontId="2" type="noConversion"/>
  </si>
  <si>
    <r>
      <t>20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NS2028</t>
    </r>
    <phoneticPr fontId="2" type="noConversion"/>
  </si>
  <si>
    <r>
      <t>20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cinaciguat</t>
    </r>
    <phoneticPr fontId="2" type="noConversion"/>
  </si>
  <si>
    <r>
      <t>20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NS2028 +20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cinaciguat</t>
    </r>
    <phoneticPr fontId="2" type="noConversion"/>
  </si>
  <si>
    <t>Fig3b</t>
    <phoneticPr fontId="2" type="noConversion"/>
  </si>
  <si>
    <t>haem-free sGC</t>
    <phoneticPr fontId="2" type="noConversion"/>
  </si>
  <si>
    <t>WT sGC</t>
    <phoneticPr fontId="2" type="noConversion"/>
  </si>
  <si>
    <r>
      <t>20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等线"/>
        <family val="2"/>
        <scheme val="minor"/>
      </rPr>
      <t>M cinaciguat</t>
    </r>
    <phoneticPr fontId="2" type="noConversion"/>
  </si>
  <si>
    <r>
      <t>100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等线"/>
        <family val="2"/>
        <scheme val="minor"/>
      </rPr>
      <t>M DEA</t>
    </r>
    <phoneticPr fontId="2" type="noConversion"/>
  </si>
  <si>
    <t>Fig4j</t>
    <phoneticPr fontId="2" type="noConversion"/>
  </si>
  <si>
    <r>
      <t xml:space="preserve"> 20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M NS2028 + 20 mM cinaciguat</t>
    </r>
    <phoneticPr fontId="2" type="noConversion"/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</si>
  <si>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>1(G356P)</t>
    </r>
    <phoneticPr fontId="2" type="noConversion"/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</si>
  <si>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>1(G356A)</t>
    </r>
    <phoneticPr fontId="2" type="noConversion"/>
  </si>
  <si>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>1(D423P)</t>
    </r>
    <phoneticPr fontId="2" type="noConversion"/>
  </si>
  <si>
    <r>
      <rPr>
        <sz val="10"/>
        <rFont val="Symbol"/>
        <family val="1"/>
        <charset val="2"/>
      </rPr>
      <t>a</t>
    </r>
    <r>
      <rPr>
        <sz val="10"/>
        <rFont val="Arial"/>
        <family val="2"/>
      </rPr>
      <t>1(D423A)</t>
    </r>
    <phoneticPr fontId="2" type="noConversion"/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</si>
  <si>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>1(H105A)</t>
    </r>
    <phoneticPr fontId="2" type="noConversion"/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</si>
  <si>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>1(F4G)</t>
    </r>
    <phoneticPr fontId="2" type="noConversion"/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</si>
  <si>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>1(F4A)</t>
    </r>
    <phoneticPr fontId="2" type="noConversion"/>
  </si>
  <si>
    <r>
      <rPr>
        <sz val="10"/>
        <rFont val="Symbol"/>
        <family val="1"/>
        <charset val="2"/>
      </rPr>
      <t>b</t>
    </r>
    <r>
      <rPr>
        <sz val="10"/>
        <rFont val="Arial"/>
        <family val="2"/>
      </rPr>
      <t>1(Y112A)</t>
    </r>
    <phoneticPr fontId="2" type="noConversion"/>
  </si>
  <si>
    <t>FigS1c</t>
    <phoneticPr fontId="2" type="noConversion"/>
  </si>
  <si>
    <t>FigS4b</t>
    <phoneticPr fontId="2" type="noConversion"/>
  </si>
  <si>
    <t>molar extinction coefficient(mM-1cm-1)</t>
    <phoneticPr fontId="2" type="noConversion"/>
  </si>
  <si>
    <t>FigS6h</t>
    <phoneticPr fontId="2" type="noConversion"/>
  </si>
  <si>
    <t>WT</t>
    <phoneticPr fontId="2" type="noConversion"/>
  </si>
  <si>
    <t>L425A</t>
    <phoneticPr fontId="2" type="noConversion"/>
  </si>
  <si>
    <t>V39A</t>
    <phoneticPr fontId="2" type="noConversion"/>
  </si>
  <si>
    <t>F77A</t>
    <phoneticPr fontId="2" type="noConversion"/>
  </si>
  <si>
    <t>S81A</t>
    <phoneticPr fontId="2" type="noConversion"/>
  </si>
  <si>
    <t>E370A</t>
    <phoneticPr fontId="2" type="noConversion"/>
  </si>
  <si>
    <t>R428A</t>
    <phoneticPr fontId="2" type="noConversion"/>
  </si>
  <si>
    <t>D423A</t>
    <phoneticPr fontId="2" type="noConversion"/>
  </si>
  <si>
    <t>D423P</t>
    <phoneticPr fontId="2" type="noConversion"/>
  </si>
  <si>
    <t>G356A</t>
    <phoneticPr fontId="2" type="noConversion"/>
  </si>
  <si>
    <t>G356P</t>
    <phoneticPr fontId="2" type="noConversion"/>
  </si>
  <si>
    <t>Y112A</t>
    <phoneticPr fontId="2" type="noConversion"/>
  </si>
  <si>
    <t>F4A</t>
    <phoneticPr fontId="2" type="noConversion"/>
  </si>
  <si>
    <t>F4G</t>
    <phoneticPr fontId="2" type="noConversion"/>
  </si>
  <si>
    <t>H105A</t>
    <phoneticPr fontId="2" type="noConversion"/>
  </si>
  <si>
    <r>
      <t>protein concentration(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等线"/>
        <family val="2"/>
        <scheme val="minor"/>
      </rPr>
      <t>M)</t>
    </r>
    <phoneticPr fontId="2" type="noConversion"/>
  </si>
  <si>
    <r>
      <t>haem concentration(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等线"/>
        <family val="2"/>
        <scheme val="minor"/>
      </rPr>
      <t>M)</t>
    </r>
    <phoneticPr fontId="2" type="noConversion"/>
  </si>
  <si>
    <t>haem content</t>
    <phoneticPr fontId="2" type="noConversion"/>
  </si>
  <si>
    <t>absorbance</t>
    <phoneticPr fontId="2" type="noConversion"/>
  </si>
  <si>
    <t>FigS6i</t>
    <phoneticPr fontId="2" type="noConversion"/>
  </si>
  <si>
    <t>FigS6j</t>
    <phoneticPr fontId="2" type="noConversion"/>
  </si>
  <si>
    <t>raw data</t>
    <phoneticPr fontId="2" type="noConversion"/>
  </si>
  <si>
    <t>D423P apo</t>
  </si>
  <si>
    <t>D423P+200uM Rio</t>
  </si>
  <si>
    <t>D423P+100uM DEA</t>
  </si>
  <si>
    <t>D423P+100uM DEA+200uM Rio</t>
  </si>
  <si>
    <t>G356P apo</t>
  </si>
  <si>
    <t>G356P+200uM Rio</t>
  </si>
  <si>
    <t>G356P+100uM DEA</t>
  </si>
  <si>
    <t>G356P+100uM DEA+200uM Rio</t>
  </si>
  <si>
    <t>X</t>
    <phoneticPr fontId="2" type="noConversion"/>
  </si>
  <si>
    <t>haem content</t>
  </si>
  <si>
    <t>normalized data according to haem content</t>
    <phoneticPr fontId="2" type="noConversion"/>
  </si>
  <si>
    <r>
      <rPr>
        <b/>
        <sz val="10"/>
        <rFont val="Symbol"/>
        <family val="1"/>
        <charset val="2"/>
      </rPr>
      <t>b</t>
    </r>
    <r>
      <rPr>
        <b/>
        <sz val="10"/>
        <rFont val="Arial"/>
        <family val="2"/>
      </rPr>
      <t>3(V39A)</t>
    </r>
    <phoneticPr fontId="2" type="noConversion"/>
  </si>
  <si>
    <r>
      <rPr>
        <b/>
        <sz val="10"/>
        <rFont val="Symbol"/>
        <family val="1"/>
        <charset val="2"/>
      </rPr>
      <t>b</t>
    </r>
    <r>
      <rPr>
        <b/>
        <sz val="10"/>
        <rFont val="Arial"/>
        <family val="2"/>
      </rPr>
      <t>3(F77A)</t>
    </r>
    <phoneticPr fontId="2" type="noConversion"/>
  </si>
  <si>
    <r>
      <rPr>
        <b/>
        <sz val="10"/>
        <rFont val="Symbol"/>
        <family val="1"/>
        <charset val="2"/>
      </rPr>
      <t>b</t>
    </r>
    <r>
      <rPr>
        <b/>
        <sz val="10"/>
        <rFont val="Arial"/>
        <family val="2"/>
      </rPr>
      <t>3(S81A)</t>
    </r>
    <phoneticPr fontId="2" type="noConversion"/>
  </si>
  <si>
    <r>
      <rPr>
        <b/>
        <sz val="10"/>
        <rFont val="Symbol"/>
        <family val="1"/>
        <charset val="2"/>
      </rPr>
      <t>b</t>
    </r>
    <r>
      <rPr>
        <b/>
        <sz val="10"/>
        <rFont val="Arial"/>
        <family val="2"/>
      </rPr>
      <t>3(E370A)</t>
    </r>
    <phoneticPr fontId="2" type="noConversion"/>
  </si>
  <si>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3(R428A)</t>
    </r>
    <phoneticPr fontId="2" type="noConversion"/>
  </si>
  <si>
    <r>
      <t>A</t>
    </r>
    <r>
      <rPr>
        <sz val="6"/>
        <color theme="1"/>
        <rFont val="等线"/>
        <family val="3"/>
        <charset val="134"/>
        <scheme val="minor"/>
      </rPr>
      <t>280</t>
    </r>
    <phoneticPr fontId="2" type="noConversion"/>
  </si>
  <si>
    <r>
      <t>A</t>
    </r>
    <r>
      <rPr>
        <sz val="6"/>
        <color theme="1"/>
        <rFont val="等线"/>
        <family val="3"/>
        <charset val="134"/>
        <scheme val="minor"/>
      </rPr>
      <t>431</t>
    </r>
    <phoneticPr fontId="2" type="noConversion"/>
  </si>
  <si>
    <t>cGMP production(nmol/min/nmol haem)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</si>
</sst>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1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0"/>
      <name val="Symbol"/>
      <family val="1"/>
      <charset val="2"/>
    </font>
    <font>
      <sz val="11"/>
      <color theme="1"/>
      <name val="Symbol"/>
      <family val="1"/>
      <charset val="2"/>
    </font>
    <font>
      <sz val="11"/>
      <color theme="1"/>
      <name val="等线"/>
      <family val="2"/>
    </font>
    <font>
      <b/>
      <sz val="10"/>
      <name val="Arial"/>
      <family val="2"/>
    </font>
    <font>
      <sz val="10"/>
      <name val="Arial"/>
      <family val="1"/>
      <charset val="2"/>
    </font>
    <font>
      <b/>
      <sz val="10"/>
      <name val="Symbol"/>
      <family val="1"/>
      <charset val="2"/>
    </font>
    <font>
      <b/>
      <sz val="10"/>
      <name val="Arial"/>
      <family val="1"/>
      <charset val="2"/>
    </font>
    <font>
      <sz val="6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17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3" borderId="0" xfId="0" applyFill="1"/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0" xfId="0" applyFill="1" applyAlignment="1"/>
    <xf numFmtId="0" fontId="0" fillId="0" borderId="2" xfId="0" applyFill="1" applyBorder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9524</xdr:rowOff>
    </xdr:from>
    <xdr:to>
      <xdr:col>9</xdr:col>
      <xdr:colOff>38100</xdr:colOff>
      <xdr:row>22</xdr:row>
      <xdr:rowOff>180974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221"/>
        <a:stretch/>
      </xdr:blipFill>
      <xdr:spPr>
        <a:xfrm>
          <a:off x="2057400" y="552449"/>
          <a:ext cx="4152900" cy="3609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3</xdr:row>
      <xdr:rowOff>19050</xdr:rowOff>
    </xdr:from>
    <xdr:to>
      <xdr:col>9</xdr:col>
      <xdr:colOff>419100</xdr:colOff>
      <xdr:row>21</xdr:row>
      <xdr:rowOff>154162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0" y="561975"/>
          <a:ext cx="4514850" cy="33926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workbookViewId="0">
      <selection activeCell="A4" sqref="A4:A6"/>
    </sheetView>
  </sheetViews>
  <sheetFormatPr defaultRowHeight="13.9" x14ac:dyDescent="0.4"/>
  <cols>
    <col min="1" max="1" width="14.3984375" customWidth="1"/>
    <col min="3" max="3" width="9.86328125" customWidth="1"/>
    <col min="4" max="4" width="10.265625" customWidth="1"/>
    <col min="5" max="5" width="19.46484375" customWidth="1"/>
    <col min="6" max="6" width="12.73046875" customWidth="1"/>
    <col min="7" max="7" width="21.73046875" customWidth="1"/>
    <col min="8" max="8" width="11.73046875" customWidth="1"/>
    <col min="9" max="9" width="19.73046875" customWidth="1"/>
    <col min="10" max="10" width="22" customWidth="1"/>
    <col min="11" max="11" width="16.265625" customWidth="1"/>
    <col min="12" max="12" width="17" customWidth="1"/>
  </cols>
  <sheetData>
    <row r="1" spans="1:12" x14ac:dyDescent="0.4">
      <c r="A1" s="6" t="s">
        <v>2</v>
      </c>
    </row>
    <row r="3" spans="1:12" x14ac:dyDescent="0.4">
      <c r="B3" s="3" t="s">
        <v>0</v>
      </c>
      <c r="C3" s="3" t="s">
        <v>3</v>
      </c>
      <c r="D3" s="3" t="s">
        <v>4</v>
      </c>
      <c r="E3" s="3" t="s">
        <v>5</v>
      </c>
      <c r="F3" s="3" t="s">
        <v>11</v>
      </c>
      <c r="G3" s="3" t="s">
        <v>10</v>
      </c>
      <c r="H3" s="3" t="s">
        <v>1</v>
      </c>
      <c r="I3" s="3" t="s">
        <v>8</v>
      </c>
      <c r="J3" s="3" t="s">
        <v>9</v>
      </c>
    </row>
    <row r="4" spans="1:12" x14ac:dyDescent="0.4">
      <c r="A4" s="14" t="s">
        <v>15</v>
      </c>
      <c r="B4" s="3">
        <v>0.17747679999999999</v>
      </c>
      <c r="C4" s="3">
        <v>55.340179999999997</v>
      </c>
      <c r="D4" s="3">
        <v>2.9468800000000002</v>
      </c>
      <c r="E4" s="3">
        <v>102.82550000000001</v>
      </c>
      <c r="F4" s="3">
        <v>18.30433</v>
      </c>
      <c r="G4" s="3">
        <v>78.684560000000005</v>
      </c>
      <c r="H4" s="3">
        <v>0.51625909999999997</v>
      </c>
      <c r="I4" s="3">
        <v>7.60982</v>
      </c>
      <c r="J4" s="3">
        <v>41.78481</v>
      </c>
    </row>
    <row r="5" spans="1:12" x14ac:dyDescent="0.4">
      <c r="A5" s="14"/>
      <c r="B5" s="3">
        <v>0.20561650000000001</v>
      </c>
      <c r="C5" s="3">
        <v>31.974730000000001</v>
      </c>
      <c r="D5" s="3">
        <v>3.6018119999999998</v>
      </c>
      <c r="E5" s="3">
        <v>79.744380000000007</v>
      </c>
      <c r="F5" s="3">
        <v>13.643509999999999</v>
      </c>
      <c r="G5" s="3">
        <v>100.1105</v>
      </c>
      <c r="H5" s="3">
        <v>0.48285289999999997</v>
      </c>
      <c r="I5" s="3">
        <v>21.89827</v>
      </c>
      <c r="J5" s="3">
        <v>54.604689999999998</v>
      </c>
    </row>
    <row r="6" spans="1:12" x14ac:dyDescent="0.4">
      <c r="A6" s="14"/>
      <c r="B6" s="3">
        <v>0.17747679999999999</v>
      </c>
      <c r="C6" s="3">
        <v>59.965850000000003</v>
      </c>
      <c r="D6" s="3">
        <v>3.460105</v>
      </c>
      <c r="E6" s="3">
        <v>52.671080000000003</v>
      </c>
      <c r="F6" s="3">
        <v>26.31549</v>
      </c>
      <c r="G6" s="3">
        <v>61.84422</v>
      </c>
      <c r="H6" s="3">
        <v>0.50262790000000002</v>
      </c>
      <c r="I6" s="3">
        <v>13.71007</v>
      </c>
      <c r="J6" s="3">
        <v>35.587009999999999</v>
      </c>
    </row>
    <row r="7" spans="1:12" x14ac:dyDescent="0.4">
      <c r="D7" s="3"/>
      <c r="E7" s="3"/>
      <c r="F7" s="3"/>
      <c r="G7" s="3"/>
      <c r="H7" s="3"/>
      <c r="I7" s="3"/>
      <c r="J7" s="3"/>
      <c r="K7" s="3"/>
      <c r="L7" s="3"/>
    </row>
    <row r="8" spans="1:12" x14ac:dyDescent="0.4">
      <c r="D8" s="3"/>
      <c r="E8" s="3"/>
      <c r="F8" s="3"/>
      <c r="G8" s="3"/>
      <c r="H8" s="3"/>
      <c r="I8" s="3"/>
      <c r="J8" s="3"/>
      <c r="K8" s="3"/>
      <c r="L8" s="3"/>
    </row>
    <row r="9" spans="1:12" x14ac:dyDescent="0.4">
      <c r="D9" s="3"/>
      <c r="E9" s="3"/>
      <c r="F9" s="3"/>
      <c r="G9" s="3"/>
      <c r="H9" s="3"/>
      <c r="I9" s="3"/>
      <c r="J9" s="3"/>
      <c r="K9" s="3"/>
      <c r="L9" s="3"/>
    </row>
    <row r="10" spans="1:12" x14ac:dyDescent="0.4">
      <c r="D10" s="3"/>
      <c r="E10" s="3"/>
      <c r="F10" s="3"/>
      <c r="G10" s="3"/>
      <c r="H10" s="3"/>
      <c r="I10" s="3"/>
      <c r="J10" s="3"/>
      <c r="K10" s="3"/>
      <c r="L10" s="3"/>
    </row>
  </sheetData>
  <mergeCells count="1">
    <mergeCell ref="A4:A6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9AC32-BC4B-4EE1-9083-54F3DDBF5C9A}">
  <dimension ref="A1:AD26"/>
  <sheetViews>
    <sheetView workbookViewId="0">
      <selection activeCell="B4" sqref="B4"/>
    </sheetView>
  </sheetViews>
  <sheetFormatPr defaultRowHeight="13.9" x14ac:dyDescent="0.4"/>
  <sheetData>
    <row r="1" spans="1:30" x14ac:dyDescent="0.4">
      <c r="A1" s="6" t="s">
        <v>68</v>
      </c>
    </row>
    <row r="4" spans="1:30" x14ac:dyDescent="0.4">
      <c r="B4" s="13" t="s">
        <v>70</v>
      </c>
      <c r="C4" s="23" t="s">
        <v>15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</row>
    <row r="5" spans="1:30" x14ac:dyDescent="0.4">
      <c r="B5" s="11" t="s">
        <v>79</v>
      </c>
      <c r="C5" s="20" t="s">
        <v>49</v>
      </c>
      <c r="D5" s="20"/>
      <c r="E5" s="20"/>
      <c r="F5" s="20"/>
      <c r="G5" s="21" t="s">
        <v>16</v>
      </c>
      <c r="H5" s="20"/>
      <c r="I5" s="20"/>
      <c r="J5" s="20"/>
      <c r="K5" s="18" t="s">
        <v>82</v>
      </c>
      <c r="L5" s="19"/>
      <c r="M5" s="19"/>
      <c r="N5" s="19"/>
      <c r="O5" s="18" t="s">
        <v>83</v>
      </c>
      <c r="P5" s="19"/>
      <c r="Q5" s="19"/>
      <c r="R5" s="19"/>
      <c r="S5" s="18" t="s">
        <v>84</v>
      </c>
      <c r="T5" s="19"/>
      <c r="U5" s="19"/>
      <c r="V5" s="19"/>
      <c r="W5" s="18" t="s">
        <v>85</v>
      </c>
      <c r="X5" s="19"/>
      <c r="Y5" s="19"/>
      <c r="Z5" s="19"/>
      <c r="AA5" s="18" t="s">
        <v>86</v>
      </c>
      <c r="AB5" s="19"/>
      <c r="AC5" s="19"/>
      <c r="AD5" s="19"/>
    </row>
    <row r="6" spans="1:30" x14ac:dyDescent="0.4">
      <c r="B6" s="12">
        <v>0.32</v>
      </c>
      <c r="C6" s="12">
        <v>1.0109300000000001</v>
      </c>
      <c r="D6" s="12">
        <v>0.95585140000000002</v>
      </c>
      <c r="E6" s="12">
        <v>1.0251889999999999</v>
      </c>
      <c r="F6" s="12">
        <v>1.0543130000000001</v>
      </c>
      <c r="G6" s="12">
        <v>3.2680729999999998</v>
      </c>
      <c r="H6" s="12">
        <v>2.7735300000000001</v>
      </c>
      <c r="I6" s="12">
        <v>2.6620620000000002</v>
      </c>
      <c r="J6" s="12">
        <v>3.2236919999999998</v>
      </c>
      <c r="K6" s="12">
        <v>0.26447500000000002</v>
      </c>
      <c r="L6" s="12">
        <v>0.3041334</v>
      </c>
      <c r="M6" s="12">
        <v>0.3041334</v>
      </c>
      <c r="N6" s="12">
        <v>0.33538210000000002</v>
      </c>
      <c r="O6" s="12">
        <v>0.1286014</v>
      </c>
      <c r="P6" s="12">
        <v>0.1286014</v>
      </c>
      <c r="Q6" s="12">
        <v>0.14046230000000001</v>
      </c>
      <c r="R6" s="12">
        <v>8.2732249999999993E-2</v>
      </c>
      <c r="S6" s="12">
        <v>0.83165940000000005</v>
      </c>
      <c r="T6" s="12">
        <v>0.86030289999999998</v>
      </c>
      <c r="U6" s="12">
        <v>0.75985340000000001</v>
      </c>
      <c r="V6" s="12">
        <v>0.73455429999999999</v>
      </c>
      <c r="W6" s="12">
        <v>0.57815749999999999</v>
      </c>
      <c r="X6" s="12">
        <v>0.70482610000000001</v>
      </c>
      <c r="Y6" s="12">
        <v>0.58703550000000004</v>
      </c>
      <c r="Z6" s="12">
        <v>0.78416759999999996</v>
      </c>
      <c r="AA6" s="12">
        <v>1.057456</v>
      </c>
      <c r="AB6" s="12">
        <v>1.446982</v>
      </c>
      <c r="AC6" s="12"/>
      <c r="AD6" s="12">
        <v>1.14625</v>
      </c>
    </row>
    <row r="7" spans="1:30" x14ac:dyDescent="0.4">
      <c r="B7" s="12">
        <v>1.6</v>
      </c>
      <c r="C7" s="12">
        <v>4.7511359999999998</v>
      </c>
      <c r="D7" s="12">
        <v>2.8296760000000001</v>
      </c>
      <c r="E7" s="12">
        <v>3.6923970000000002</v>
      </c>
      <c r="F7" s="12">
        <v>2.8695870000000001</v>
      </c>
      <c r="G7" s="12">
        <v>11.60721</v>
      </c>
      <c r="H7" s="12">
        <v>10.692970000000001</v>
      </c>
      <c r="I7" s="12">
        <v>10.84019</v>
      </c>
      <c r="J7" s="12">
        <v>8.1345530000000004</v>
      </c>
      <c r="K7" s="12">
        <v>0.65584620000000005</v>
      </c>
      <c r="L7" s="12">
        <v>0.79754190000000003</v>
      </c>
      <c r="M7" s="12">
        <v>0.84338400000000002</v>
      </c>
      <c r="N7" s="12">
        <v>0.89186100000000001</v>
      </c>
      <c r="O7" s="12">
        <v>0.21452009999999999</v>
      </c>
      <c r="P7" s="12">
        <v>0.2261811</v>
      </c>
      <c r="Q7" s="12">
        <v>0.30529840000000003</v>
      </c>
      <c r="R7" s="12">
        <v>0.2183387</v>
      </c>
      <c r="S7" s="12">
        <v>2.4301430000000002</v>
      </c>
      <c r="T7" s="12">
        <v>2.4856250000000002</v>
      </c>
      <c r="U7" s="12">
        <v>2.782629</v>
      </c>
      <c r="V7" s="12">
        <v>3.1151209999999998</v>
      </c>
      <c r="W7" s="12">
        <v>0.84625170000000005</v>
      </c>
      <c r="X7" s="12">
        <v>0.98555510000000002</v>
      </c>
      <c r="Y7" s="12">
        <v>0.48153580000000001</v>
      </c>
      <c r="Z7" s="12">
        <v>0.62393149999999997</v>
      </c>
      <c r="AA7" s="12">
        <v>4.9489520000000002</v>
      </c>
      <c r="AB7" s="12">
        <v>4.7882449999999999</v>
      </c>
      <c r="AC7" s="12">
        <v>4.6711479999999996</v>
      </c>
      <c r="AD7" s="12">
        <v>3.793085</v>
      </c>
    </row>
    <row r="8" spans="1:30" x14ac:dyDescent="0.4">
      <c r="B8" s="12">
        <v>8</v>
      </c>
      <c r="C8" s="12">
        <v>12.39058</v>
      </c>
      <c r="D8" s="12">
        <v>8.2545319999999993</v>
      </c>
      <c r="E8" s="12">
        <v>12.742570000000001</v>
      </c>
      <c r="F8" s="12">
        <v>11.391870000000001</v>
      </c>
      <c r="G8" s="12">
        <v>24.739629999999998</v>
      </c>
      <c r="H8" s="12">
        <v>20.710760000000001</v>
      </c>
      <c r="I8" s="12">
        <v>20.429500000000001</v>
      </c>
      <c r="J8" s="12">
        <v>20.995889999999999</v>
      </c>
      <c r="K8" s="12">
        <v>1.8187089999999999</v>
      </c>
      <c r="L8" s="12">
        <v>2.180955</v>
      </c>
      <c r="M8" s="12">
        <v>1.8702479999999999</v>
      </c>
      <c r="N8" s="12">
        <v>1.8965620000000001</v>
      </c>
      <c r="O8" s="12">
        <v>0.80571329999999997</v>
      </c>
      <c r="P8" s="12">
        <v>1.320505</v>
      </c>
      <c r="Q8" s="12">
        <v>1.520697</v>
      </c>
      <c r="R8" s="12">
        <v>0.96118919999999997</v>
      </c>
      <c r="S8" s="12">
        <v>11.20487</v>
      </c>
      <c r="T8" s="12">
        <v>8.7410519999999998</v>
      </c>
      <c r="U8" s="12">
        <v>9.4597020000000001</v>
      </c>
      <c r="V8" s="12">
        <v>7.3796249999999999</v>
      </c>
      <c r="W8" s="12">
        <v>0.95597080000000001</v>
      </c>
      <c r="X8" s="12">
        <v>0.71564899999999998</v>
      </c>
      <c r="Y8" s="12">
        <v>0.73779609999999995</v>
      </c>
      <c r="Z8" s="12">
        <v>0.89943980000000001</v>
      </c>
      <c r="AA8" s="12">
        <v>12.26685</v>
      </c>
      <c r="AB8" s="12">
        <v>20.975300000000001</v>
      </c>
      <c r="AC8" s="12">
        <v>14.11449</v>
      </c>
      <c r="AD8" s="12">
        <v>10.043530000000001</v>
      </c>
    </row>
    <row r="9" spans="1:30" x14ac:dyDescent="0.4">
      <c r="B9" s="12">
        <v>40</v>
      </c>
      <c r="C9" s="12">
        <v>38.78492</v>
      </c>
      <c r="D9" s="12">
        <v>27.327179999999998</v>
      </c>
      <c r="E9" s="12">
        <v>37.189019999999999</v>
      </c>
      <c r="F9" s="12">
        <v>30.567260000000001</v>
      </c>
      <c r="G9" s="12">
        <v>45.998939999999997</v>
      </c>
      <c r="H9" s="12">
        <v>41.800370000000001</v>
      </c>
      <c r="I9" s="12">
        <v>39.038119999999999</v>
      </c>
      <c r="J9" s="12">
        <v>31.799140000000001</v>
      </c>
      <c r="K9" s="12">
        <v>7.4779359999999997</v>
      </c>
      <c r="L9" s="12">
        <v>9.7515350000000005</v>
      </c>
      <c r="M9" s="12">
        <v>8.3622940000000003</v>
      </c>
      <c r="N9" s="12">
        <v>8.5992650000000008</v>
      </c>
      <c r="O9" s="12">
        <v>2.202734</v>
      </c>
      <c r="P9" s="12">
        <v>2.4058929999999998</v>
      </c>
      <c r="Q9" s="12">
        <v>2.3638150000000002</v>
      </c>
      <c r="R9" s="12"/>
      <c r="S9" s="12">
        <v>23.9177</v>
      </c>
      <c r="T9" s="12">
        <v>28.012180000000001</v>
      </c>
      <c r="U9" s="12">
        <v>21.60736</v>
      </c>
      <c r="V9" s="12">
        <v>17.241</v>
      </c>
      <c r="W9" s="12">
        <v>1.571415</v>
      </c>
      <c r="X9" s="12">
        <v>1.501193</v>
      </c>
      <c r="Y9" s="12">
        <v>1.54765</v>
      </c>
      <c r="Z9" s="12">
        <v>1.501193</v>
      </c>
      <c r="AA9" s="12">
        <v>28.70477</v>
      </c>
      <c r="AB9" s="12">
        <v>23.93873</v>
      </c>
      <c r="AC9" s="12">
        <v>24.13711</v>
      </c>
      <c r="AD9" s="12">
        <v>14.35089</v>
      </c>
    </row>
    <row r="10" spans="1:30" x14ac:dyDescent="0.4">
      <c r="B10" s="12">
        <v>100</v>
      </c>
      <c r="C10" s="12">
        <v>48.861060000000002</v>
      </c>
      <c r="D10" s="12">
        <v>26.015989999999999</v>
      </c>
      <c r="E10" s="12">
        <v>36.410420000000002</v>
      </c>
      <c r="F10" s="12">
        <v>36.923969999999997</v>
      </c>
      <c r="G10" s="12">
        <v>44.570860000000003</v>
      </c>
      <c r="H10" s="12">
        <v>32.544040000000003</v>
      </c>
      <c r="I10" s="12">
        <v>36.30592</v>
      </c>
      <c r="J10" s="12">
        <v>37.312460000000002</v>
      </c>
      <c r="K10" s="12">
        <v>12.755459999999999</v>
      </c>
      <c r="L10" s="12">
        <v>14.874549999999999</v>
      </c>
      <c r="M10" s="12">
        <v>13.87088</v>
      </c>
      <c r="N10" s="12">
        <v>14.263949999999999</v>
      </c>
      <c r="O10" s="12">
        <v>5.9691479999999997</v>
      </c>
      <c r="P10" s="12">
        <v>8.9568969999999997</v>
      </c>
      <c r="Q10" s="12">
        <v>8.0571339999999996</v>
      </c>
      <c r="R10" s="12">
        <v>6.7538619999999998</v>
      </c>
      <c r="S10" s="12">
        <v>37.566249999999997</v>
      </c>
      <c r="T10" s="12">
        <v>35.907899999999998</v>
      </c>
      <c r="U10" s="12">
        <v>31.359310000000001</v>
      </c>
      <c r="V10" s="12">
        <v>28.651730000000001</v>
      </c>
      <c r="W10" s="12">
        <v>2.082722</v>
      </c>
      <c r="X10" s="12">
        <v>2.2136239999999998</v>
      </c>
      <c r="Y10" s="12">
        <v>2.2136239999999998</v>
      </c>
      <c r="Z10" s="12">
        <v>2.5006270000000002</v>
      </c>
      <c r="AA10" s="12">
        <v>27.775539999999999</v>
      </c>
      <c r="AB10" s="12">
        <v>22.044689999999999</v>
      </c>
      <c r="AC10" s="12">
        <v>20.979669999999999</v>
      </c>
      <c r="AD10" s="12">
        <v>20.636220000000002</v>
      </c>
    </row>
    <row r="11" spans="1:30" x14ac:dyDescent="0.4">
      <c r="B11" s="12">
        <v>200</v>
      </c>
      <c r="C11" s="12">
        <v>49.550229999999999</v>
      </c>
      <c r="D11" s="12">
        <v>33.947830000000003</v>
      </c>
      <c r="E11" s="12">
        <v>41.884459999999997</v>
      </c>
      <c r="F11" s="12">
        <v>44.297969999999999</v>
      </c>
      <c r="G11" s="12">
        <v>38.874839999999999</v>
      </c>
      <c r="H11" s="12">
        <v>40.50264</v>
      </c>
      <c r="I11" s="12">
        <v>36.80574</v>
      </c>
      <c r="J11" s="12">
        <v>27.619289999999999</v>
      </c>
      <c r="K11" s="12">
        <v>16.080739999999999</v>
      </c>
      <c r="L11" s="12">
        <v>17.982479999999999</v>
      </c>
      <c r="M11" s="12">
        <v>10.87434</v>
      </c>
      <c r="N11" s="12">
        <v>11.99165</v>
      </c>
      <c r="O11" s="12">
        <v>8.4951109999999996</v>
      </c>
      <c r="P11" s="12">
        <v>12.089980000000001</v>
      </c>
      <c r="Q11" s="12">
        <v>9.9571389999999997</v>
      </c>
      <c r="R11" s="12">
        <v>10.31479</v>
      </c>
      <c r="S11" s="12">
        <v>40.843409999999999</v>
      </c>
      <c r="T11" s="12">
        <v>42.250109999999999</v>
      </c>
      <c r="U11" s="12">
        <v>39.931719999999999</v>
      </c>
      <c r="V11" s="12">
        <v>34.873420000000003</v>
      </c>
      <c r="W11" s="12">
        <v>3.8014779999999999</v>
      </c>
      <c r="X11" s="12">
        <v>3.3142809999999998</v>
      </c>
      <c r="Y11" s="12">
        <v>3.4693139999999998</v>
      </c>
      <c r="Z11" s="12">
        <v>2.9338920000000002</v>
      </c>
      <c r="AA11" s="12">
        <v>23.380710000000001</v>
      </c>
      <c r="AB11" s="12">
        <v>19.33839</v>
      </c>
      <c r="AC11" s="12">
        <v>19.0015</v>
      </c>
      <c r="AD11" s="12">
        <v>18.536819999999999</v>
      </c>
    </row>
    <row r="14" spans="1:30" x14ac:dyDescent="0.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AD14" s="5"/>
    </row>
    <row r="15" spans="1:30" x14ac:dyDescent="0.4">
      <c r="C15" s="5" t="s">
        <v>49</v>
      </c>
      <c r="D15" s="5" t="s">
        <v>50</v>
      </c>
      <c r="E15" s="5" t="s">
        <v>51</v>
      </c>
      <c r="F15" s="5" t="s">
        <v>52</v>
      </c>
      <c r="G15" s="5" t="s">
        <v>53</v>
      </c>
      <c r="H15" s="5" t="s">
        <v>54</v>
      </c>
      <c r="I15" s="5" t="s">
        <v>55</v>
      </c>
      <c r="J15" s="5"/>
      <c r="K15" s="5"/>
      <c r="L15" s="5"/>
      <c r="M15" s="5"/>
      <c r="N15" s="5"/>
      <c r="O15" s="5"/>
      <c r="P15" s="5"/>
      <c r="Q15" s="5"/>
      <c r="AD15" s="5"/>
    </row>
    <row r="16" spans="1:30" x14ac:dyDescent="0.4">
      <c r="B16" s="10" t="s">
        <v>80</v>
      </c>
      <c r="C16" s="10">
        <v>0.42502040656504048</v>
      </c>
      <c r="D16" s="10">
        <v>0.40571572118865717</v>
      </c>
      <c r="E16" s="10">
        <v>0.39731134252292377</v>
      </c>
      <c r="F16" s="10">
        <v>0.36162478267741421</v>
      </c>
      <c r="G16" s="10">
        <v>0.3589392209110519</v>
      </c>
      <c r="H16" s="10">
        <v>0.30970536479718447</v>
      </c>
      <c r="I16" s="10">
        <v>0.36580887107202886</v>
      </c>
      <c r="J16" s="10"/>
      <c r="K16" s="10"/>
      <c r="L16" s="10"/>
      <c r="M16" s="10"/>
      <c r="N16" s="10"/>
      <c r="O16" s="10"/>
      <c r="P16" s="10"/>
      <c r="Q16" s="10"/>
      <c r="AC16" s="10"/>
      <c r="AD16" s="10"/>
    </row>
    <row r="17" spans="2:30" x14ac:dyDescent="0.4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AC17" s="10"/>
      <c r="AD17" s="10"/>
    </row>
    <row r="19" spans="2:30" x14ac:dyDescent="0.4">
      <c r="B19" s="24" t="s">
        <v>81</v>
      </c>
      <c r="C19" s="25" t="s">
        <v>89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spans="2:30" x14ac:dyDescent="0.4">
      <c r="B20" s="4" t="s">
        <v>79</v>
      </c>
      <c r="C20" s="20" t="s">
        <v>49</v>
      </c>
      <c r="D20" s="20"/>
      <c r="E20" s="20"/>
      <c r="F20" s="20"/>
      <c r="G20" s="21" t="s">
        <v>16</v>
      </c>
      <c r="H20" s="20"/>
      <c r="I20" s="20"/>
      <c r="J20" s="20"/>
      <c r="K20" s="18" t="s">
        <v>82</v>
      </c>
      <c r="L20" s="19"/>
      <c r="M20" s="19"/>
      <c r="N20" s="19"/>
      <c r="O20" s="18" t="s">
        <v>83</v>
      </c>
      <c r="P20" s="19"/>
      <c r="Q20" s="19"/>
      <c r="R20" s="19"/>
      <c r="S20" s="18" t="s">
        <v>84</v>
      </c>
      <c r="T20" s="19"/>
      <c r="U20" s="19"/>
      <c r="V20" s="19"/>
      <c r="W20" s="18" t="s">
        <v>85</v>
      </c>
      <c r="X20" s="19"/>
      <c r="Y20" s="19"/>
      <c r="Z20" s="19"/>
      <c r="AA20" s="18" t="s">
        <v>86</v>
      </c>
      <c r="AB20" s="19"/>
      <c r="AC20" s="19"/>
      <c r="AD20" s="19"/>
    </row>
    <row r="21" spans="2:30" x14ac:dyDescent="0.4">
      <c r="B21" s="1">
        <v>0.32</v>
      </c>
      <c r="C21">
        <f>C6*0.42502</f>
        <v>0.42966546860000004</v>
      </c>
      <c r="D21">
        <f t="shared" ref="D21:F21" si="0">D6*0.42502</f>
        <v>0.40625596202800002</v>
      </c>
      <c r="E21">
        <f t="shared" si="0"/>
        <v>0.43572582877999999</v>
      </c>
      <c r="F21">
        <f t="shared" si="0"/>
        <v>0.44810411126000005</v>
      </c>
      <c r="G21">
        <f>G6*0.405716</f>
        <v>1.3259095052679999</v>
      </c>
      <c r="H21">
        <f t="shared" ref="H21:J21" si="1">H6*0.405716</f>
        <v>1.12526549748</v>
      </c>
      <c r="I21">
        <f t="shared" si="1"/>
        <v>1.0800411463920001</v>
      </c>
      <c r="J21">
        <f t="shared" si="1"/>
        <v>1.3079034234719999</v>
      </c>
      <c r="K21">
        <f>K6*0.397311</f>
        <v>0.10507882672500002</v>
      </c>
      <c r="L21">
        <f t="shared" ref="L21:N21" si="2">L6*0.397311</f>
        <v>0.12083554528740001</v>
      </c>
      <c r="M21">
        <f t="shared" si="2"/>
        <v>0.12083554528740001</v>
      </c>
      <c r="N21">
        <f t="shared" si="2"/>
        <v>0.13325099753310002</v>
      </c>
      <c r="O21">
        <f>O6*0.361625</f>
        <v>4.6505481274999996E-2</v>
      </c>
      <c r="P21">
        <f t="shared" ref="P21:R21" si="3">P6*0.361625</f>
        <v>4.6505481274999996E-2</v>
      </c>
      <c r="Q21">
        <f t="shared" si="3"/>
        <v>5.0794679237500001E-2</v>
      </c>
      <c r="R21">
        <f t="shared" si="3"/>
        <v>2.9918049906249994E-2</v>
      </c>
      <c r="S21">
        <f>S6*0.358939</f>
        <v>0.29851499337660004</v>
      </c>
      <c r="T21">
        <f t="shared" ref="T21:V21" si="4">T6*0.358939</f>
        <v>0.3087962626231</v>
      </c>
      <c r="U21">
        <f t="shared" si="4"/>
        <v>0.27274101954259999</v>
      </c>
      <c r="V21">
        <f t="shared" si="4"/>
        <v>0.26366018588770002</v>
      </c>
      <c r="W21">
        <f>W6*0.309705</f>
        <v>0.17905826853750001</v>
      </c>
      <c r="X21">
        <f t="shared" ref="X21:Z21" si="5">X6*0.309705</f>
        <v>0.21828816730050002</v>
      </c>
      <c r="Y21">
        <f t="shared" si="5"/>
        <v>0.18180782952750002</v>
      </c>
      <c r="Z21">
        <f t="shared" si="5"/>
        <v>0.242860626558</v>
      </c>
      <c r="AA21">
        <f>AA6*0.365809</f>
        <v>0.38682692190399998</v>
      </c>
      <c r="AB21">
        <f t="shared" ref="AB21:AD21" si="6">AB6*0.365809</f>
        <v>0.52931903843799999</v>
      </c>
      <c r="AD21">
        <f t="shared" si="6"/>
        <v>0.41930856625000001</v>
      </c>
    </row>
    <row r="22" spans="2:30" x14ac:dyDescent="0.4">
      <c r="B22" s="1">
        <v>1.6</v>
      </c>
      <c r="C22">
        <f t="shared" ref="C22:F26" si="7">C7*0.42502</f>
        <v>2.0193278227199998</v>
      </c>
      <c r="D22">
        <f t="shared" si="7"/>
        <v>1.2026688935200001</v>
      </c>
      <c r="E22">
        <f t="shared" si="7"/>
        <v>1.5693425729400001</v>
      </c>
      <c r="F22">
        <f t="shared" si="7"/>
        <v>1.2196318667400001</v>
      </c>
      <c r="G22">
        <f t="shared" ref="G22:J26" si="8">G7*0.405716</f>
        <v>4.7092308123600004</v>
      </c>
      <c r="H22">
        <f t="shared" si="8"/>
        <v>4.3383090165200002</v>
      </c>
      <c r="I22">
        <f t="shared" si="8"/>
        <v>4.3980385260400006</v>
      </c>
      <c r="J22">
        <f t="shared" si="8"/>
        <v>3.3003183049480005</v>
      </c>
      <c r="K22">
        <f t="shared" ref="K22:N26" si="9">K7*0.397311</f>
        <v>0.26057490956820001</v>
      </c>
      <c r="L22">
        <f t="shared" si="9"/>
        <v>0.31687216983090005</v>
      </c>
      <c r="M22">
        <f t="shared" si="9"/>
        <v>0.33508574042400002</v>
      </c>
      <c r="N22">
        <f t="shared" si="9"/>
        <v>0.35434618577100002</v>
      </c>
      <c r="O22">
        <f t="shared" ref="O22:R26" si="10">O7*0.361625</f>
        <v>7.7575831162499997E-2</v>
      </c>
      <c r="P22">
        <f t="shared" si="10"/>
        <v>8.1792740287499999E-2</v>
      </c>
      <c r="Q22">
        <f t="shared" si="10"/>
        <v>0.1104035339</v>
      </c>
      <c r="R22">
        <f t="shared" si="10"/>
        <v>7.8956732387499992E-2</v>
      </c>
      <c r="S22">
        <f t="shared" ref="S22:V26" si="11">S7*0.358939</f>
        <v>0.87227309827700006</v>
      </c>
      <c r="T22">
        <f t="shared" si="11"/>
        <v>0.8921877518750001</v>
      </c>
      <c r="U22">
        <f t="shared" si="11"/>
        <v>0.99879407063100001</v>
      </c>
      <c r="V22">
        <f t="shared" si="11"/>
        <v>1.118138416619</v>
      </c>
      <c r="W22">
        <f t="shared" ref="W22:Z26" si="12">W7*0.309705</f>
        <v>0.26208838274850005</v>
      </c>
      <c r="X22">
        <f t="shared" si="12"/>
        <v>0.30523134224550003</v>
      </c>
      <c r="Y22">
        <f t="shared" si="12"/>
        <v>0.14913404493900001</v>
      </c>
      <c r="Z22">
        <f t="shared" si="12"/>
        <v>0.1932347052075</v>
      </c>
      <c r="AA22">
        <f t="shared" ref="AA22:AD26" si="13">AA7*0.365809</f>
        <v>1.810371182168</v>
      </c>
      <c r="AB22">
        <f t="shared" si="13"/>
        <v>1.7515831152049999</v>
      </c>
      <c r="AC22">
        <f t="shared" si="13"/>
        <v>1.7087479787319999</v>
      </c>
      <c r="AD22">
        <f t="shared" si="13"/>
        <v>1.3875446307649999</v>
      </c>
    </row>
    <row r="23" spans="2:30" x14ac:dyDescent="0.4">
      <c r="B23" s="1">
        <v>8</v>
      </c>
      <c r="C23">
        <f t="shared" si="7"/>
        <v>5.2662443116000004</v>
      </c>
      <c r="D23">
        <f t="shared" si="7"/>
        <v>3.5083411906399999</v>
      </c>
      <c r="E23">
        <f t="shared" si="7"/>
        <v>5.4158471014000007</v>
      </c>
      <c r="F23">
        <f t="shared" si="7"/>
        <v>4.8417725874000004</v>
      </c>
      <c r="G23">
        <f t="shared" si="8"/>
        <v>10.037263725079999</v>
      </c>
      <c r="H23">
        <f t="shared" si="8"/>
        <v>8.4026867041600006</v>
      </c>
      <c r="I23">
        <f t="shared" si="8"/>
        <v>8.2885750220000016</v>
      </c>
      <c r="J23">
        <f t="shared" si="8"/>
        <v>8.5183685072399999</v>
      </c>
      <c r="K23">
        <f t="shared" si="9"/>
        <v>0.72259309149899997</v>
      </c>
      <c r="L23">
        <f t="shared" si="9"/>
        <v>0.8665174120050001</v>
      </c>
      <c r="M23">
        <f t="shared" si="9"/>
        <v>0.74307010312800004</v>
      </c>
      <c r="N23">
        <f t="shared" si="9"/>
        <v>0.75352494478200005</v>
      </c>
      <c r="O23">
        <f t="shared" si="10"/>
        <v>0.29136607211249999</v>
      </c>
      <c r="P23">
        <f t="shared" si="10"/>
        <v>0.47752762062499998</v>
      </c>
      <c r="Q23">
        <f t="shared" si="10"/>
        <v>0.54992205262499994</v>
      </c>
      <c r="R23">
        <f t="shared" si="10"/>
        <v>0.34759004444999997</v>
      </c>
      <c r="S23">
        <f t="shared" si="11"/>
        <v>4.0218648329300004</v>
      </c>
      <c r="T23">
        <f t="shared" si="11"/>
        <v>3.1375044638279999</v>
      </c>
      <c r="U23">
        <f t="shared" si="11"/>
        <v>3.3954559761779999</v>
      </c>
      <c r="V23">
        <f t="shared" si="11"/>
        <v>2.6488352178749999</v>
      </c>
      <c r="W23">
        <f t="shared" si="12"/>
        <v>0.29606893661400002</v>
      </c>
      <c r="X23">
        <f t="shared" si="12"/>
        <v>0.22164007354500001</v>
      </c>
      <c r="Y23">
        <f t="shared" si="12"/>
        <v>0.22849914115049999</v>
      </c>
      <c r="Z23">
        <f t="shared" si="12"/>
        <v>0.27856100325900002</v>
      </c>
      <c r="AA23">
        <f t="shared" si="13"/>
        <v>4.4873241316499994</v>
      </c>
      <c r="AB23">
        <f t="shared" si="13"/>
        <v>7.6729535176999999</v>
      </c>
      <c r="AC23">
        <f t="shared" si="13"/>
        <v>5.1632074724099999</v>
      </c>
      <c r="AD23">
        <f t="shared" si="13"/>
        <v>3.67401366577</v>
      </c>
    </row>
    <row r="24" spans="2:30" x14ac:dyDescent="0.4">
      <c r="B24" s="1">
        <v>40</v>
      </c>
      <c r="C24">
        <f t="shared" si="7"/>
        <v>16.484366698399999</v>
      </c>
      <c r="D24">
        <f t="shared" si="7"/>
        <v>11.614598043599999</v>
      </c>
      <c r="E24">
        <f t="shared" si="7"/>
        <v>15.8060772804</v>
      </c>
      <c r="F24">
        <f t="shared" si="7"/>
        <v>12.9916968452</v>
      </c>
      <c r="G24">
        <f t="shared" si="8"/>
        <v>18.662505941039999</v>
      </c>
      <c r="H24">
        <f t="shared" si="8"/>
        <v>16.959078914920003</v>
      </c>
      <c r="I24">
        <f t="shared" si="8"/>
        <v>15.838389893920001</v>
      </c>
      <c r="J24">
        <f t="shared" si="8"/>
        <v>12.901419884240001</v>
      </c>
      <c r="K24">
        <f t="shared" si="9"/>
        <v>2.971066230096</v>
      </c>
      <c r="L24">
        <f t="shared" si="9"/>
        <v>3.8743921223850006</v>
      </c>
      <c r="M24">
        <f t="shared" si="9"/>
        <v>3.3224313914340002</v>
      </c>
      <c r="N24">
        <f t="shared" si="9"/>
        <v>3.4165825764150006</v>
      </c>
      <c r="O24">
        <f t="shared" si="10"/>
        <v>0.79656368274999989</v>
      </c>
      <c r="P24">
        <f t="shared" si="10"/>
        <v>0.87003105612499987</v>
      </c>
      <c r="Q24">
        <f t="shared" si="10"/>
        <v>0.85481459937500004</v>
      </c>
      <c r="S24">
        <f t="shared" si="11"/>
        <v>8.5849953203000009</v>
      </c>
      <c r="T24">
        <f t="shared" si="11"/>
        <v>10.054663877020001</v>
      </c>
      <c r="U24">
        <f t="shared" si="11"/>
        <v>7.7557241910400005</v>
      </c>
      <c r="V24">
        <f t="shared" si="11"/>
        <v>6.188467299</v>
      </c>
      <c r="W24">
        <f t="shared" si="12"/>
        <v>0.48667508257500003</v>
      </c>
      <c r="X24">
        <f t="shared" si="12"/>
        <v>0.464926978065</v>
      </c>
      <c r="Y24">
        <f t="shared" si="12"/>
        <v>0.47931494325000001</v>
      </c>
      <c r="Z24">
        <f t="shared" si="12"/>
        <v>0.464926978065</v>
      </c>
      <c r="AA24">
        <f t="shared" si="13"/>
        <v>10.50046320893</v>
      </c>
      <c r="AB24">
        <f t="shared" si="13"/>
        <v>8.7570028825699993</v>
      </c>
      <c r="AC24">
        <f t="shared" si="13"/>
        <v>8.8295720719900004</v>
      </c>
      <c r="AD24">
        <f t="shared" si="13"/>
        <v>5.2496847200099994</v>
      </c>
    </row>
    <row r="25" spans="2:30" x14ac:dyDescent="0.4">
      <c r="B25" s="1">
        <v>100</v>
      </c>
      <c r="C25">
        <f t="shared" si="7"/>
        <v>20.766927721200002</v>
      </c>
      <c r="D25">
        <f t="shared" si="7"/>
        <v>11.057316069799999</v>
      </c>
      <c r="E25">
        <f t="shared" si="7"/>
        <v>15.475156708400002</v>
      </c>
      <c r="F25">
        <f t="shared" si="7"/>
        <v>15.693425729399999</v>
      </c>
      <c r="G25">
        <f t="shared" si="8"/>
        <v>18.083111035760002</v>
      </c>
      <c r="H25">
        <f t="shared" si="8"/>
        <v>13.203637732640003</v>
      </c>
      <c r="I25">
        <f t="shared" si="8"/>
        <v>14.729892638720001</v>
      </c>
      <c r="J25">
        <f t="shared" si="8"/>
        <v>15.138262021360001</v>
      </c>
      <c r="K25">
        <f t="shared" si="9"/>
        <v>5.0678845680600002</v>
      </c>
      <c r="L25">
        <f t="shared" si="9"/>
        <v>5.9098223350500003</v>
      </c>
      <c r="M25">
        <f t="shared" si="9"/>
        <v>5.5110532036800004</v>
      </c>
      <c r="N25">
        <f t="shared" si="9"/>
        <v>5.6672242384500002</v>
      </c>
      <c r="O25">
        <f t="shared" si="10"/>
        <v>2.1585931454999998</v>
      </c>
      <c r="P25">
        <f t="shared" si="10"/>
        <v>3.2390378776249995</v>
      </c>
      <c r="Q25">
        <f t="shared" si="10"/>
        <v>2.9136610827499996</v>
      </c>
      <c r="R25">
        <f t="shared" si="10"/>
        <v>2.4423653457499999</v>
      </c>
      <c r="S25">
        <f t="shared" si="11"/>
        <v>13.483992208749999</v>
      </c>
      <c r="T25">
        <f t="shared" si="11"/>
        <v>12.888745718099999</v>
      </c>
      <c r="U25">
        <f t="shared" si="11"/>
        <v>11.256079372090001</v>
      </c>
      <c r="V25">
        <f t="shared" si="11"/>
        <v>10.284223314470001</v>
      </c>
      <c r="W25">
        <f t="shared" si="12"/>
        <v>0.64502941701000005</v>
      </c>
      <c r="X25">
        <f t="shared" si="12"/>
        <v>0.68557042091999998</v>
      </c>
      <c r="Y25">
        <f t="shared" si="12"/>
        <v>0.68557042091999998</v>
      </c>
      <c r="Z25">
        <f t="shared" si="12"/>
        <v>0.77445668503500009</v>
      </c>
      <c r="AA25">
        <f t="shared" si="13"/>
        <v>10.160542511859999</v>
      </c>
      <c r="AB25">
        <f t="shared" si="13"/>
        <v>8.0641460042100004</v>
      </c>
      <c r="AC25">
        <f t="shared" si="13"/>
        <v>7.674552103029999</v>
      </c>
      <c r="AD25">
        <f t="shared" si="13"/>
        <v>7.5489150019800002</v>
      </c>
    </row>
    <row r="26" spans="2:30" x14ac:dyDescent="0.4">
      <c r="B26" s="1">
        <v>200</v>
      </c>
      <c r="C26">
        <f t="shared" si="7"/>
        <v>21.059838754600001</v>
      </c>
      <c r="D26">
        <f t="shared" si="7"/>
        <v>14.428506706600002</v>
      </c>
      <c r="E26">
        <f t="shared" si="7"/>
        <v>17.8017331892</v>
      </c>
      <c r="F26">
        <f t="shared" si="7"/>
        <v>18.827523209399999</v>
      </c>
      <c r="G26">
        <f t="shared" si="8"/>
        <v>15.77214458544</v>
      </c>
      <c r="H26">
        <f t="shared" si="8"/>
        <v>16.432569090240001</v>
      </c>
      <c r="I26">
        <f t="shared" si="8"/>
        <v>14.932677609840001</v>
      </c>
      <c r="J26">
        <f t="shared" si="8"/>
        <v>11.20558786164</v>
      </c>
      <c r="K26">
        <f t="shared" si="9"/>
        <v>6.3890548901399997</v>
      </c>
      <c r="L26">
        <f t="shared" si="9"/>
        <v>7.1446371112799998</v>
      </c>
      <c r="M26">
        <f t="shared" si="9"/>
        <v>4.3204948997399999</v>
      </c>
      <c r="N26">
        <f t="shared" si="9"/>
        <v>4.7644144531500006</v>
      </c>
      <c r="O26">
        <f t="shared" si="10"/>
        <v>3.0720445153749996</v>
      </c>
      <c r="P26">
        <f t="shared" si="10"/>
        <v>4.3720390174999997</v>
      </c>
      <c r="Q26">
        <f t="shared" si="10"/>
        <v>3.6007503908749996</v>
      </c>
      <c r="R26">
        <f t="shared" si="10"/>
        <v>3.7300859337499999</v>
      </c>
      <c r="S26">
        <f t="shared" si="11"/>
        <v>14.66029274199</v>
      </c>
      <c r="T26">
        <f t="shared" si="11"/>
        <v>15.165212233289999</v>
      </c>
      <c r="U26">
        <f t="shared" si="11"/>
        <v>14.333051645079999</v>
      </c>
      <c r="V26">
        <f t="shared" si="11"/>
        <v>12.517430501380002</v>
      </c>
      <c r="W26">
        <f t="shared" si="12"/>
        <v>1.17733674399</v>
      </c>
      <c r="X26">
        <f t="shared" si="12"/>
        <v>1.0264493971049999</v>
      </c>
      <c r="Y26">
        <f t="shared" si="12"/>
        <v>1.0744638923700001</v>
      </c>
      <c r="Z26">
        <f t="shared" si="12"/>
        <v>0.90864102186000006</v>
      </c>
      <c r="AA26">
        <f t="shared" si="13"/>
        <v>8.5528741443899996</v>
      </c>
      <c r="AB26">
        <f t="shared" si="13"/>
        <v>7.0741571075100005</v>
      </c>
      <c r="AC26">
        <f t="shared" si="13"/>
        <v>6.9509197135000003</v>
      </c>
      <c r="AD26">
        <f t="shared" si="13"/>
        <v>6.7809355873799992</v>
      </c>
    </row>
  </sheetData>
  <mergeCells count="16">
    <mergeCell ref="C4:AD4"/>
    <mergeCell ref="C19:AD19"/>
    <mergeCell ref="AA5:AD5"/>
    <mergeCell ref="C20:F20"/>
    <mergeCell ref="G20:J20"/>
    <mergeCell ref="K20:N20"/>
    <mergeCell ref="O20:R20"/>
    <mergeCell ref="S20:V20"/>
    <mergeCell ref="W20:Z20"/>
    <mergeCell ref="AA20:AD20"/>
    <mergeCell ref="C5:F5"/>
    <mergeCell ref="G5:J5"/>
    <mergeCell ref="K5:N5"/>
    <mergeCell ref="O5:R5"/>
    <mergeCell ref="S5:V5"/>
    <mergeCell ref="W5:Z5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7EB8-2C09-462A-B690-EE3E2F5BD391}">
  <dimension ref="A1:I21"/>
  <sheetViews>
    <sheetView tabSelected="1" workbookViewId="0">
      <selection activeCell="E26" sqref="E26"/>
    </sheetView>
  </sheetViews>
  <sheetFormatPr defaultRowHeight="13.9" x14ac:dyDescent="0.4"/>
  <cols>
    <col min="2" max="2" width="12.265625" customWidth="1"/>
    <col min="3" max="3" width="18.265625" customWidth="1"/>
    <col min="4" max="4" width="18.86328125" customWidth="1"/>
    <col min="5" max="5" width="29.46484375" customWidth="1"/>
    <col min="6" max="6" width="10.59765625" customWidth="1"/>
    <col min="7" max="7" width="17.1328125" customWidth="1"/>
    <col min="8" max="8" width="18" customWidth="1"/>
    <col min="9" max="9" width="27.86328125" customWidth="1"/>
  </cols>
  <sheetData>
    <row r="1" spans="1:9" x14ac:dyDescent="0.4">
      <c r="A1" s="6" t="s">
        <v>69</v>
      </c>
    </row>
    <row r="5" spans="1:9" x14ac:dyDescent="0.4">
      <c r="B5" s="5"/>
      <c r="C5" s="5" t="s">
        <v>57</v>
      </c>
      <c r="D5" s="5" t="s">
        <v>59</v>
      </c>
      <c r="E5" s="5"/>
      <c r="F5" s="5"/>
      <c r="G5" s="5"/>
      <c r="H5" s="5"/>
      <c r="I5" s="5"/>
    </row>
    <row r="6" spans="1:9" x14ac:dyDescent="0.4">
      <c r="B6" s="27" t="s">
        <v>66</v>
      </c>
      <c r="C6" s="5">
        <v>0.46488600000000002</v>
      </c>
      <c r="D6" s="5">
        <v>0.42499100000000001</v>
      </c>
      <c r="E6" s="5"/>
      <c r="F6" s="5"/>
      <c r="G6" s="5"/>
      <c r="H6" s="5"/>
      <c r="I6" s="5"/>
    </row>
    <row r="7" spans="1:9" x14ac:dyDescent="0.4">
      <c r="B7" s="10"/>
      <c r="C7" s="10"/>
      <c r="D7" s="10"/>
      <c r="E7" s="10"/>
      <c r="F7" s="10"/>
      <c r="G7" s="10"/>
      <c r="H7" s="10"/>
      <c r="I7" s="10"/>
    </row>
    <row r="8" spans="1:9" x14ac:dyDescent="0.4">
      <c r="B8" s="26" t="s">
        <v>70</v>
      </c>
      <c r="C8" s="22" t="s">
        <v>15</v>
      </c>
      <c r="D8" s="22"/>
      <c r="E8" s="22"/>
      <c r="F8" s="22"/>
      <c r="G8" s="22"/>
      <c r="H8" s="22"/>
      <c r="I8" s="22"/>
    </row>
    <row r="9" spans="1:9" x14ac:dyDescent="0.4">
      <c r="B9" s="5" t="s">
        <v>71</v>
      </c>
      <c r="C9" s="5" t="s">
        <v>72</v>
      </c>
      <c r="D9" s="5" t="s">
        <v>73</v>
      </c>
      <c r="E9" s="5" t="s">
        <v>74</v>
      </c>
      <c r="F9" s="5" t="s">
        <v>75</v>
      </c>
      <c r="G9" s="5" t="s">
        <v>76</v>
      </c>
      <c r="H9" s="5" t="s">
        <v>77</v>
      </c>
      <c r="I9" s="5" t="s">
        <v>78</v>
      </c>
    </row>
    <row r="10" spans="1:9" x14ac:dyDescent="0.4">
      <c r="B10" s="5">
        <v>1.9390660000000001E-2</v>
      </c>
      <c r="C10" s="5">
        <v>1.6998200000000002E-2</v>
      </c>
      <c r="D10" s="5">
        <v>4.0384990000000003E-2</v>
      </c>
      <c r="E10" s="5">
        <v>25.233160000000002</v>
      </c>
      <c r="F10" s="5">
        <v>1.0325229999999999E-2</v>
      </c>
      <c r="G10" s="5">
        <v>1.4350720000000001E-2</v>
      </c>
      <c r="H10" s="5">
        <v>2.6950470000000001E-2</v>
      </c>
      <c r="I10" s="5">
        <v>10.42281</v>
      </c>
    </row>
    <row r="11" spans="1:9" x14ac:dyDescent="0.4">
      <c r="B11" s="5">
        <v>2.2752910000000001E-2</v>
      </c>
      <c r="C11" s="5">
        <v>1.532739E-2</v>
      </c>
      <c r="D11" s="5">
        <v>6.8387719999999999E-2</v>
      </c>
      <c r="E11" s="5">
        <v>16.681419999999999</v>
      </c>
      <c r="F11" s="5">
        <v>1.113216E-2</v>
      </c>
      <c r="G11" s="5">
        <v>1.2230069999999999E-2</v>
      </c>
      <c r="H11" s="5">
        <v>3.5070780000000003E-2</v>
      </c>
      <c r="I11" s="5">
        <v>9.5767910000000001</v>
      </c>
    </row>
    <row r="12" spans="1:9" x14ac:dyDescent="0.4">
      <c r="B12" s="5">
        <v>1.3951430000000001E-2</v>
      </c>
      <c r="C12" s="5">
        <v>1.4216370000000001E-2</v>
      </c>
      <c r="D12" s="5">
        <v>8.4904830000000001E-2</v>
      </c>
      <c r="E12" s="5">
        <v>17.484690000000001</v>
      </c>
      <c r="F12" s="5">
        <v>9.8508769999999992E-3</v>
      </c>
      <c r="G12" s="5">
        <v>1.113216E-2</v>
      </c>
      <c r="H12" s="5">
        <v>3.0455869999999999E-2</v>
      </c>
      <c r="I12" s="5">
        <v>9.3103300000000004</v>
      </c>
    </row>
    <row r="13" spans="1:9" x14ac:dyDescent="0.4">
      <c r="B13" s="5"/>
      <c r="C13" s="5"/>
      <c r="D13" s="5"/>
      <c r="E13" s="5"/>
      <c r="F13" s="5"/>
      <c r="G13" s="5"/>
      <c r="H13" s="5"/>
      <c r="I13" s="5"/>
    </row>
    <row r="14" spans="1:9" x14ac:dyDescent="0.4">
      <c r="B14" s="5"/>
      <c r="C14" s="5"/>
      <c r="D14" s="5"/>
      <c r="E14" s="5"/>
      <c r="F14" s="5"/>
      <c r="G14" s="5"/>
      <c r="H14" s="5"/>
      <c r="I14" s="5"/>
    </row>
    <row r="15" spans="1:9" x14ac:dyDescent="0.4">
      <c r="B15" s="5"/>
      <c r="C15" s="5"/>
      <c r="D15" s="5"/>
      <c r="E15" s="5"/>
      <c r="F15" s="5"/>
      <c r="G15" s="5"/>
      <c r="H15" s="5"/>
      <c r="I15" s="5"/>
    </row>
    <row r="16" spans="1:9" x14ac:dyDescent="0.4">
      <c r="B16" s="26" t="s">
        <v>81</v>
      </c>
      <c r="C16" s="22" t="s">
        <v>89</v>
      </c>
      <c r="D16" s="22"/>
      <c r="E16" s="22"/>
      <c r="F16" s="22"/>
      <c r="G16" s="22"/>
      <c r="H16" s="22"/>
      <c r="I16" s="22"/>
    </row>
    <row r="17" spans="2:9" x14ac:dyDescent="0.4">
      <c r="B17" s="5" t="s">
        <v>71</v>
      </c>
      <c r="C17" s="5" t="s">
        <v>72</v>
      </c>
      <c r="D17" s="5" t="s">
        <v>73</v>
      </c>
      <c r="E17" s="5" t="s">
        <v>74</v>
      </c>
      <c r="F17" s="5" t="s">
        <v>75</v>
      </c>
      <c r="G17" s="5" t="s">
        <v>76</v>
      </c>
      <c r="H17" s="5" t="s">
        <v>77</v>
      </c>
      <c r="I17" s="5" t="s">
        <v>78</v>
      </c>
    </row>
    <row r="18" spans="2:9" x14ac:dyDescent="0.4">
      <c r="B18" s="5">
        <f>B10*0.464886</f>
        <v>9.0144463647600006E-3</v>
      </c>
      <c r="C18" s="5">
        <f t="shared" ref="C18:E18" si="0">C10*0.464886</f>
        <v>7.9022252052000017E-3</v>
      </c>
      <c r="D18" s="5">
        <f t="shared" si="0"/>
        <v>1.8774416461140003E-2</v>
      </c>
      <c r="E18" s="5">
        <f t="shared" si="0"/>
        <v>11.730542819760002</v>
      </c>
      <c r="F18" s="5">
        <f>F10*0.424991</f>
        <v>4.3881298229299995E-3</v>
      </c>
      <c r="G18" s="5">
        <f t="shared" ref="G18:I18" si="1">G10*0.424991</f>
        <v>6.0989268435200005E-3</v>
      </c>
      <c r="H18" s="5">
        <f t="shared" si="1"/>
        <v>1.145370719577E-2</v>
      </c>
      <c r="I18" s="5">
        <f t="shared" si="1"/>
        <v>4.4296004447100001</v>
      </c>
    </row>
    <row r="19" spans="2:9" x14ac:dyDescent="0.4">
      <c r="B19" s="5">
        <f t="shared" ref="B19:E20" si="2">B11*0.464886</f>
        <v>1.0577509318260001E-2</v>
      </c>
      <c r="C19" s="5">
        <f t="shared" si="2"/>
        <v>7.1254890275400003E-3</v>
      </c>
      <c r="D19" s="5">
        <f t="shared" si="2"/>
        <v>3.1792493599920001E-2</v>
      </c>
      <c r="E19" s="5">
        <f t="shared" si="2"/>
        <v>7.7549586181199999</v>
      </c>
      <c r="F19" s="5">
        <f t="shared" ref="F19:I20" si="3">F11*0.424991</f>
        <v>4.7310678105600005E-3</v>
      </c>
      <c r="G19" s="5">
        <f t="shared" si="3"/>
        <v>5.1976696793699997E-3</v>
      </c>
      <c r="H19" s="5">
        <f t="shared" si="3"/>
        <v>1.4904765862980002E-2</v>
      </c>
      <c r="I19" s="5">
        <f t="shared" si="3"/>
        <v>4.0700499838809998</v>
      </c>
    </row>
    <row r="20" spans="2:9" x14ac:dyDescent="0.4">
      <c r="B20" s="5">
        <f t="shared" si="2"/>
        <v>6.4858244869800009E-3</v>
      </c>
      <c r="C20" s="5">
        <f t="shared" si="2"/>
        <v>6.6089913838200008E-3</v>
      </c>
      <c r="D20" s="5">
        <f t="shared" si="2"/>
        <v>3.9471066799379999E-2</v>
      </c>
      <c r="E20" s="5">
        <f t="shared" si="2"/>
        <v>8.1283875953400013</v>
      </c>
      <c r="F20" s="5">
        <f t="shared" si="3"/>
        <v>4.1865340671070001E-3</v>
      </c>
      <c r="G20" s="5">
        <f t="shared" si="3"/>
        <v>4.7310678105600005E-3</v>
      </c>
      <c r="H20" s="5">
        <f t="shared" si="3"/>
        <v>1.294347064717E-2</v>
      </c>
      <c r="I20" s="5">
        <f t="shared" si="3"/>
        <v>3.9568064570300003</v>
      </c>
    </row>
    <row r="21" spans="2:9" x14ac:dyDescent="0.4">
      <c r="B21" s="5"/>
      <c r="C21" s="5"/>
      <c r="D21" s="5"/>
      <c r="E21" s="5"/>
      <c r="F21" s="5"/>
      <c r="G21" s="5"/>
      <c r="H21" s="5"/>
      <c r="I21" s="5"/>
    </row>
  </sheetData>
  <mergeCells count="2">
    <mergeCell ref="C8:I8"/>
    <mergeCell ref="C16:I1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"/>
  <sheetViews>
    <sheetView topLeftCell="C1" workbookViewId="0">
      <selection activeCell="C2" sqref="C2:AD2"/>
    </sheetView>
  </sheetViews>
  <sheetFormatPr defaultRowHeight="13.9" x14ac:dyDescent="0.4"/>
  <cols>
    <col min="2" max="2" width="14.3984375" customWidth="1"/>
  </cols>
  <sheetData>
    <row r="1" spans="1:30" x14ac:dyDescent="0.4">
      <c r="A1" s="6" t="s">
        <v>12</v>
      </c>
    </row>
    <row r="2" spans="1:30" x14ac:dyDescent="0.4">
      <c r="B2" s="2" t="s">
        <v>14</v>
      </c>
      <c r="C2" s="17" t="s">
        <v>15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x14ac:dyDescent="0.4">
      <c r="C3" s="16" t="s">
        <v>13</v>
      </c>
      <c r="D3" s="16"/>
      <c r="E3" s="16"/>
      <c r="F3" s="16"/>
      <c r="G3" s="15" t="s">
        <v>16</v>
      </c>
      <c r="H3" s="16"/>
      <c r="I3" s="16"/>
      <c r="J3" s="16"/>
      <c r="K3" s="15" t="s">
        <v>17</v>
      </c>
      <c r="L3" s="16"/>
      <c r="M3" s="16"/>
      <c r="N3" s="16"/>
      <c r="O3" s="15" t="s">
        <v>18</v>
      </c>
      <c r="P3" s="16"/>
      <c r="Q3" s="16"/>
      <c r="R3" s="16"/>
      <c r="S3" s="15" t="s">
        <v>19</v>
      </c>
      <c r="T3" s="16"/>
      <c r="U3" s="16"/>
      <c r="V3" s="16"/>
      <c r="W3" s="15" t="s">
        <v>20</v>
      </c>
      <c r="X3" s="16"/>
      <c r="Y3" s="16"/>
      <c r="Z3" s="16"/>
      <c r="AA3" s="15" t="s">
        <v>21</v>
      </c>
      <c r="AB3" s="16"/>
      <c r="AC3" s="16"/>
      <c r="AD3" s="16"/>
    </row>
    <row r="4" spans="1:30" x14ac:dyDescent="0.4">
      <c r="B4" s="3">
        <v>-0.49485000000000001</v>
      </c>
      <c r="C4" s="1">
        <v>1.0109300000000001</v>
      </c>
      <c r="D4" s="1">
        <v>0.95585140000000002</v>
      </c>
      <c r="E4" s="1">
        <v>1.0251889999999999</v>
      </c>
      <c r="F4" s="1">
        <v>1.0543130000000001</v>
      </c>
      <c r="G4" s="1">
        <v>3.2680729999999998</v>
      </c>
      <c r="H4" s="1">
        <v>2.7735300000000001</v>
      </c>
      <c r="I4" s="1">
        <v>2.6620620000000002</v>
      </c>
      <c r="J4" s="1">
        <v>3.2236919999999998</v>
      </c>
      <c r="K4" s="1">
        <v>0.26447500000000002</v>
      </c>
      <c r="L4" s="1">
        <v>0.3041334</v>
      </c>
      <c r="M4" s="1">
        <v>0.3041334</v>
      </c>
      <c r="N4" s="1">
        <v>0.33538210000000002</v>
      </c>
      <c r="O4" s="1">
        <v>0.1286014</v>
      </c>
      <c r="P4" s="1">
        <v>0.1286014</v>
      </c>
      <c r="Q4" s="1">
        <v>0.14046230000000001</v>
      </c>
      <c r="R4" s="1">
        <v>8.2732249999999993E-2</v>
      </c>
      <c r="S4" s="1">
        <v>0.83165940000000005</v>
      </c>
      <c r="T4" s="1">
        <v>0.86030289999999998</v>
      </c>
      <c r="U4" s="1">
        <v>0.75985340000000001</v>
      </c>
      <c r="V4" s="1">
        <v>0.73455429999999999</v>
      </c>
      <c r="W4" s="1">
        <v>0.57815749999999999</v>
      </c>
      <c r="X4" s="1">
        <v>0.70482610000000001</v>
      </c>
      <c r="Y4" s="1">
        <v>0.58703550000000004</v>
      </c>
      <c r="Z4" s="1">
        <v>0.78416759999999996</v>
      </c>
      <c r="AA4" s="1">
        <v>1.057456</v>
      </c>
      <c r="AB4" s="1">
        <v>1.446982</v>
      </c>
      <c r="AC4" s="1"/>
      <c r="AD4" s="1">
        <v>1.14625</v>
      </c>
    </row>
    <row r="5" spans="1:30" x14ac:dyDescent="0.4">
      <c r="B5" s="3">
        <v>0.20412</v>
      </c>
      <c r="C5" s="1">
        <v>4.7511359999999998</v>
      </c>
      <c r="D5" s="1">
        <v>2.8296760000000001</v>
      </c>
      <c r="E5" s="1">
        <v>3.6923970000000002</v>
      </c>
      <c r="F5" s="1">
        <v>2.8695870000000001</v>
      </c>
      <c r="G5" s="1">
        <v>11.60721</v>
      </c>
      <c r="H5" s="1">
        <v>10.692970000000001</v>
      </c>
      <c r="I5" s="1">
        <v>10.84019</v>
      </c>
      <c r="J5" s="1">
        <v>8.1345530000000004</v>
      </c>
      <c r="K5" s="1">
        <v>0.65584620000000005</v>
      </c>
      <c r="L5" s="1">
        <v>0.79754190000000003</v>
      </c>
      <c r="M5" s="1">
        <v>0.84338400000000002</v>
      </c>
      <c r="N5" s="1">
        <v>0.89186100000000001</v>
      </c>
      <c r="O5" s="1">
        <v>0.21452009999999999</v>
      </c>
      <c r="P5" s="1">
        <v>0.2261811</v>
      </c>
      <c r="Q5" s="1">
        <v>0.30529840000000003</v>
      </c>
      <c r="R5" s="1">
        <v>0.2183387</v>
      </c>
      <c r="S5" s="1">
        <v>2.4301430000000002</v>
      </c>
      <c r="T5" s="1">
        <v>2.4856250000000002</v>
      </c>
      <c r="U5" s="1">
        <v>2.782629</v>
      </c>
      <c r="V5" s="1">
        <v>3.1151209999999998</v>
      </c>
      <c r="W5" s="1">
        <v>0.84625170000000005</v>
      </c>
      <c r="X5" s="1">
        <v>0.98555510000000002</v>
      </c>
      <c r="Y5" s="1">
        <v>0.48153580000000001</v>
      </c>
      <c r="Z5" s="1">
        <v>0.62393149999999997</v>
      </c>
      <c r="AA5" s="1">
        <v>4.9489520000000002</v>
      </c>
      <c r="AB5" s="1">
        <v>4.7882449999999999</v>
      </c>
      <c r="AC5" s="1">
        <v>4.6711479999999996</v>
      </c>
      <c r="AD5" s="1">
        <v>3.793085</v>
      </c>
    </row>
    <row r="6" spans="1:30" x14ac:dyDescent="0.4">
      <c r="B6" s="3">
        <v>0.90308999999999995</v>
      </c>
      <c r="C6" s="1">
        <v>12.39058</v>
      </c>
      <c r="D6" s="1">
        <v>8.2545319999999993</v>
      </c>
      <c r="E6" s="1">
        <v>12.742570000000001</v>
      </c>
      <c r="F6" s="1">
        <v>11.391870000000001</v>
      </c>
      <c r="G6" s="1">
        <v>24.739629999999998</v>
      </c>
      <c r="H6" s="1">
        <v>20.710760000000001</v>
      </c>
      <c r="I6" s="1">
        <v>20.429500000000001</v>
      </c>
      <c r="J6" s="1">
        <v>20.995889999999999</v>
      </c>
      <c r="K6" s="1">
        <v>1.8187089999999999</v>
      </c>
      <c r="L6" s="1">
        <v>2.180955</v>
      </c>
      <c r="M6" s="1">
        <v>1.8702479999999999</v>
      </c>
      <c r="N6" s="1">
        <v>1.8965620000000001</v>
      </c>
      <c r="O6" s="1">
        <v>0.80571329999999997</v>
      </c>
      <c r="P6" s="1">
        <v>1.320505</v>
      </c>
      <c r="Q6" s="1">
        <v>1.520697</v>
      </c>
      <c r="R6" s="1">
        <v>0.96118919999999997</v>
      </c>
      <c r="S6" s="1">
        <v>11.20487</v>
      </c>
      <c r="T6" s="1">
        <v>8.7410519999999998</v>
      </c>
      <c r="U6" s="1">
        <v>9.4597020000000001</v>
      </c>
      <c r="V6" s="1">
        <v>7.3796249999999999</v>
      </c>
      <c r="W6" s="1">
        <v>0.95597080000000001</v>
      </c>
      <c r="X6" s="1">
        <v>0.71564899999999998</v>
      </c>
      <c r="Y6" s="1">
        <v>0.73779609999999995</v>
      </c>
      <c r="Z6" s="1">
        <v>0.89943980000000001</v>
      </c>
      <c r="AA6" s="1">
        <v>12.26685</v>
      </c>
      <c r="AB6" s="1">
        <v>20.975300000000001</v>
      </c>
      <c r="AC6" s="1">
        <v>14.11449</v>
      </c>
      <c r="AD6" s="1">
        <v>10.043530000000001</v>
      </c>
    </row>
    <row r="7" spans="1:30" x14ac:dyDescent="0.4">
      <c r="B7" s="3">
        <v>1.60206</v>
      </c>
      <c r="C7" s="1">
        <v>38.78492</v>
      </c>
      <c r="D7" s="1">
        <v>27.327179999999998</v>
      </c>
      <c r="E7" s="1">
        <v>37.189019999999999</v>
      </c>
      <c r="F7" s="1">
        <v>30.567260000000001</v>
      </c>
      <c r="G7" s="1">
        <v>45.998939999999997</v>
      </c>
      <c r="H7" s="1">
        <v>41.800370000000001</v>
      </c>
      <c r="I7" s="1">
        <v>39.038119999999999</v>
      </c>
      <c r="J7" s="1">
        <v>31.799140000000001</v>
      </c>
      <c r="K7" s="1">
        <v>7.4779359999999997</v>
      </c>
      <c r="L7" s="1">
        <v>9.7515350000000005</v>
      </c>
      <c r="M7" s="1">
        <v>8.3622940000000003</v>
      </c>
      <c r="N7" s="1">
        <v>8.5992650000000008</v>
      </c>
      <c r="O7" s="1">
        <v>2.202734</v>
      </c>
      <c r="P7" s="1">
        <v>2.4058929999999998</v>
      </c>
      <c r="Q7" s="1">
        <v>2.3638150000000002</v>
      </c>
      <c r="R7" s="1"/>
      <c r="S7" s="1">
        <v>23.9177</v>
      </c>
      <c r="T7" s="1">
        <v>28.012180000000001</v>
      </c>
      <c r="U7" s="1">
        <v>21.60736</v>
      </c>
      <c r="V7" s="1">
        <v>17.241</v>
      </c>
      <c r="W7" s="1">
        <v>1.571415</v>
      </c>
      <c r="X7" s="1">
        <v>1.501193</v>
      </c>
      <c r="Y7" s="1">
        <v>1.54765</v>
      </c>
      <c r="Z7" s="1">
        <v>1.501193</v>
      </c>
      <c r="AA7" s="1">
        <v>28.70477</v>
      </c>
      <c r="AB7" s="1">
        <v>23.93873</v>
      </c>
      <c r="AC7" s="1">
        <v>24.13711</v>
      </c>
      <c r="AD7" s="1">
        <v>14.35089</v>
      </c>
    </row>
    <row r="8" spans="1:30" x14ac:dyDescent="0.4">
      <c r="B8" s="3">
        <v>2</v>
      </c>
      <c r="C8" s="1">
        <v>48.861060000000002</v>
      </c>
      <c r="D8" s="1">
        <v>26.015989999999999</v>
      </c>
      <c r="E8" s="1">
        <v>36.410420000000002</v>
      </c>
      <c r="F8" s="1">
        <v>36.923969999999997</v>
      </c>
      <c r="G8" s="1">
        <v>44.570860000000003</v>
      </c>
      <c r="H8" s="1">
        <v>32.544040000000003</v>
      </c>
      <c r="I8" s="1">
        <v>36.30592</v>
      </c>
      <c r="J8" s="1">
        <v>37.312460000000002</v>
      </c>
      <c r="K8" s="1">
        <v>12.755459999999999</v>
      </c>
      <c r="L8" s="1">
        <v>14.874549999999999</v>
      </c>
      <c r="M8" s="1">
        <v>13.87088</v>
      </c>
      <c r="N8" s="1">
        <v>14.263949999999999</v>
      </c>
      <c r="O8" s="1">
        <v>5.9691479999999997</v>
      </c>
      <c r="P8" s="1">
        <v>8.9568969999999997</v>
      </c>
      <c r="Q8" s="1">
        <v>8.0571339999999996</v>
      </c>
      <c r="R8" s="1">
        <v>6.7538619999999998</v>
      </c>
      <c r="S8" s="1">
        <v>37.566249999999997</v>
      </c>
      <c r="T8" s="1">
        <v>35.907899999999998</v>
      </c>
      <c r="U8" s="1">
        <v>31.359310000000001</v>
      </c>
      <c r="V8" s="1">
        <v>28.651730000000001</v>
      </c>
      <c r="W8" s="1">
        <v>2.082722</v>
      </c>
      <c r="X8" s="1">
        <v>2.2136239999999998</v>
      </c>
      <c r="Y8" s="1">
        <v>2.2136239999999998</v>
      </c>
      <c r="Z8" s="1">
        <v>2.5006270000000002</v>
      </c>
      <c r="AA8" s="1">
        <v>27.775539999999999</v>
      </c>
      <c r="AB8" s="1">
        <v>22.044689999999999</v>
      </c>
      <c r="AC8" s="1">
        <v>20.979669999999999</v>
      </c>
      <c r="AD8" s="1">
        <v>20.636220000000002</v>
      </c>
    </row>
    <row r="9" spans="1:30" x14ac:dyDescent="0.4">
      <c r="B9" s="3">
        <v>2.3010299999999999</v>
      </c>
      <c r="C9" s="1">
        <v>49.550229999999999</v>
      </c>
      <c r="D9" s="1">
        <v>33.947830000000003</v>
      </c>
      <c r="E9" s="1">
        <v>41.884459999999997</v>
      </c>
      <c r="F9" s="1">
        <v>44.297969999999999</v>
      </c>
      <c r="G9" s="1">
        <v>38.874839999999999</v>
      </c>
      <c r="H9" s="1">
        <v>40.50264</v>
      </c>
      <c r="I9" s="1">
        <v>36.80574</v>
      </c>
      <c r="J9" s="1">
        <v>27.619289999999999</v>
      </c>
      <c r="K9" s="1">
        <v>16.080739999999999</v>
      </c>
      <c r="L9" s="1">
        <v>17.982479999999999</v>
      </c>
      <c r="M9" s="1">
        <v>10.87434</v>
      </c>
      <c r="N9" s="1">
        <v>11.99165</v>
      </c>
      <c r="O9" s="1">
        <v>8.4951109999999996</v>
      </c>
      <c r="P9" s="1">
        <v>12.089980000000001</v>
      </c>
      <c r="Q9" s="1">
        <v>9.9571389999999997</v>
      </c>
      <c r="R9" s="1">
        <v>10.31479</v>
      </c>
      <c r="S9" s="1">
        <v>40.843409999999999</v>
      </c>
      <c r="T9" s="1">
        <v>42.250109999999999</v>
      </c>
      <c r="U9" s="1">
        <v>39.931719999999999</v>
      </c>
      <c r="V9" s="1">
        <v>34.873420000000003</v>
      </c>
      <c r="W9" s="1">
        <v>3.8014779999999999</v>
      </c>
      <c r="X9" s="1">
        <v>3.3142809999999998</v>
      </c>
      <c r="Y9" s="1">
        <v>3.4693139999999998</v>
      </c>
      <c r="Z9" s="1">
        <v>2.9338920000000002</v>
      </c>
      <c r="AA9" s="1">
        <v>23.380710000000001</v>
      </c>
      <c r="AB9" s="1">
        <v>19.33839</v>
      </c>
      <c r="AC9" s="1">
        <v>19.0015</v>
      </c>
      <c r="AD9" s="1">
        <v>18.536819999999999</v>
      </c>
    </row>
  </sheetData>
  <mergeCells count="8">
    <mergeCell ref="AA3:AD3"/>
    <mergeCell ref="C2:AD2"/>
    <mergeCell ref="C3:F3"/>
    <mergeCell ref="G3:J3"/>
    <mergeCell ref="K3:N3"/>
    <mergeCell ref="O3:R3"/>
    <mergeCell ref="S3:V3"/>
    <mergeCell ref="W3:Z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workbookViewId="0">
      <selection activeCell="D19" sqref="D19"/>
    </sheetView>
  </sheetViews>
  <sheetFormatPr defaultRowHeight="13.9" x14ac:dyDescent="0.4"/>
  <cols>
    <col min="1" max="1" width="14.59765625" customWidth="1"/>
    <col min="2" max="2" width="10.86328125" customWidth="1"/>
    <col min="3" max="3" width="15.265625" customWidth="1"/>
    <col min="4" max="4" width="16.1328125" customWidth="1"/>
    <col min="5" max="5" width="24.86328125" customWidth="1"/>
    <col min="6" max="6" width="10" customWidth="1"/>
    <col min="7" max="7" width="15" customWidth="1"/>
    <col min="8" max="8" width="16.1328125" customWidth="1"/>
    <col min="9" max="9" width="24.73046875" customWidth="1"/>
  </cols>
  <sheetData>
    <row r="1" spans="1:10" x14ac:dyDescent="0.4">
      <c r="A1" s="6" t="s">
        <v>22</v>
      </c>
    </row>
    <row r="2" spans="1:10" ht="14.25" x14ac:dyDescent="0.4">
      <c r="B2" s="17" t="s">
        <v>23</v>
      </c>
      <c r="C2" s="17"/>
      <c r="D2" s="17"/>
      <c r="E2" s="17"/>
      <c r="F2" s="17" t="s">
        <v>24</v>
      </c>
      <c r="G2" s="17"/>
      <c r="H2" s="17"/>
      <c r="I2" s="17"/>
    </row>
    <row r="3" spans="1:10" x14ac:dyDescent="0.4">
      <c r="B3" s="3" t="s">
        <v>25</v>
      </c>
      <c r="C3" s="3" t="s">
        <v>6</v>
      </c>
      <c r="D3" s="3" t="s">
        <v>3</v>
      </c>
      <c r="E3" s="3" t="s">
        <v>7</v>
      </c>
      <c r="F3" s="3" t="s">
        <v>25</v>
      </c>
      <c r="G3" s="3" t="s">
        <v>6</v>
      </c>
      <c r="H3" s="3" t="s">
        <v>3</v>
      </c>
      <c r="I3" s="3" t="s">
        <v>7</v>
      </c>
      <c r="J3" s="5"/>
    </row>
    <row r="4" spans="1:10" x14ac:dyDescent="0.4">
      <c r="A4" s="14" t="s">
        <v>15</v>
      </c>
      <c r="B4" s="3">
        <v>1.9390660000000001E-2</v>
      </c>
      <c r="C4" s="3">
        <v>1.6998200000000002E-2</v>
      </c>
      <c r="D4" s="3">
        <v>4.0384990000000003E-2</v>
      </c>
      <c r="E4" s="3">
        <v>25.233160000000002</v>
      </c>
      <c r="F4" s="3">
        <v>1.0325229999999999E-2</v>
      </c>
      <c r="G4" s="3">
        <v>1.4350720000000001E-2</v>
      </c>
      <c r="H4" s="3">
        <v>2.6950470000000001E-2</v>
      </c>
      <c r="I4" s="3">
        <v>10.42281</v>
      </c>
      <c r="J4" s="5"/>
    </row>
    <row r="5" spans="1:10" x14ac:dyDescent="0.4">
      <c r="A5" s="14"/>
      <c r="B5" s="3">
        <v>2.2752910000000001E-2</v>
      </c>
      <c r="C5" s="3">
        <v>1.532739E-2</v>
      </c>
      <c r="D5" s="3">
        <v>6.8387719999999999E-2</v>
      </c>
      <c r="E5" s="3">
        <v>16.681419999999999</v>
      </c>
      <c r="F5" s="3">
        <v>1.113216E-2</v>
      </c>
      <c r="G5" s="3">
        <v>1.2230069999999999E-2</v>
      </c>
      <c r="H5" s="3">
        <v>3.5070780000000003E-2</v>
      </c>
      <c r="I5" s="3">
        <v>9.5767910000000001</v>
      </c>
      <c r="J5" s="5"/>
    </row>
    <row r="6" spans="1:10" x14ac:dyDescent="0.4">
      <c r="A6" s="14"/>
      <c r="B6" s="3">
        <v>1.3951430000000001E-2</v>
      </c>
      <c r="C6" s="3">
        <v>1.4216370000000001E-2</v>
      </c>
      <c r="D6" s="3">
        <v>8.4904830000000001E-2</v>
      </c>
      <c r="E6" s="3">
        <v>17.484690000000001</v>
      </c>
      <c r="F6" s="3">
        <v>9.8508769999999992E-3</v>
      </c>
      <c r="G6" s="3">
        <v>1.113216E-2</v>
      </c>
      <c r="H6" s="3">
        <v>3.0455869999999999E-2</v>
      </c>
      <c r="I6" s="3">
        <v>9.3103300000000004</v>
      </c>
      <c r="J6" s="5"/>
    </row>
    <row r="13" spans="1:10" x14ac:dyDescent="0.4">
      <c r="D13" s="5"/>
    </row>
  </sheetData>
  <mergeCells count="3">
    <mergeCell ref="A4:A6"/>
    <mergeCell ref="B2:E2"/>
    <mergeCell ref="F2:I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"/>
  <sheetViews>
    <sheetView workbookViewId="0">
      <selection activeCell="F4" sqref="F4"/>
    </sheetView>
  </sheetViews>
  <sheetFormatPr defaultRowHeight="13.9" x14ac:dyDescent="0.4"/>
  <cols>
    <col min="1" max="1" width="15.86328125" customWidth="1"/>
    <col min="3" max="3" width="11.46484375" customWidth="1"/>
    <col min="4" max="4" width="13.265625" customWidth="1"/>
    <col min="5" max="5" width="26.1328125" customWidth="1"/>
    <col min="6" max="6" width="10.46484375" customWidth="1"/>
  </cols>
  <sheetData>
    <row r="1" spans="1:16" x14ac:dyDescent="0.4">
      <c r="A1" s="6" t="s">
        <v>26</v>
      </c>
    </row>
    <row r="3" spans="1:16" x14ac:dyDescent="0.4">
      <c r="B3" s="17" t="s">
        <v>32</v>
      </c>
      <c r="C3" s="17"/>
      <c r="D3" s="17"/>
      <c r="E3" s="17"/>
      <c r="F3" s="17"/>
    </row>
    <row r="4" spans="1:16" ht="15" customHeight="1" x14ac:dyDescent="0.4">
      <c r="A4" s="7"/>
      <c r="B4" s="3" t="s">
        <v>25</v>
      </c>
      <c r="C4" s="3" t="s">
        <v>27</v>
      </c>
      <c r="D4" s="3" t="s">
        <v>28</v>
      </c>
      <c r="E4" s="3" t="s">
        <v>29</v>
      </c>
      <c r="F4" s="3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4">
      <c r="A5" s="14" t="s">
        <v>15</v>
      </c>
      <c r="B5" s="3">
        <v>3.8296999999999998E-2</v>
      </c>
      <c r="C5" s="3">
        <v>0.95190600000000003</v>
      </c>
      <c r="D5" s="3">
        <v>52.731290000000001</v>
      </c>
      <c r="E5" s="3">
        <v>138.75559999999999</v>
      </c>
      <c r="F5" s="3">
        <v>83.959280000000007</v>
      </c>
    </row>
    <row r="6" spans="1:16" x14ac:dyDescent="0.4">
      <c r="A6" s="14"/>
      <c r="B6" s="3">
        <v>6.9549E-2</v>
      </c>
      <c r="C6" s="3">
        <v>0.86734199999999995</v>
      </c>
      <c r="D6" s="3">
        <v>29.344249999999999</v>
      </c>
      <c r="E6" s="3">
        <v>145.36259999999999</v>
      </c>
      <c r="F6" s="3">
        <v>80.892290000000003</v>
      </c>
    </row>
    <row r="7" spans="1:16" x14ac:dyDescent="0.4">
      <c r="A7" s="14"/>
      <c r="B7" s="3">
        <v>5.629E-2</v>
      </c>
      <c r="C7" s="3">
        <v>0.82791999999999999</v>
      </c>
      <c r="D7" s="3">
        <v>48.046790000000001</v>
      </c>
      <c r="E7" s="3">
        <v>140.05250000000001</v>
      </c>
      <c r="F7" s="3">
        <v>76.500569999999996</v>
      </c>
    </row>
    <row r="9" spans="1:16" x14ac:dyDescent="0.4">
      <c r="C9" s="7"/>
    </row>
  </sheetData>
  <mergeCells count="2">
    <mergeCell ref="A5:A7"/>
    <mergeCell ref="B3:F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selection activeCell="E19" sqref="E19"/>
    </sheetView>
  </sheetViews>
  <sheetFormatPr defaultRowHeight="13.9" x14ac:dyDescent="0.4"/>
  <cols>
    <col min="1" max="1" width="14.59765625" customWidth="1"/>
    <col min="3" max="3" width="15.3984375" customWidth="1"/>
    <col min="4" max="4" width="18.3984375" customWidth="1"/>
  </cols>
  <sheetData>
    <row r="1" spans="1:4" x14ac:dyDescent="0.4">
      <c r="A1" s="6" t="s">
        <v>30</v>
      </c>
    </row>
    <row r="3" spans="1:4" x14ac:dyDescent="0.4">
      <c r="B3" s="17" t="s">
        <v>31</v>
      </c>
      <c r="C3" s="17"/>
      <c r="D3" s="17"/>
    </row>
    <row r="4" spans="1:4" ht="14.25" x14ac:dyDescent="0.4">
      <c r="B4" s="5" t="s">
        <v>25</v>
      </c>
      <c r="C4" s="5" t="s">
        <v>33</v>
      </c>
      <c r="D4" s="5" t="s">
        <v>34</v>
      </c>
    </row>
    <row r="5" spans="1:4" x14ac:dyDescent="0.4">
      <c r="A5" s="14" t="s">
        <v>15</v>
      </c>
      <c r="B5" s="3">
        <v>0.276198</v>
      </c>
      <c r="C5" s="3">
        <v>95.638859999999994</v>
      </c>
      <c r="D5" s="3">
        <v>0.58410799999999996</v>
      </c>
    </row>
    <row r="6" spans="1:4" x14ac:dyDescent="0.4">
      <c r="A6" s="14"/>
      <c r="B6" s="3">
        <v>0.31170599999999998</v>
      </c>
      <c r="C6" s="3">
        <v>93.006469999999993</v>
      </c>
      <c r="D6" s="3">
        <v>0.60063999999999995</v>
      </c>
    </row>
    <row r="7" spans="1:4" x14ac:dyDescent="0.4">
      <c r="A7" s="14"/>
      <c r="B7" s="3">
        <v>0.33893000000000001</v>
      </c>
      <c r="C7" s="3">
        <v>72.347290000000001</v>
      </c>
      <c r="D7" s="3">
        <v>0.64105800000000002</v>
      </c>
    </row>
  </sheetData>
  <mergeCells count="2">
    <mergeCell ref="A5:A7"/>
    <mergeCell ref="B3:D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2"/>
  <sheetViews>
    <sheetView workbookViewId="0">
      <selection activeCell="I20" sqref="I20"/>
    </sheetView>
  </sheetViews>
  <sheetFormatPr defaultRowHeight="13.9" x14ac:dyDescent="0.4"/>
  <sheetData>
    <row r="1" spans="1:8" x14ac:dyDescent="0.4">
      <c r="A1" s="6" t="s">
        <v>35</v>
      </c>
    </row>
    <row r="3" spans="1:8" x14ac:dyDescent="0.4">
      <c r="B3" s="17" t="s">
        <v>15</v>
      </c>
      <c r="C3" s="17"/>
      <c r="D3" s="17"/>
      <c r="E3" s="17"/>
      <c r="F3" s="17"/>
      <c r="G3" s="17"/>
      <c r="H3" s="17"/>
    </row>
    <row r="4" spans="1:8" x14ac:dyDescent="0.4">
      <c r="B4" s="2"/>
      <c r="C4" s="16" t="s">
        <v>0</v>
      </c>
      <c r="D4" s="16"/>
      <c r="E4" s="16"/>
      <c r="F4" s="16" t="s">
        <v>36</v>
      </c>
      <c r="G4" s="16"/>
      <c r="H4" s="16"/>
    </row>
    <row r="5" spans="1:8" x14ac:dyDescent="0.4">
      <c r="B5" s="8" t="s">
        <v>44</v>
      </c>
      <c r="C5" s="1">
        <v>1.7224E-2</v>
      </c>
      <c r="D5" s="1">
        <v>1.9833E-2</v>
      </c>
      <c r="E5" s="1">
        <v>1.1283E-2</v>
      </c>
      <c r="F5" s="1">
        <v>2.9072079999999998</v>
      </c>
      <c r="G5" s="1">
        <v>3.1255220000000001</v>
      </c>
      <c r="H5" s="1">
        <v>1.5568599999999999</v>
      </c>
    </row>
    <row r="6" spans="1:8" x14ac:dyDescent="0.4">
      <c r="B6" s="8" t="s">
        <v>43</v>
      </c>
      <c r="C6" s="1">
        <v>6.7614999999999995E-2</v>
      </c>
      <c r="D6" s="1">
        <v>5.3959E-2</v>
      </c>
      <c r="E6" s="1">
        <v>0.15318499999999999</v>
      </c>
      <c r="F6" s="1">
        <v>60.527439999999999</v>
      </c>
      <c r="G6" s="1">
        <v>46.554169999999999</v>
      </c>
      <c r="H6" s="1">
        <v>33.914070000000002</v>
      </c>
    </row>
    <row r="7" spans="1:8" x14ac:dyDescent="0.4">
      <c r="B7" s="8" t="s">
        <v>42</v>
      </c>
      <c r="C7" s="1">
        <v>7.8959000000000001E-2</v>
      </c>
      <c r="D7" s="1">
        <v>7.5689000000000006E-2</v>
      </c>
      <c r="E7" s="1">
        <v>4.5559000000000002E-2</v>
      </c>
      <c r="F7" s="1">
        <v>27.790859999999999</v>
      </c>
      <c r="G7" s="1">
        <v>34.533580000000001</v>
      </c>
      <c r="H7" s="1">
        <v>17.675070000000002</v>
      </c>
    </row>
    <row r="8" spans="1:8" x14ac:dyDescent="0.4">
      <c r="B8" s="8" t="s">
        <v>41</v>
      </c>
      <c r="C8" s="1">
        <v>0.13878699999999999</v>
      </c>
      <c r="D8" s="1">
        <v>0.106169</v>
      </c>
      <c r="E8" s="1">
        <v>5.8722000000000003E-2</v>
      </c>
      <c r="F8" s="1">
        <v>63.905340000000002</v>
      </c>
      <c r="G8" s="1">
        <v>66.863829999999993</v>
      </c>
      <c r="H8" s="1">
        <v>62.758929999999999</v>
      </c>
    </row>
    <row r="9" spans="1:8" x14ac:dyDescent="0.4">
      <c r="B9" s="8" t="s">
        <v>40</v>
      </c>
      <c r="C9" s="1">
        <v>8.3726999999999996E-2</v>
      </c>
      <c r="D9" s="1">
        <v>5.9688999999999999E-2</v>
      </c>
      <c r="E9" s="1">
        <v>0.12962799999999999</v>
      </c>
      <c r="F9" s="1">
        <v>109.9614</v>
      </c>
      <c r="G9" s="1">
        <v>109.9614</v>
      </c>
      <c r="H9" s="1">
        <v>106.9348</v>
      </c>
    </row>
    <row r="10" spans="1:8" x14ac:dyDescent="0.4">
      <c r="B10" s="8" t="s">
        <v>39</v>
      </c>
      <c r="C10" s="1">
        <v>0.16510900000000001</v>
      </c>
      <c r="D10" s="1">
        <v>0.215835</v>
      </c>
      <c r="E10" s="1">
        <v>0.16510900000000001</v>
      </c>
      <c r="F10" s="1">
        <v>2.7287279999999998</v>
      </c>
      <c r="G10" s="1">
        <v>2.042557</v>
      </c>
      <c r="H10" s="1">
        <v>2.2563849999999999</v>
      </c>
    </row>
    <row r="11" spans="1:8" x14ac:dyDescent="0.4">
      <c r="B11" s="8" t="s">
        <v>38</v>
      </c>
      <c r="C11" s="1">
        <v>3.1576E-2</v>
      </c>
      <c r="D11" s="1">
        <v>3.5347000000000003E-2</v>
      </c>
      <c r="E11" s="1">
        <v>3.0698E-2</v>
      </c>
      <c r="F11" s="1">
        <v>57.32808</v>
      </c>
      <c r="G11" s="1">
        <v>45.71902</v>
      </c>
      <c r="H11" s="1">
        <v>45.71902</v>
      </c>
    </row>
    <row r="12" spans="1:8" x14ac:dyDescent="0.4">
      <c r="B12" s="8" t="s">
        <v>37</v>
      </c>
      <c r="C12" s="1">
        <v>4.6205999999999997E-2</v>
      </c>
      <c r="D12" s="1">
        <v>3.2024999999999998E-2</v>
      </c>
      <c r="E12" s="1">
        <v>6.3907000000000005E-2</v>
      </c>
      <c r="F12" s="1">
        <v>0.21063899999999999</v>
      </c>
      <c r="G12" s="1">
        <v>0.16798399999999999</v>
      </c>
      <c r="H12" s="1">
        <v>0.160552</v>
      </c>
    </row>
  </sheetData>
  <mergeCells count="3">
    <mergeCell ref="C4:E4"/>
    <mergeCell ref="F4:H4"/>
    <mergeCell ref="B3:H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9" x14ac:dyDescent="0.4"/>
  <sheetData>
    <row r="1" spans="1:1" x14ac:dyDescent="0.4">
      <c r="A1" s="6" t="s">
        <v>45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9" x14ac:dyDescent="0.4"/>
  <sheetData>
    <row r="1" spans="1:1" x14ac:dyDescent="0.4">
      <c r="A1" s="6" t="s">
        <v>46</v>
      </c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ED7E-073A-4AB7-9C83-822642B2B027}">
  <dimension ref="A1:S21"/>
  <sheetViews>
    <sheetView workbookViewId="0">
      <selection activeCell="F18" sqref="F18"/>
    </sheetView>
  </sheetViews>
  <sheetFormatPr defaultRowHeight="13.9" x14ac:dyDescent="0.4"/>
  <cols>
    <col min="4" max="4" width="16.265625" customWidth="1"/>
  </cols>
  <sheetData>
    <row r="1" spans="1:19" x14ac:dyDescent="0.4">
      <c r="A1" s="6" t="s">
        <v>48</v>
      </c>
    </row>
    <row r="5" spans="1:19" ht="41.65" x14ac:dyDescent="0.4">
      <c r="C5" s="7"/>
      <c r="D5" s="7" t="s">
        <v>47</v>
      </c>
    </row>
    <row r="6" spans="1:19" x14ac:dyDescent="0.4">
      <c r="C6" s="5" t="s">
        <v>87</v>
      </c>
      <c r="D6" s="5">
        <v>83.2</v>
      </c>
    </row>
    <row r="7" spans="1:19" x14ac:dyDescent="0.4">
      <c r="C7" s="5" t="s">
        <v>88</v>
      </c>
      <c r="D7" s="5">
        <v>111</v>
      </c>
    </row>
    <row r="12" spans="1:19" x14ac:dyDescent="0.4">
      <c r="D12" s="5" t="s">
        <v>67</v>
      </c>
      <c r="E12" s="5" t="s">
        <v>49</v>
      </c>
      <c r="F12" s="5" t="s">
        <v>50</v>
      </c>
      <c r="G12" s="5" t="s">
        <v>51</v>
      </c>
      <c r="H12" s="5" t="s">
        <v>52</v>
      </c>
      <c r="I12" s="5" t="s">
        <v>53</v>
      </c>
      <c r="J12" s="5" t="s">
        <v>54</v>
      </c>
      <c r="K12" s="5" t="s">
        <v>55</v>
      </c>
      <c r="L12" s="5" t="s">
        <v>56</v>
      </c>
      <c r="M12" s="5" t="s">
        <v>57</v>
      </c>
      <c r="N12" s="5" t="s">
        <v>58</v>
      </c>
      <c r="O12" s="5" t="s">
        <v>59</v>
      </c>
      <c r="P12" s="5" t="s">
        <v>60</v>
      </c>
      <c r="Q12" s="5" t="s">
        <v>61</v>
      </c>
      <c r="R12" s="5" t="s">
        <v>62</v>
      </c>
      <c r="S12" s="5" t="s">
        <v>63</v>
      </c>
    </row>
    <row r="13" spans="1:19" x14ac:dyDescent="0.4">
      <c r="D13" s="5" t="s">
        <v>87</v>
      </c>
      <c r="E13" s="5">
        <v>2.9910000000000001</v>
      </c>
      <c r="F13" s="3">
        <v>1.829</v>
      </c>
      <c r="G13" s="3">
        <v>1.347</v>
      </c>
      <c r="H13" s="3">
        <v>1.3680000000000001</v>
      </c>
      <c r="I13" s="3">
        <v>0.85199999999999998</v>
      </c>
      <c r="J13" s="3">
        <v>1.198</v>
      </c>
      <c r="K13" s="3">
        <v>1.4630000000000001</v>
      </c>
      <c r="L13" s="3">
        <v>1.329</v>
      </c>
      <c r="M13" s="3">
        <v>1.31206</v>
      </c>
      <c r="N13" s="3">
        <v>1.0129999999999999</v>
      </c>
      <c r="O13" s="3">
        <v>1.3146009999999999</v>
      </c>
      <c r="P13" s="3">
        <v>0.42615599999999998</v>
      </c>
      <c r="Q13" s="3">
        <v>1.7270000000000001</v>
      </c>
      <c r="R13" s="3">
        <v>1.3160000000000001</v>
      </c>
      <c r="S13" s="3">
        <v>1.47</v>
      </c>
    </row>
    <row r="14" spans="1:19" x14ac:dyDescent="0.4">
      <c r="D14" s="5" t="s">
        <v>88</v>
      </c>
      <c r="E14" s="3">
        <v>1.696</v>
      </c>
      <c r="F14" s="3">
        <v>0.99</v>
      </c>
      <c r="G14" s="3">
        <v>0.71399999999999997</v>
      </c>
      <c r="H14" s="3">
        <v>0.66</v>
      </c>
      <c r="I14" s="3">
        <v>0.40799999999999997</v>
      </c>
      <c r="J14" s="3">
        <v>0.495</v>
      </c>
      <c r="K14" s="3">
        <v>0.71399999999999997</v>
      </c>
      <c r="L14" s="3">
        <v>0.40699999999999997</v>
      </c>
      <c r="M14" s="3">
        <v>0.81376599999999999</v>
      </c>
      <c r="N14" s="3">
        <v>0.52400000000000002</v>
      </c>
      <c r="O14" s="3">
        <v>0.74537299999999995</v>
      </c>
      <c r="P14" s="3">
        <v>1.8468999999999999E-2</v>
      </c>
      <c r="Q14" s="3">
        <v>0.41299999999999998</v>
      </c>
      <c r="R14" s="3">
        <v>7.6999999999999999E-2</v>
      </c>
      <c r="S14" s="3">
        <v>2.5000000000000001E-2</v>
      </c>
    </row>
    <row r="15" spans="1:19" x14ac:dyDescent="0.4"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4"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4:19" ht="28.15" x14ac:dyDescent="0.4">
      <c r="D17" s="7" t="s">
        <v>64</v>
      </c>
      <c r="E17" s="9">
        <f>E13/83.2*1000</f>
        <v>35.949519230769226</v>
      </c>
      <c r="F17" s="9">
        <f>F13/83.2*1000</f>
        <v>21.983173076923077</v>
      </c>
      <c r="G17" s="9">
        <f t="shared" ref="G17:S17" si="0">G13/83.2*1000</f>
        <v>16.189903846153847</v>
      </c>
      <c r="H17" s="9">
        <f t="shared" si="0"/>
        <v>16.442307692307693</v>
      </c>
      <c r="I17" s="9">
        <f t="shared" si="0"/>
        <v>10.240384615384615</v>
      </c>
      <c r="J17" s="9">
        <f t="shared" si="0"/>
        <v>14.39903846153846</v>
      </c>
      <c r="K17" s="9">
        <f t="shared" si="0"/>
        <v>17.584134615384617</v>
      </c>
      <c r="L17" s="9">
        <f t="shared" si="0"/>
        <v>15.97355769230769</v>
      </c>
      <c r="M17" s="9">
        <f t="shared" si="0"/>
        <v>15.769951923076921</v>
      </c>
      <c r="N17" s="9">
        <f t="shared" si="0"/>
        <v>12.175480769230768</v>
      </c>
      <c r="O17" s="9">
        <f t="shared" si="0"/>
        <v>15.800492788461538</v>
      </c>
      <c r="P17" s="9">
        <f t="shared" si="0"/>
        <v>5.1220673076923076</v>
      </c>
      <c r="Q17" s="9">
        <f t="shared" si="0"/>
        <v>20.75721153846154</v>
      </c>
      <c r="R17" s="9">
        <f t="shared" si="0"/>
        <v>15.817307692307693</v>
      </c>
      <c r="S17" s="9">
        <f t="shared" si="0"/>
        <v>17.66826923076923</v>
      </c>
    </row>
    <row r="18" spans="4:19" ht="28.15" x14ac:dyDescent="0.4">
      <c r="D18" s="7" t="s">
        <v>65</v>
      </c>
      <c r="E18" s="9">
        <f>E14/111*1000</f>
        <v>15.279279279279278</v>
      </c>
      <c r="F18" s="9">
        <f t="shared" ref="F18:S18" si="1">F14/111*1000</f>
        <v>8.9189189189189175</v>
      </c>
      <c r="G18" s="9">
        <f t="shared" si="1"/>
        <v>6.4324324324324316</v>
      </c>
      <c r="H18" s="9">
        <f t="shared" si="1"/>
        <v>5.9459459459459456</v>
      </c>
      <c r="I18" s="9">
        <f t="shared" si="1"/>
        <v>3.6756756756756754</v>
      </c>
      <c r="J18" s="9">
        <f t="shared" si="1"/>
        <v>4.4594594594594588</v>
      </c>
      <c r="K18" s="9">
        <f t="shared" si="1"/>
        <v>6.4324324324324316</v>
      </c>
      <c r="L18" s="9">
        <f t="shared" si="1"/>
        <v>3.6666666666666665</v>
      </c>
      <c r="M18" s="9">
        <f t="shared" si="1"/>
        <v>7.331225225225225</v>
      </c>
      <c r="N18" s="9">
        <f t="shared" si="1"/>
        <v>4.7207207207207214</v>
      </c>
      <c r="O18" s="9">
        <f t="shared" si="1"/>
        <v>6.7150720720720711</v>
      </c>
      <c r="P18" s="9">
        <f t="shared" si="1"/>
        <v>0.16638738738738737</v>
      </c>
      <c r="Q18" s="9">
        <f t="shared" si="1"/>
        <v>3.7207207207207205</v>
      </c>
      <c r="R18" s="9">
        <f t="shared" si="1"/>
        <v>0.6936936936936936</v>
      </c>
      <c r="S18" s="9">
        <f t="shared" si="1"/>
        <v>0.22522522522522523</v>
      </c>
    </row>
    <row r="19" spans="4:19" x14ac:dyDescent="0.4">
      <c r="D19" s="7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4:19" x14ac:dyDescent="0.4"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4:19" x14ac:dyDescent="0.4">
      <c r="D21" s="5" t="s">
        <v>66</v>
      </c>
      <c r="E21" s="5">
        <f>E18/E17</f>
        <v>0.42502040656504048</v>
      </c>
      <c r="F21" s="5">
        <f t="shared" ref="F21:S21" si="2">F18/F17</f>
        <v>0.40571572118865717</v>
      </c>
      <c r="G21" s="5">
        <f t="shared" si="2"/>
        <v>0.39731134252292377</v>
      </c>
      <c r="H21" s="5">
        <f t="shared" si="2"/>
        <v>0.36162478267741421</v>
      </c>
      <c r="I21" s="5">
        <f t="shared" si="2"/>
        <v>0.3589392209110519</v>
      </c>
      <c r="J21" s="5">
        <f t="shared" si="2"/>
        <v>0.30970536479718447</v>
      </c>
      <c r="K21" s="5">
        <f t="shared" si="2"/>
        <v>0.36580887107202886</v>
      </c>
      <c r="L21" s="5">
        <f t="shared" si="2"/>
        <v>0.22954602457988466</v>
      </c>
      <c r="M21" s="5">
        <f>M18/M17</f>
        <v>0.46488570548506836</v>
      </c>
      <c r="N21" s="5">
        <f t="shared" si="2"/>
        <v>0.38772355771368611</v>
      </c>
      <c r="O21" s="5">
        <f t="shared" si="2"/>
        <v>0.42499130640886196</v>
      </c>
      <c r="P21" s="5">
        <f t="shared" si="2"/>
        <v>3.248442033112435E-2</v>
      </c>
      <c r="Q21" s="5">
        <f t="shared" si="2"/>
        <v>0.17924954485464037</v>
      </c>
      <c r="R21" s="5">
        <f t="shared" si="2"/>
        <v>4.385662258002683E-2</v>
      </c>
      <c r="S21" s="5">
        <f t="shared" si="2"/>
        <v>1.2747441318869891E-2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Fig1b</vt:lpstr>
      <vt:lpstr>Fig2f</vt:lpstr>
      <vt:lpstr>Fig2k</vt:lpstr>
      <vt:lpstr>Fig3a</vt:lpstr>
      <vt:lpstr>Fig3b</vt:lpstr>
      <vt:lpstr>Fig4j</vt:lpstr>
      <vt:lpstr>FigS1c</vt:lpstr>
      <vt:lpstr>FigS4b</vt:lpstr>
      <vt:lpstr>FigS6h</vt:lpstr>
      <vt:lpstr>FigS6i</vt:lpstr>
      <vt:lpstr>FigS6j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2021-05-14T08:58:14Z</dcterms:modified>
</cp:coreProperties>
</file>