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EF218597-9E09-49F0-AB84-A060BBA24DAE}" xr6:coauthVersionLast="47" xr6:coauthVersionMax="47" xr10:uidLastSave="{00000000-0000-0000-0000-000000000000}"/>
  <bookViews>
    <workbookView xWindow="2295" yWindow="2295" windowWidth="21600" windowHeight="11325" xr2:uid="{00000000-000D-0000-FFFF-FFFF00000000}"/>
  </bookViews>
  <sheets>
    <sheet name="SUPP DATA 8 - BOOTLEG-8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9" l="1"/>
  <c r="S6" i="9" l="1"/>
  <c r="R31" i="9" l="1"/>
  <c r="R32" i="9"/>
  <c r="R33" i="9"/>
  <c r="R34" i="9"/>
  <c r="R35" i="9"/>
  <c r="R36" i="9"/>
  <c r="R37" i="9"/>
  <c r="R30" i="9"/>
  <c r="S30" i="9" s="1"/>
  <c r="R9" i="9"/>
  <c r="R10" i="9"/>
  <c r="R11" i="9"/>
  <c r="R12" i="9"/>
  <c r="R13" i="9"/>
  <c r="R14" i="9"/>
  <c r="R15" i="9"/>
  <c r="S15" i="9" s="1"/>
  <c r="R16" i="9"/>
  <c r="R17" i="9"/>
  <c r="R18" i="9"/>
  <c r="R19" i="9"/>
  <c r="R20" i="9"/>
  <c r="R21" i="9"/>
  <c r="R22" i="9"/>
  <c r="R23" i="9"/>
  <c r="R24" i="9"/>
  <c r="R25" i="9"/>
  <c r="R26" i="9"/>
  <c r="R27" i="9"/>
  <c r="R28" i="9"/>
  <c r="R7" i="9"/>
  <c r="R8" i="9"/>
  <c r="S18" i="9" l="1"/>
  <c r="S25" i="9"/>
  <c r="S31" i="9"/>
  <c r="S37" i="9"/>
  <c r="S10" i="9"/>
  <c r="S17" i="9"/>
  <c r="S24" i="9"/>
  <c r="S16" i="9"/>
  <c r="S23" i="9"/>
  <c r="S22" i="9"/>
  <c r="S7" i="9"/>
  <c r="S13" i="9"/>
  <c r="S28" i="9"/>
  <c r="S20" i="9"/>
  <c r="S12" i="9"/>
  <c r="S34" i="9"/>
  <c r="S26" i="9"/>
  <c r="S32" i="9"/>
  <c r="S9" i="9"/>
  <c r="S8" i="9"/>
  <c r="S14" i="9"/>
  <c r="S36" i="9"/>
  <c r="S21" i="9"/>
  <c r="S35" i="9"/>
  <c r="S27" i="9"/>
  <c r="S19" i="9"/>
  <c r="S11" i="9"/>
  <c r="S33" i="9"/>
  <c r="D32" i="9"/>
  <c r="D31" i="9" l="1"/>
  <c r="D16" i="9"/>
  <c r="I37" i="9"/>
  <c r="I36" i="9"/>
  <c r="I35" i="9"/>
  <c r="I34" i="9"/>
  <c r="I33" i="9"/>
  <c r="I32" i="9"/>
  <c r="I31" i="9"/>
  <c r="I30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G37" i="9"/>
  <c r="G36" i="9"/>
  <c r="G35" i="9"/>
  <c r="G34" i="9"/>
  <c r="G33" i="9"/>
  <c r="G32" i="9"/>
  <c r="G31" i="9"/>
  <c r="G30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Q37" i="9"/>
  <c r="Q36" i="9"/>
  <c r="Q35" i="9"/>
  <c r="Q34" i="9"/>
  <c r="Q33" i="9"/>
  <c r="Q32" i="9"/>
  <c r="Q31" i="9"/>
  <c r="Q30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Q7" i="9"/>
  <c r="Q6" i="9"/>
  <c r="O37" i="9"/>
  <c r="O36" i="9"/>
  <c r="O35" i="9"/>
  <c r="O34" i="9"/>
  <c r="O33" i="9"/>
  <c r="O32" i="9"/>
  <c r="O31" i="9"/>
  <c r="O30" i="9"/>
  <c r="O28" i="9"/>
  <c r="O27" i="9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O8" i="9"/>
  <c r="O7" i="9"/>
  <c r="O6" i="9"/>
  <c r="M37" i="9"/>
  <c r="M36" i="9"/>
  <c r="M35" i="9"/>
  <c r="M34" i="9"/>
  <c r="M33" i="9"/>
  <c r="M32" i="9"/>
  <c r="M31" i="9"/>
  <c r="M30" i="9"/>
  <c r="M28" i="9"/>
  <c r="M27" i="9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K37" i="9"/>
  <c r="K36" i="9"/>
  <c r="K35" i="9"/>
  <c r="K34" i="9"/>
  <c r="K33" i="9"/>
  <c r="K32" i="9"/>
  <c r="K31" i="9"/>
  <c r="K30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T38" i="9"/>
  <c r="D6" i="9"/>
  <c r="D7" i="9"/>
  <c r="D8" i="9"/>
  <c r="D9" i="9"/>
  <c r="D10" i="9"/>
  <c r="D11" i="9"/>
  <c r="D12" i="9"/>
  <c r="D13" i="9"/>
  <c r="D14" i="9"/>
  <c r="D15" i="9"/>
  <c r="D17" i="9"/>
  <c r="D18" i="9"/>
  <c r="D19" i="9"/>
  <c r="D20" i="9"/>
  <c r="D21" i="9"/>
  <c r="D22" i="9"/>
  <c r="D23" i="9"/>
  <c r="D24" i="9"/>
  <c r="D25" i="9"/>
  <c r="D26" i="9"/>
  <c r="D27" i="9"/>
  <c r="D28" i="9"/>
  <c r="D33" i="9"/>
  <c r="D34" i="9"/>
  <c r="D35" i="9"/>
  <c r="D36" i="9"/>
  <c r="D37" i="9"/>
  <c r="D30" i="9"/>
</calcChain>
</file>

<file path=xl/sharedStrings.xml><?xml version="1.0" encoding="utf-8"?>
<sst xmlns="http://schemas.openxmlformats.org/spreadsheetml/2006/main" count="122" uniqueCount="68">
  <si>
    <t>Sample number</t>
  </si>
  <si>
    <t>Stratigraphic depth (m)</t>
  </si>
  <si>
    <t>TOTAL</t>
  </si>
  <si>
    <t>Height from top of Bulli Coal seam (m)</t>
  </si>
  <si>
    <t>Spore-pollen zone</t>
  </si>
  <si>
    <t>P. samoilovichii</t>
  </si>
  <si>
    <t>L. pellucidus</t>
  </si>
  <si>
    <t>P. microcorpus</t>
  </si>
  <si>
    <t>P. crenulata</t>
  </si>
  <si>
    <t>D. parvithola</t>
  </si>
  <si>
    <t>S029763</t>
  </si>
  <si>
    <t>S029762</t>
  </si>
  <si>
    <t>S029761</t>
  </si>
  <si>
    <t>S029760</t>
  </si>
  <si>
    <t>S029759</t>
  </si>
  <si>
    <t>S029758</t>
  </si>
  <si>
    <t>S029757</t>
  </si>
  <si>
    <t>S029756</t>
  </si>
  <si>
    <t>S029755</t>
  </si>
  <si>
    <t>S029754</t>
  </si>
  <si>
    <t>S029753</t>
  </si>
  <si>
    <t>S029752</t>
  </si>
  <si>
    <t>S029751</t>
  </si>
  <si>
    <t>S029750</t>
  </si>
  <si>
    <t>S029749</t>
  </si>
  <si>
    <t>S029748</t>
  </si>
  <si>
    <t>S029747</t>
  </si>
  <si>
    <t>S029746</t>
  </si>
  <si>
    <t>S029745</t>
  </si>
  <si>
    <t>S029744</t>
  </si>
  <si>
    <t>S029743</t>
  </si>
  <si>
    <t>S029742</t>
  </si>
  <si>
    <t>S029741</t>
  </si>
  <si>
    <t>S029740</t>
  </si>
  <si>
    <t>S029739</t>
  </si>
  <si>
    <t>S029738</t>
  </si>
  <si>
    <t>S029737</t>
  </si>
  <si>
    <t>S029736</t>
  </si>
  <si>
    <t>S029735</t>
  </si>
  <si>
    <t>S029734</t>
  </si>
  <si>
    <t>S029733</t>
  </si>
  <si>
    <t>ALGAE</t>
  </si>
  <si>
    <t>ACRITARCHS</t>
  </si>
  <si>
    <t>SPINY ACRITARCHS</t>
  </si>
  <si>
    <t>LEIOSPHAERIDS</t>
  </si>
  <si>
    <t>ZYGNEMATOPHYCEANS</t>
  </si>
  <si>
    <t>OTHER PROBABLE NON-MARINE ALGAE</t>
  </si>
  <si>
    <r>
      <rPr>
        <i/>
        <sz val="11"/>
        <rFont val="Calibri"/>
        <family val="2"/>
        <scheme val="minor"/>
      </rPr>
      <t>REDUVIASPORONITES</t>
    </r>
    <r>
      <rPr>
        <sz val="11"/>
        <rFont val="Calibri"/>
        <family val="2"/>
        <scheme val="minor"/>
      </rPr>
      <t xml:space="preserve"> GROUP</t>
    </r>
  </si>
  <si>
    <r>
      <t>QUADRISPORITES</t>
    </r>
    <r>
      <rPr>
        <sz val="11"/>
        <rFont val="Calibri"/>
        <family val="2"/>
        <scheme val="minor"/>
      </rPr>
      <t xml:space="preserve"> GROUP</t>
    </r>
  </si>
  <si>
    <t>776.4*</t>
  </si>
  <si>
    <t>756.95*</t>
  </si>
  <si>
    <r>
      <t>TOTAL PALYNOMORPHS (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</si>
  <si>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t>*</t>
    </r>
    <r>
      <rPr>
        <sz val="11"/>
        <rFont val="Calibri"/>
        <family val="2"/>
        <scheme val="minor"/>
      </rPr>
      <t>Samples with inadequate palynomorphs for full counts</t>
    </r>
  </si>
  <si>
    <t>Top of Bulli Coal</t>
  </si>
  <si>
    <t>Early post-EPE</t>
  </si>
  <si>
    <t>Pre-EPE</t>
  </si>
  <si>
    <t>Late post-EPE</t>
  </si>
  <si>
    <t>ALGAE + ACRITARCH TOTAL (a)</t>
  </si>
  <si>
    <r>
      <t>SPINY ACRITARCHS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</si>
  <si>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rPr>
        <i/>
        <sz val="11"/>
        <rFont val="Calibri"/>
        <family val="2"/>
        <scheme val="minor"/>
      </rPr>
      <t>REDUVIASPORONITES</t>
    </r>
    <r>
      <rPr>
        <sz val="11"/>
        <rFont val="Calibri"/>
        <family val="2"/>
        <scheme val="minor"/>
      </rPr>
      <t xml:space="preserve"> GROUP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</si>
  <si>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t>LEIOSPHAERIDS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</si>
  <si>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t>QUADRISPORITES</t>
    </r>
    <r>
      <rPr>
        <sz val="11"/>
        <rFont val="Calibri"/>
        <family val="2"/>
        <scheme val="minor"/>
      </rPr>
      <t xml:space="preserve"> GROUP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</si>
  <si>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t>ZYGNEMATOPHYCEANS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</si>
  <si>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t>OTHER PROBABLE NON-MARINE ALGAE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</si>
  <si>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r>
      <t>ALGAE + ACRITARCH TOTAL (%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</t>
    </r>
  </si>
  <si>
    <t>Ecological phase</t>
  </si>
  <si>
    <r>
      <rPr>
        <b/>
        <sz val="11"/>
        <rFont val="Calibri"/>
        <family val="2"/>
        <scheme val="minor"/>
      </rPr>
      <t xml:space="preserve">Supplementary Data 8. </t>
    </r>
    <r>
      <rPr>
        <sz val="11"/>
        <rFont val="Calibri"/>
        <family val="2"/>
        <scheme val="minor"/>
      </rPr>
      <t>Algal fossil group abundances for AGL Bootleg DDH 8 (Bootleg-8), New South Wales, Australia. All percentages are calculated as a proportion of the respective total palynomorph sample count (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), and estimated from oxidised and sieved palynomorph sample counts.</t>
    </r>
  </si>
  <si>
    <t>ALGAL AND ACRITARCH COUNTS FOR AGL BOOTLEG DDH 8 (33° 59' 56.62"S, 150° 44' 13.43"E)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</si>
</sst>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Fill="1" applyBorder="1" applyAlignment="1">
      <alignment horizontal="center"/>
    </xf>
    <xf numFmtId="2" fontId="8" fillId="0" borderId="0" xfId="0" applyNumberFormat="1" applyFont="1" applyFill="1" applyBorder="1"/>
    <xf numFmtId="0" fontId="3" fillId="0" borderId="0" xfId="0" applyFont="1" applyFill="1" applyBorder="1"/>
    <xf numFmtId="2" fontId="3" fillId="0" borderId="0" xfId="0" applyNumberFormat="1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1" xfId="0" applyFont="1" applyFill="1" applyBorder="1" applyAlignment="1">
      <alignment textRotation="90" wrapText="1"/>
    </xf>
    <xf numFmtId="0" fontId="2" fillId="0" borderId="1" xfId="0" applyFont="1" applyFill="1" applyBorder="1" applyAlignment="1">
      <alignment textRotation="90"/>
    </xf>
    <xf numFmtId="0" fontId="5" fillId="0" borderId="1" xfId="0" applyFont="1" applyFill="1" applyBorder="1" applyAlignment="1">
      <alignment textRotation="90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textRotation="90" wrapText="1"/>
    </xf>
    <xf numFmtId="0" fontId="2" fillId="0" borderId="2" xfId="0" applyFont="1" applyFill="1" applyBorder="1" applyAlignment="1">
      <alignment horizontal="center" textRotation="90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E4FF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60"/>
  <sheetViews>
    <sheetView tabSelected="1" zoomScaleNormal="100" workbookViewId="0">
      <selection activeCell="A3" sqref="A3:T3"/>
    </sheetView>
  </sheetViews>
  <sheetFormatPr defaultColWidth="8.85546875" defaultRowHeight="15" x14ac:dyDescent="0.25"/>
  <cols>
    <col min="1" max="5" width="16.42578125" style="3" customWidth="1"/>
    <col min="6" max="6" width="3.85546875" style="20" bestFit="1" customWidth="1"/>
    <col min="7" max="8" width="3.5703125" style="20" bestFit="1" customWidth="1"/>
    <col min="9" max="9" width="3.5703125" style="3" bestFit="1" customWidth="1"/>
    <col min="10" max="10" width="4" style="3" bestFit="1" customWidth="1"/>
    <col min="11" max="11" width="4.5703125" style="3" bestFit="1" customWidth="1"/>
    <col min="12" max="12" width="3.85546875" style="3" bestFit="1" customWidth="1"/>
    <col min="13" max="13" width="4.5703125" style="3" bestFit="1" customWidth="1"/>
    <col min="14" max="14" width="3.5703125" style="20" bestFit="1" customWidth="1"/>
    <col min="15" max="15" width="4.5703125" style="20" bestFit="1" customWidth="1"/>
    <col min="16" max="17" width="3.5703125" style="20" bestFit="1" customWidth="1"/>
    <col min="18" max="18" width="6" style="20" customWidth="1"/>
    <col min="19" max="19" width="6.85546875" style="20" customWidth="1"/>
    <col min="20" max="20" width="5.7109375" style="1" customWidth="1"/>
    <col min="21" max="16384" width="8.85546875" style="3"/>
  </cols>
  <sheetData>
    <row r="1" spans="1:20" x14ac:dyDescent="0.25">
      <c r="A1" s="41" t="s">
        <v>66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15.75" thickBot="1" x14ac:dyDescent="0.3">
      <c r="A3" s="43" t="s">
        <v>67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0" ht="14.45" customHeight="1" thickTop="1" x14ac:dyDescent="0.25">
      <c r="A4" s="52" t="s">
        <v>1</v>
      </c>
      <c r="B4" s="52" t="s">
        <v>4</v>
      </c>
      <c r="C4" s="52" t="s">
        <v>0</v>
      </c>
      <c r="D4" s="52" t="s">
        <v>3</v>
      </c>
      <c r="E4" s="52" t="s">
        <v>65</v>
      </c>
      <c r="F4" s="44" t="s">
        <v>42</v>
      </c>
      <c r="G4" s="45"/>
      <c r="H4" s="45"/>
      <c r="I4" s="46"/>
      <c r="J4" s="47" t="s">
        <v>41</v>
      </c>
      <c r="K4" s="48"/>
      <c r="L4" s="48"/>
      <c r="M4" s="48"/>
      <c r="N4" s="48"/>
      <c r="O4" s="48"/>
      <c r="P4" s="48"/>
      <c r="Q4" s="49"/>
      <c r="R4" s="50" t="s">
        <v>57</v>
      </c>
      <c r="S4" s="50" t="s">
        <v>64</v>
      </c>
      <c r="T4" s="50" t="s">
        <v>51</v>
      </c>
    </row>
    <row r="5" spans="1:20" ht="225.75" customHeight="1" x14ac:dyDescent="0.25">
      <c r="A5" s="53"/>
      <c r="B5" s="53"/>
      <c r="C5" s="53"/>
      <c r="D5" s="53"/>
      <c r="E5" s="53"/>
      <c r="F5" s="36" t="s">
        <v>43</v>
      </c>
      <c r="G5" s="36" t="s">
        <v>58</v>
      </c>
      <c r="H5" s="36" t="s">
        <v>47</v>
      </c>
      <c r="I5" s="36" t="s">
        <v>59</v>
      </c>
      <c r="J5" s="35" t="s">
        <v>44</v>
      </c>
      <c r="K5" s="35" t="s">
        <v>60</v>
      </c>
      <c r="L5" s="37" t="s">
        <v>48</v>
      </c>
      <c r="M5" s="37" t="s">
        <v>61</v>
      </c>
      <c r="N5" s="35" t="s">
        <v>45</v>
      </c>
      <c r="O5" s="35" t="s">
        <v>62</v>
      </c>
      <c r="P5" s="35" t="s">
        <v>46</v>
      </c>
      <c r="Q5" s="35" t="s">
        <v>63</v>
      </c>
      <c r="R5" s="51"/>
      <c r="S5" s="51"/>
      <c r="T5" s="51"/>
    </row>
    <row r="6" spans="1:20" x14ac:dyDescent="0.25">
      <c r="A6" s="17">
        <v>381.16</v>
      </c>
      <c r="B6" s="8" t="s">
        <v>5</v>
      </c>
      <c r="C6" s="15" t="s">
        <v>40</v>
      </c>
      <c r="D6" s="12">
        <f t="shared" ref="D6:D7" si="0">768.88-A6</f>
        <v>387.71999999999997</v>
      </c>
      <c r="E6" s="32" t="s">
        <v>56</v>
      </c>
      <c r="F6" s="13">
        <v>0</v>
      </c>
      <c r="G6" s="5">
        <f t="shared" ref="G6:G28" si="1">(F6/$T6)*100</f>
        <v>0</v>
      </c>
      <c r="H6" s="13">
        <v>0</v>
      </c>
      <c r="I6" s="5">
        <f t="shared" ref="I6:I28" si="2">(H6/$T6)*100</f>
        <v>0</v>
      </c>
      <c r="J6" s="38">
        <v>74</v>
      </c>
      <c r="K6" s="5">
        <f t="shared" ref="K6:K28" si="3">(J6/$T6)*100</f>
        <v>29.599999999999998</v>
      </c>
      <c r="L6" s="38">
        <v>1</v>
      </c>
      <c r="M6" s="5">
        <f t="shared" ref="M6:M28" si="4">(L6/$T6)*100</f>
        <v>0.4</v>
      </c>
      <c r="N6" s="38">
        <v>31</v>
      </c>
      <c r="O6" s="5">
        <f t="shared" ref="O6:O28" si="5">(N6/$T6)*100</f>
        <v>12.4</v>
      </c>
      <c r="P6" s="38">
        <v>8</v>
      </c>
      <c r="Q6" s="5">
        <f t="shared" ref="Q6:Q28" si="6">(P6/$T6)*100</f>
        <v>3.2</v>
      </c>
      <c r="R6" s="30">
        <f>SUM(F6,H6,J6,L6,N6,P6)</f>
        <v>114</v>
      </c>
      <c r="S6" s="5">
        <f t="shared" ref="S6:S28" si="7">(R6/T6)*100</f>
        <v>45.6</v>
      </c>
      <c r="T6" s="13">
        <v>250</v>
      </c>
    </row>
    <row r="7" spans="1:20" x14ac:dyDescent="0.25">
      <c r="A7" s="17">
        <v>449.84</v>
      </c>
      <c r="B7" s="8" t="s">
        <v>5</v>
      </c>
      <c r="C7" s="38" t="s">
        <v>39</v>
      </c>
      <c r="D7" s="12">
        <f t="shared" si="0"/>
        <v>319.04000000000002</v>
      </c>
      <c r="E7" s="32" t="s">
        <v>56</v>
      </c>
      <c r="F7" s="13">
        <v>0</v>
      </c>
      <c r="G7" s="5">
        <f t="shared" si="1"/>
        <v>0</v>
      </c>
      <c r="H7" s="13">
        <v>0</v>
      </c>
      <c r="I7" s="5">
        <f t="shared" si="2"/>
        <v>0</v>
      </c>
      <c r="J7" s="38">
        <v>48</v>
      </c>
      <c r="K7" s="5">
        <f t="shared" si="3"/>
        <v>19.2</v>
      </c>
      <c r="L7" s="38">
        <v>0</v>
      </c>
      <c r="M7" s="5">
        <f t="shared" si="4"/>
        <v>0</v>
      </c>
      <c r="N7" s="38">
        <v>1</v>
      </c>
      <c r="O7" s="5">
        <f t="shared" si="5"/>
        <v>0.4</v>
      </c>
      <c r="P7" s="38">
        <v>16</v>
      </c>
      <c r="Q7" s="5">
        <f t="shared" si="6"/>
        <v>6.4</v>
      </c>
      <c r="R7" s="30">
        <f t="shared" ref="R7:R28" si="8">SUM(F7,H7,J7,L7,N7,P7)</f>
        <v>65</v>
      </c>
      <c r="S7" s="5">
        <f t="shared" si="7"/>
        <v>26</v>
      </c>
      <c r="T7" s="13">
        <v>250</v>
      </c>
    </row>
    <row r="8" spans="1:20" ht="16.149999999999999" customHeight="1" x14ac:dyDescent="0.25">
      <c r="A8" s="17">
        <v>522.14</v>
      </c>
      <c r="B8" s="8" t="s">
        <v>5</v>
      </c>
      <c r="C8" s="14" t="s">
        <v>38</v>
      </c>
      <c r="D8" s="12">
        <f>768.88-A8</f>
        <v>246.74</v>
      </c>
      <c r="E8" s="32" t="s">
        <v>56</v>
      </c>
      <c r="F8" s="13">
        <v>0</v>
      </c>
      <c r="G8" s="5">
        <f t="shared" si="1"/>
        <v>0</v>
      </c>
      <c r="H8" s="13">
        <v>0</v>
      </c>
      <c r="I8" s="5">
        <f t="shared" si="2"/>
        <v>0</v>
      </c>
      <c r="J8" s="38">
        <v>49</v>
      </c>
      <c r="K8" s="5">
        <f t="shared" si="3"/>
        <v>19.600000000000001</v>
      </c>
      <c r="L8" s="38">
        <v>0</v>
      </c>
      <c r="M8" s="5">
        <f t="shared" si="4"/>
        <v>0</v>
      </c>
      <c r="N8" s="38">
        <v>2</v>
      </c>
      <c r="O8" s="5">
        <f t="shared" si="5"/>
        <v>0.8</v>
      </c>
      <c r="P8" s="38">
        <v>6</v>
      </c>
      <c r="Q8" s="5">
        <f t="shared" si="6"/>
        <v>2.4</v>
      </c>
      <c r="R8" s="30">
        <f t="shared" si="8"/>
        <v>57</v>
      </c>
      <c r="S8" s="5">
        <f t="shared" si="7"/>
        <v>22.8</v>
      </c>
      <c r="T8" s="13">
        <v>250</v>
      </c>
    </row>
    <row r="9" spans="1:20" ht="16.149999999999999" customHeight="1" x14ac:dyDescent="0.25">
      <c r="A9" s="12">
        <v>589.80999999999995</v>
      </c>
      <c r="B9" s="8" t="s">
        <v>5</v>
      </c>
      <c r="C9" s="14" t="s">
        <v>37</v>
      </c>
      <c r="D9" s="12">
        <f t="shared" ref="D9:D27" si="9">768.88-A9</f>
        <v>179.07000000000005</v>
      </c>
      <c r="E9" s="32" t="s">
        <v>56</v>
      </c>
      <c r="F9" s="13">
        <v>0</v>
      </c>
      <c r="G9" s="5">
        <f t="shared" si="1"/>
        <v>0</v>
      </c>
      <c r="H9" s="13">
        <v>0</v>
      </c>
      <c r="I9" s="5">
        <f t="shared" si="2"/>
        <v>0</v>
      </c>
      <c r="J9" s="38">
        <v>67</v>
      </c>
      <c r="K9" s="5">
        <f t="shared" si="3"/>
        <v>26.8</v>
      </c>
      <c r="L9" s="38">
        <v>0</v>
      </c>
      <c r="M9" s="5">
        <f t="shared" si="4"/>
        <v>0</v>
      </c>
      <c r="N9" s="38">
        <v>1</v>
      </c>
      <c r="O9" s="5">
        <f t="shared" si="5"/>
        <v>0.4</v>
      </c>
      <c r="P9" s="38">
        <v>12</v>
      </c>
      <c r="Q9" s="5">
        <f t="shared" si="6"/>
        <v>4.8</v>
      </c>
      <c r="R9" s="30">
        <f t="shared" si="8"/>
        <v>80</v>
      </c>
      <c r="S9" s="5">
        <f t="shared" si="7"/>
        <v>32</v>
      </c>
      <c r="T9" s="13">
        <v>250</v>
      </c>
    </row>
    <row r="10" spans="1:20" ht="16.149999999999999" customHeight="1" x14ac:dyDescent="0.25">
      <c r="A10" s="12">
        <v>640.38</v>
      </c>
      <c r="B10" s="8" t="s">
        <v>6</v>
      </c>
      <c r="C10" s="14" t="s">
        <v>36</v>
      </c>
      <c r="D10" s="12">
        <f t="shared" si="9"/>
        <v>128.5</v>
      </c>
      <c r="E10" s="32" t="s">
        <v>56</v>
      </c>
      <c r="F10" s="13">
        <v>0</v>
      </c>
      <c r="G10" s="5">
        <f t="shared" si="1"/>
        <v>0</v>
      </c>
      <c r="H10" s="13">
        <v>0</v>
      </c>
      <c r="I10" s="5">
        <f t="shared" si="2"/>
        <v>0</v>
      </c>
      <c r="J10" s="38">
        <v>79</v>
      </c>
      <c r="K10" s="5">
        <f t="shared" si="3"/>
        <v>31.6</v>
      </c>
      <c r="L10" s="38">
        <v>0</v>
      </c>
      <c r="M10" s="5">
        <f t="shared" si="4"/>
        <v>0</v>
      </c>
      <c r="N10" s="38">
        <v>1</v>
      </c>
      <c r="O10" s="5">
        <f t="shared" si="5"/>
        <v>0.4</v>
      </c>
      <c r="P10" s="38">
        <v>4</v>
      </c>
      <c r="Q10" s="5">
        <f t="shared" si="6"/>
        <v>1.6</v>
      </c>
      <c r="R10" s="30">
        <f t="shared" si="8"/>
        <v>84</v>
      </c>
      <c r="S10" s="5">
        <f t="shared" si="7"/>
        <v>33.6</v>
      </c>
      <c r="T10" s="13">
        <v>250</v>
      </c>
    </row>
    <row r="11" spans="1:20" ht="16.149999999999999" customHeight="1" x14ac:dyDescent="0.25">
      <c r="A11" s="12">
        <v>692.51</v>
      </c>
      <c r="B11" s="8" t="s">
        <v>6</v>
      </c>
      <c r="C11" s="14" t="s">
        <v>35</v>
      </c>
      <c r="D11" s="12">
        <f t="shared" si="9"/>
        <v>76.37</v>
      </c>
      <c r="E11" s="32" t="s">
        <v>56</v>
      </c>
      <c r="F11" s="13">
        <v>1</v>
      </c>
      <c r="G11" s="5">
        <f t="shared" si="1"/>
        <v>0.4</v>
      </c>
      <c r="H11" s="13">
        <v>1</v>
      </c>
      <c r="I11" s="5">
        <f t="shared" si="2"/>
        <v>0.4</v>
      </c>
      <c r="J11" s="38">
        <v>25</v>
      </c>
      <c r="K11" s="5">
        <f t="shared" si="3"/>
        <v>10</v>
      </c>
      <c r="L11" s="38">
        <v>38</v>
      </c>
      <c r="M11" s="5">
        <f t="shared" si="4"/>
        <v>15.2</v>
      </c>
      <c r="N11" s="38">
        <v>2</v>
      </c>
      <c r="O11" s="5">
        <f t="shared" si="5"/>
        <v>0.8</v>
      </c>
      <c r="P11" s="38">
        <v>3</v>
      </c>
      <c r="Q11" s="5">
        <f t="shared" si="6"/>
        <v>1.2</v>
      </c>
      <c r="R11" s="30">
        <f t="shared" si="8"/>
        <v>70</v>
      </c>
      <c r="S11" s="5">
        <f t="shared" si="7"/>
        <v>28.000000000000004</v>
      </c>
      <c r="T11" s="13">
        <v>250</v>
      </c>
    </row>
    <row r="12" spans="1:20" ht="16.149999999999999" customHeight="1" x14ac:dyDescent="0.25">
      <c r="A12" s="12">
        <v>713.34</v>
      </c>
      <c r="B12" s="8" t="s">
        <v>6</v>
      </c>
      <c r="C12" s="14" t="s">
        <v>34</v>
      </c>
      <c r="D12" s="12">
        <f t="shared" si="9"/>
        <v>55.539999999999964</v>
      </c>
      <c r="E12" s="32" t="s">
        <v>56</v>
      </c>
      <c r="F12" s="13">
        <v>0</v>
      </c>
      <c r="G12" s="5">
        <f t="shared" si="1"/>
        <v>0</v>
      </c>
      <c r="H12" s="13">
        <v>0</v>
      </c>
      <c r="I12" s="5">
        <f t="shared" si="2"/>
        <v>0</v>
      </c>
      <c r="J12" s="38">
        <v>87</v>
      </c>
      <c r="K12" s="5">
        <f t="shared" si="3"/>
        <v>34.799999999999997</v>
      </c>
      <c r="L12" s="38">
        <v>1</v>
      </c>
      <c r="M12" s="5">
        <f t="shared" si="4"/>
        <v>0.4</v>
      </c>
      <c r="N12" s="38">
        <v>0</v>
      </c>
      <c r="O12" s="5">
        <f t="shared" si="5"/>
        <v>0</v>
      </c>
      <c r="P12" s="38">
        <v>3</v>
      </c>
      <c r="Q12" s="5">
        <f t="shared" si="6"/>
        <v>1.2</v>
      </c>
      <c r="R12" s="30">
        <f t="shared" si="8"/>
        <v>91</v>
      </c>
      <c r="S12" s="5">
        <f t="shared" si="7"/>
        <v>36.4</v>
      </c>
      <c r="T12" s="13">
        <v>250</v>
      </c>
    </row>
    <row r="13" spans="1:20" ht="16.149999999999999" customHeight="1" x14ac:dyDescent="0.25">
      <c r="A13" s="12">
        <v>732.01</v>
      </c>
      <c r="B13" s="8" t="s">
        <v>7</v>
      </c>
      <c r="C13" s="14" t="s">
        <v>33</v>
      </c>
      <c r="D13" s="12">
        <f t="shared" si="9"/>
        <v>36.870000000000005</v>
      </c>
      <c r="E13" s="32" t="s">
        <v>56</v>
      </c>
      <c r="F13" s="13">
        <v>2</v>
      </c>
      <c r="G13" s="5">
        <f t="shared" si="1"/>
        <v>0.8</v>
      </c>
      <c r="H13" s="13">
        <v>0</v>
      </c>
      <c r="I13" s="5">
        <f t="shared" si="2"/>
        <v>0</v>
      </c>
      <c r="J13" s="38">
        <v>70</v>
      </c>
      <c r="K13" s="5">
        <f t="shared" si="3"/>
        <v>28.000000000000004</v>
      </c>
      <c r="L13" s="38">
        <v>4</v>
      </c>
      <c r="M13" s="5">
        <f t="shared" si="4"/>
        <v>1.6</v>
      </c>
      <c r="N13" s="38">
        <v>1</v>
      </c>
      <c r="O13" s="5">
        <f t="shared" si="5"/>
        <v>0.4</v>
      </c>
      <c r="P13" s="38">
        <v>3</v>
      </c>
      <c r="Q13" s="5">
        <f t="shared" si="6"/>
        <v>1.2</v>
      </c>
      <c r="R13" s="30">
        <f t="shared" si="8"/>
        <v>80</v>
      </c>
      <c r="S13" s="5">
        <f t="shared" si="7"/>
        <v>32</v>
      </c>
      <c r="T13" s="13">
        <v>250</v>
      </c>
    </row>
    <row r="14" spans="1:20" ht="16.149999999999999" customHeight="1" x14ac:dyDescent="0.25">
      <c r="A14" s="12">
        <v>746.25</v>
      </c>
      <c r="B14" s="10" t="s">
        <v>8</v>
      </c>
      <c r="C14" s="14" t="s">
        <v>32</v>
      </c>
      <c r="D14" s="12">
        <f t="shared" si="9"/>
        <v>22.629999999999995</v>
      </c>
      <c r="E14" s="32" t="s">
        <v>54</v>
      </c>
      <c r="F14" s="13">
        <v>6</v>
      </c>
      <c r="G14" s="5">
        <f t="shared" si="1"/>
        <v>2.4</v>
      </c>
      <c r="H14" s="13">
        <v>0</v>
      </c>
      <c r="I14" s="5">
        <f t="shared" si="2"/>
        <v>0</v>
      </c>
      <c r="J14" s="38">
        <v>145</v>
      </c>
      <c r="K14" s="5">
        <f t="shared" si="3"/>
        <v>57.999999999999993</v>
      </c>
      <c r="L14" s="38">
        <v>2</v>
      </c>
      <c r="M14" s="5">
        <f t="shared" si="4"/>
        <v>0.8</v>
      </c>
      <c r="N14" s="38">
        <v>1</v>
      </c>
      <c r="O14" s="5">
        <f t="shared" si="5"/>
        <v>0.4</v>
      </c>
      <c r="P14" s="38">
        <v>10</v>
      </c>
      <c r="Q14" s="5">
        <f t="shared" si="6"/>
        <v>4</v>
      </c>
      <c r="R14" s="30">
        <f t="shared" si="8"/>
        <v>164</v>
      </c>
      <c r="S14" s="5">
        <f t="shared" si="7"/>
        <v>65.600000000000009</v>
      </c>
      <c r="T14" s="13">
        <v>250</v>
      </c>
    </row>
    <row r="15" spans="1:20" ht="16.149999999999999" customHeight="1" x14ac:dyDescent="0.25">
      <c r="A15" s="12">
        <v>754.03</v>
      </c>
      <c r="B15" s="10" t="s">
        <v>8</v>
      </c>
      <c r="C15" s="14" t="s">
        <v>31</v>
      </c>
      <c r="D15" s="12">
        <f t="shared" si="9"/>
        <v>14.850000000000023</v>
      </c>
      <c r="E15" s="32" t="s">
        <v>54</v>
      </c>
      <c r="F15" s="13">
        <v>1</v>
      </c>
      <c r="G15" s="5">
        <f t="shared" si="1"/>
        <v>0.4</v>
      </c>
      <c r="H15" s="13">
        <v>0</v>
      </c>
      <c r="I15" s="5">
        <f t="shared" si="2"/>
        <v>0</v>
      </c>
      <c r="J15" s="38">
        <v>174</v>
      </c>
      <c r="K15" s="5">
        <f t="shared" si="3"/>
        <v>69.599999999999994</v>
      </c>
      <c r="L15" s="38">
        <v>1</v>
      </c>
      <c r="M15" s="5">
        <f t="shared" si="4"/>
        <v>0.4</v>
      </c>
      <c r="N15" s="38">
        <v>6</v>
      </c>
      <c r="O15" s="5">
        <f t="shared" si="5"/>
        <v>2.4</v>
      </c>
      <c r="P15" s="38">
        <v>1</v>
      </c>
      <c r="Q15" s="5">
        <f t="shared" si="6"/>
        <v>0.4</v>
      </c>
      <c r="R15" s="30">
        <f t="shared" si="8"/>
        <v>183</v>
      </c>
      <c r="S15" s="5">
        <f t="shared" si="7"/>
        <v>73.2</v>
      </c>
      <c r="T15" s="13">
        <v>250</v>
      </c>
    </row>
    <row r="16" spans="1:20" ht="16.149999999999999" customHeight="1" x14ac:dyDescent="0.25">
      <c r="A16" s="12" t="s">
        <v>50</v>
      </c>
      <c r="B16" s="10" t="s">
        <v>8</v>
      </c>
      <c r="C16" s="14" t="s">
        <v>30</v>
      </c>
      <c r="D16" s="12">
        <f>768.88-756.95</f>
        <v>11.92999999999995</v>
      </c>
      <c r="E16" s="32" t="s">
        <v>54</v>
      </c>
      <c r="F16" s="13">
        <v>1</v>
      </c>
      <c r="G16" s="5">
        <f t="shared" si="1"/>
        <v>0.56818181818181823</v>
      </c>
      <c r="H16" s="13">
        <v>0</v>
      </c>
      <c r="I16" s="5">
        <f t="shared" si="2"/>
        <v>0</v>
      </c>
      <c r="J16" s="38">
        <v>44</v>
      </c>
      <c r="K16" s="5">
        <f t="shared" si="3"/>
        <v>25</v>
      </c>
      <c r="L16" s="38">
        <v>8</v>
      </c>
      <c r="M16" s="5">
        <f t="shared" si="4"/>
        <v>4.5454545454545459</v>
      </c>
      <c r="N16" s="38">
        <v>0</v>
      </c>
      <c r="O16" s="5">
        <f t="shared" si="5"/>
        <v>0</v>
      </c>
      <c r="P16" s="38">
        <v>0</v>
      </c>
      <c r="Q16" s="5">
        <f t="shared" si="6"/>
        <v>0</v>
      </c>
      <c r="R16" s="30">
        <f t="shared" si="8"/>
        <v>53</v>
      </c>
      <c r="S16" s="5">
        <f t="shared" si="7"/>
        <v>30.113636363636363</v>
      </c>
      <c r="T16" s="13">
        <v>176</v>
      </c>
    </row>
    <row r="17" spans="1:20" ht="16.149999999999999" customHeight="1" x14ac:dyDescent="0.25">
      <c r="A17" s="12">
        <v>759.02</v>
      </c>
      <c r="B17" s="10" t="s">
        <v>8</v>
      </c>
      <c r="C17" s="14" t="s">
        <v>29</v>
      </c>
      <c r="D17" s="12">
        <f t="shared" si="9"/>
        <v>9.8600000000000136</v>
      </c>
      <c r="E17" s="32" t="s">
        <v>54</v>
      </c>
      <c r="F17" s="13">
        <v>0</v>
      </c>
      <c r="G17" s="5">
        <f t="shared" si="1"/>
        <v>0</v>
      </c>
      <c r="H17" s="13">
        <v>0</v>
      </c>
      <c r="I17" s="5">
        <f t="shared" si="2"/>
        <v>0</v>
      </c>
      <c r="J17" s="38">
        <v>77</v>
      </c>
      <c r="K17" s="5">
        <f t="shared" si="3"/>
        <v>30.8</v>
      </c>
      <c r="L17" s="38">
        <v>9</v>
      </c>
      <c r="M17" s="5">
        <f t="shared" si="4"/>
        <v>3.5999999999999996</v>
      </c>
      <c r="N17" s="38">
        <v>0</v>
      </c>
      <c r="O17" s="5">
        <f t="shared" si="5"/>
        <v>0</v>
      </c>
      <c r="P17" s="38">
        <v>0</v>
      </c>
      <c r="Q17" s="5">
        <f t="shared" si="6"/>
        <v>0</v>
      </c>
      <c r="R17" s="30">
        <f t="shared" si="8"/>
        <v>86</v>
      </c>
      <c r="S17" s="5">
        <f t="shared" si="7"/>
        <v>34.4</v>
      </c>
      <c r="T17" s="13">
        <v>250</v>
      </c>
    </row>
    <row r="18" spans="1:20" ht="16.149999999999999" customHeight="1" x14ac:dyDescent="0.25">
      <c r="A18" s="12">
        <v>760.23</v>
      </c>
      <c r="B18" s="10" t="s">
        <v>8</v>
      </c>
      <c r="C18" s="14" t="s">
        <v>28</v>
      </c>
      <c r="D18" s="12">
        <f t="shared" si="9"/>
        <v>8.6499999999999773</v>
      </c>
      <c r="E18" s="32" t="s">
        <v>54</v>
      </c>
      <c r="F18" s="13">
        <v>0</v>
      </c>
      <c r="G18" s="5">
        <f t="shared" si="1"/>
        <v>0</v>
      </c>
      <c r="H18" s="13">
        <v>0</v>
      </c>
      <c r="I18" s="5">
        <f t="shared" si="2"/>
        <v>0</v>
      </c>
      <c r="J18" s="38">
        <v>85</v>
      </c>
      <c r="K18" s="5">
        <f t="shared" si="3"/>
        <v>34</v>
      </c>
      <c r="L18" s="38">
        <v>2</v>
      </c>
      <c r="M18" s="5">
        <f t="shared" si="4"/>
        <v>0.8</v>
      </c>
      <c r="N18" s="38">
        <v>1</v>
      </c>
      <c r="O18" s="5">
        <f t="shared" si="5"/>
        <v>0.4</v>
      </c>
      <c r="P18" s="38">
        <v>0</v>
      </c>
      <c r="Q18" s="5">
        <f t="shared" si="6"/>
        <v>0</v>
      </c>
      <c r="R18" s="30">
        <f t="shared" si="8"/>
        <v>88</v>
      </c>
      <c r="S18" s="5">
        <f t="shared" si="7"/>
        <v>35.199999999999996</v>
      </c>
      <c r="T18" s="13">
        <v>250</v>
      </c>
    </row>
    <row r="19" spans="1:20" ht="16.149999999999999" customHeight="1" x14ac:dyDescent="0.25">
      <c r="A19" s="12">
        <v>760.68</v>
      </c>
      <c r="B19" s="10" t="s">
        <v>8</v>
      </c>
      <c r="C19" s="14" t="s">
        <v>27</v>
      </c>
      <c r="D19" s="12">
        <f t="shared" si="9"/>
        <v>8.2000000000000455</v>
      </c>
      <c r="E19" s="32" t="s">
        <v>54</v>
      </c>
      <c r="F19" s="13">
        <v>0</v>
      </c>
      <c r="G19" s="5">
        <f t="shared" si="1"/>
        <v>0</v>
      </c>
      <c r="H19" s="13">
        <v>0</v>
      </c>
      <c r="I19" s="5">
        <f t="shared" si="2"/>
        <v>0</v>
      </c>
      <c r="J19" s="38">
        <v>89</v>
      </c>
      <c r="K19" s="5">
        <f t="shared" si="3"/>
        <v>35.6</v>
      </c>
      <c r="L19" s="38">
        <v>0</v>
      </c>
      <c r="M19" s="5">
        <f t="shared" si="4"/>
        <v>0</v>
      </c>
      <c r="N19" s="38">
        <v>0</v>
      </c>
      <c r="O19" s="5">
        <f t="shared" si="5"/>
        <v>0</v>
      </c>
      <c r="P19" s="38">
        <v>0</v>
      </c>
      <c r="Q19" s="5">
        <f t="shared" si="6"/>
        <v>0</v>
      </c>
      <c r="R19" s="30">
        <f t="shared" si="8"/>
        <v>89</v>
      </c>
      <c r="S19" s="5">
        <f t="shared" si="7"/>
        <v>35.6</v>
      </c>
      <c r="T19" s="13">
        <v>250</v>
      </c>
    </row>
    <row r="20" spans="1:20" ht="16.149999999999999" customHeight="1" x14ac:dyDescent="0.25">
      <c r="A20" s="12">
        <v>761.52</v>
      </c>
      <c r="B20" s="10" t="s">
        <v>8</v>
      </c>
      <c r="C20" s="14" t="s">
        <v>26</v>
      </c>
      <c r="D20" s="12">
        <f t="shared" si="9"/>
        <v>7.3600000000000136</v>
      </c>
      <c r="E20" s="32" t="s">
        <v>54</v>
      </c>
      <c r="F20" s="13">
        <v>0</v>
      </c>
      <c r="G20" s="5">
        <f t="shared" si="1"/>
        <v>0</v>
      </c>
      <c r="H20" s="13">
        <v>0</v>
      </c>
      <c r="I20" s="5">
        <f t="shared" si="2"/>
        <v>0</v>
      </c>
      <c r="J20" s="38">
        <v>83</v>
      </c>
      <c r="K20" s="5">
        <f t="shared" si="3"/>
        <v>33.200000000000003</v>
      </c>
      <c r="L20" s="38">
        <v>1</v>
      </c>
      <c r="M20" s="5">
        <f t="shared" si="4"/>
        <v>0.4</v>
      </c>
      <c r="N20" s="38">
        <v>0</v>
      </c>
      <c r="O20" s="5">
        <f t="shared" si="5"/>
        <v>0</v>
      </c>
      <c r="P20" s="38">
        <v>2</v>
      </c>
      <c r="Q20" s="5">
        <f t="shared" si="6"/>
        <v>0.8</v>
      </c>
      <c r="R20" s="30">
        <f t="shared" si="8"/>
        <v>86</v>
      </c>
      <c r="S20" s="5">
        <f t="shared" si="7"/>
        <v>34.4</v>
      </c>
      <c r="T20" s="13">
        <v>250</v>
      </c>
    </row>
    <row r="21" spans="1:20" ht="16.149999999999999" customHeight="1" x14ac:dyDescent="0.25">
      <c r="A21" s="12">
        <v>763.9</v>
      </c>
      <c r="B21" s="10" t="s">
        <v>8</v>
      </c>
      <c r="C21" s="14" t="s">
        <v>25</v>
      </c>
      <c r="D21" s="12">
        <f t="shared" si="9"/>
        <v>4.9800000000000182</v>
      </c>
      <c r="E21" s="32" t="s">
        <v>54</v>
      </c>
      <c r="F21" s="13">
        <v>0</v>
      </c>
      <c r="G21" s="5">
        <f t="shared" si="1"/>
        <v>0</v>
      </c>
      <c r="H21" s="13">
        <v>3</v>
      </c>
      <c r="I21" s="5">
        <f t="shared" si="2"/>
        <v>1.2</v>
      </c>
      <c r="J21" s="38">
        <v>107</v>
      </c>
      <c r="K21" s="5">
        <f t="shared" si="3"/>
        <v>42.8</v>
      </c>
      <c r="L21" s="38">
        <v>5</v>
      </c>
      <c r="M21" s="5">
        <f t="shared" si="4"/>
        <v>2</v>
      </c>
      <c r="N21" s="38">
        <v>0</v>
      </c>
      <c r="O21" s="5">
        <f t="shared" si="5"/>
        <v>0</v>
      </c>
      <c r="P21" s="38">
        <v>3</v>
      </c>
      <c r="Q21" s="5">
        <f t="shared" si="6"/>
        <v>1.2</v>
      </c>
      <c r="R21" s="30">
        <f t="shared" si="8"/>
        <v>118</v>
      </c>
      <c r="S21" s="5">
        <f t="shared" si="7"/>
        <v>47.199999999999996</v>
      </c>
      <c r="T21" s="13">
        <v>250</v>
      </c>
    </row>
    <row r="22" spans="1:20" s="1" customFormat="1" ht="16.149999999999999" customHeight="1" x14ac:dyDescent="0.25">
      <c r="A22" s="12">
        <v>764.67</v>
      </c>
      <c r="B22" s="10" t="s">
        <v>8</v>
      </c>
      <c r="C22" s="14" t="s">
        <v>24</v>
      </c>
      <c r="D22" s="12">
        <f t="shared" si="9"/>
        <v>4.2100000000000364</v>
      </c>
      <c r="E22" s="32" t="s">
        <v>54</v>
      </c>
      <c r="F22" s="13">
        <v>11</v>
      </c>
      <c r="G22" s="5">
        <f t="shared" si="1"/>
        <v>4.3999999999999995</v>
      </c>
      <c r="H22" s="13">
        <v>0</v>
      </c>
      <c r="I22" s="5">
        <f t="shared" si="2"/>
        <v>0</v>
      </c>
      <c r="J22" s="40">
        <v>108</v>
      </c>
      <c r="K22" s="5">
        <f t="shared" si="3"/>
        <v>43.2</v>
      </c>
      <c r="L22" s="40">
        <v>2</v>
      </c>
      <c r="M22" s="5">
        <f t="shared" si="4"/>
        <v>0.8</v>
      </c>
      <c r="N22" s="40">
        <v>2</v>
      </c>
      <c r="O22" s="5">
        <f t="shared" si="5"/>
        <v>0.8</v>
      </c>
      <c r="P22" s="40">
        <v>0</v>
      </c>
      <c r="Q22" s="5">
        <f t="shared" si="6"/>
        <v>0</v>
      </c>
      <c r="R22" s="30">
        <f t="shared" si="8"/>
        <v>123</v>
      </c>
      <c r="S22" s="5">
        <f t="shared" si="7"/>
        <v>49.2</v>
      </c>
      <c r="T22" s="13">
        <v>250</v>
      </c>
    </row>
    <row r="23" spans="1:20" ht="16.149999999999999" customHeight="1" x14ac:dyDescent="0.25">
      <c r="A23" s="12">
        <v>765.38</v>
      </c>
      <c r="B23" s="10" t="s">
        <v>8</v>
      </c>
      <c r="C23" s="14" t="s">
        <v>23</v>
      </c>
      <c r="D23" s="12">
        <f t="shared" si="9"/>
        <v>3.5</v>
      </c>
      <c r="E23" s="32" t="s">
        <v>54</v>
      </c>
      <c r="F23" s="13">
        <v>0</v>
      </c>
      <c r="G23" s="5">
        <f t="shared" si="1"/>
        <v>0</v>
      </c>
      <c r="H23" s="13">
        <v>0</v>
      </c>
      <c r="I23" s="5">
        <f t="shared" si="2"/>
        <v>0</v>
      </c>
      <c r="J23" s="38">
        <v>78</v>
      </c>
      <c r="K23" s="5">
        <f t="shared" si="3"/>
        <v>31.2</v>
      </c>
      <c r="L23" s="38">
        <v>1</v>
      </c>
      <c r="M23" s="5">
        <f t="shared" si="4"/>
        <v>0.4</v>
      </c>
      <c r="N23" s="38">
        <v>1</v>
      </c>
      <c r="O23" s="5">
        <f t="shared" si="5"/>
        <v>0.4</v>
      </c>
      <c r="P23" s="38">
        <v>1</v>
      </c>
      <c r="Q23" s="5">
        <f t="shared" si="6"/>
        <v>0.4</v>
      </c>
      <c r="R23" s="30">
        <f t="shared" si="8"/>
        <v>81</v>
      </c>
      <c r="S23" s="5">
        <f t="shared" si="7"/>
        <v>32.4</v>
      </c>
      <c r="T23" s="13">
        <v>250</v>
      </c>
    </row>
    <row r="24" spans="1:20" ht="16.149999999999999" customHeight="1" x14ac:dyDescent="0.25">
      <c r="A24" s="12">
        <v>765.71</v>
      </c>
      <c r="B24" s="10" t="s">
        <v>8</v>
      </c>
      <c r="C24" s="14" t="s">
        <v>22</v>
      </c>
      <c r="D24" s="12">
        <f t="shared" si="9"/>
        <v>3.1699999999999591</v>
      </c>
      <c r="E24" s="32" t="s">
        <v>54</v>
      </c>
      <c r="F24" s="13">
        <v>0</v>
      </c>
      <c r="G24" s="5">
        <f t="shared" si="1"/>
        <v>0</v>
      </c>
      <c r="H24" s="13">
        <v>1</v>
      </c>
      <c r="I24" s="5">
        <f t="shared" si="2"/>
        <v>0.4</v>
      </c>
      <c r="J24" s="38">
        <v>118</v>
      </c>
      <c r="K24" s="5">
        <f t="shared" si="3"/>
        <v>47.199999999999996</v>
      </c>
      <c r="L24" s="38">
        <v>0</v>
      </c>
      <c r="M24" s="5">
        <f t="shared" si="4"/>
        <v>0</v>
      </c>
      <c r="N24" s="38">
        <v>0</v>
      </c>
      <c r="O24" s="5">
        <f t="shared" si="5"/>
        <v>0</v>
      </c>
      <c r="P24" s="38">
        <v>0</v>
      </c>
      <c r="Q24" s="5">
        <f t="shared" si="6"/>
        <v>0</v>
      </c>
      <c r="R24" s="30">
        <f t="shared" si="8"/>
        <v>119</v>
      </c>
      <c r="S24" s="5">
        <f t="shared" si="7"/>
        <v>47.599999999999994</v>
      </c>
      <c r="T24" s="13">
        <v>250</v>
      </c>
    </row>
    <row r="25" spans="1:20" ht="16.149999999999999" customHeight="1" x14ac:dyDescent="0.25">
      <c r="A25" s="12">
        <v>766.18</v>
      </c>
      <c r="B25" s="10" t="s">
        <v>8</v>
      </c>
      <c r="C25" s="14" t="s">
        <v>21</v>
      </c>
      <c r="D25" s="12">
        <f t="shared" si="9"/>
        <v>2.7000000000000455</v>
      </c>
      <c r="E25" s="32" t="s">
        <v>54</v>
      </c>
      <c r="F25" s="13">
        <v>0</v>
      </c>
      <c r="G25" s="5">
        <f t="shared" si="1"/>
        <v>0</v>
      </c>
      <c r="H25" s="13">
        <v>0</v>
      </c>
      <c r="I25" s="5">
        <f t="shared" si="2"/>
        <v>0</v>
      </c>
      <c r="J25" s="38">
        <v>53</v>
      </c>
      <c r="K25" s="5">
        <f t="shared" si="3"/>
        <v>21.2</v>
      </c>
      <c r="L25" s="38">
        <v>0</v>
      </c>
      <c r="M25" s="5">
        <f t="shared" si="4"/>
        <v>0</v>
      </c>
      <c r="N25" s="38">
        <v>1</v>
      </c>
      <c r="O25" s="5">
        <f t="shared" si="5"/>
        <v>0.4</v>
      </c>
      <c r="P25" s="38">
        <v>0</v>
      </c>
      <c r="Q25" s="5">
        <f t="shared" si="6"/>
        <v>0</v>
      </c>
      <c r="R25" s="30">
        <f t="shared" si="8"/>
        <v>54</v>
      </c>
      <c r="S25" s="5">
        <f t="shared" si="7"/>
        <v>21.6</v>
      </c>
      <c r="T25" s="13">
        <v>250</v>
      </c>
    </row>
    <row r="26" spans="1:20" ht="16.149999999999999" customHeight="1" x14ac:dyDescent="0.25">
      <c r="A26" s="12">
        <v>766.73</v>
      </c>
      <c r="B26" s="10" t="s">
        <v>8</v>
      </c>
      <c r="C26" s="14" t="s">
        <v>20</v>
      </c>
      <c r="D26" s="12">
        <f t="shared" si="9"/>
        <v>2.1499999999999773</v>
      </c>
      <c r="E26" s="32" t="s">
        <v>54</v>
      </c>
      <c r="F26" s="13">
        <v>0</v>
      </c>
      <c r="G26" s="5">
        <f t="shared" si="1"/>
        <v>0</v>
      </c>
      <c r="H26" s="13">
        <v>0</v>
      </c>
      <c r="I26" s="5">
        <f t="shared" si="2"/>
        <v>0</v>
      </c>
      <c r="J26" s="38">
        <v>57</v>
      </c>
      <c r="K26" s="5">
        <f t="shared" si="3"/>
        <v>22.8</v>
      </c>
      <c r="L26" s="38">
        <v>1</v>
      </c>
      <c r="M26" s="5">
        <f t="shared" si="4"/>
        <v>0.4</v>
      </c>
      <c r="N26" s="38">
        <v>1</v>
      </c>
      <c r="O26" s="5">
        <f t="shared" si="5"/>
        <v>0.4</v>
      </c>
      <c r="P26" s="38">
        <v>0</v>
      </c>
      <c r="Q26" s="5">
        <f t="shared" si="6"/>
        <v>0</v>
      </c>
      <c r="R26" s="30">
        <f t="shared" si="8"/>
        <v>59</v>
      </c>
      <c r="S26" s="5">
        <f t="shared" si="7"/>
        <v>23.599999999999998</v>
      </c>
      <c r="T26" s="13">
        <v>250</v>
      </c>
    </row>
    <row r="27" spans="1:20" ht="16.149999999999999" customHeight="1" x14ac:dyDescent="0.25">
      <c r="A27" s="12">
        <v>767.08</v>
      </c>
      <c r="B27" s="10" t="s">
        <v>8</v>
      </c>
      <c r="C27" s="14" t="s">
        <v>19</v>
      </c>
      <c r="D27" s="12">
        <f t="shared" si="9"/>
        <v>1.7999999999999545</v>
      </c>
      <c r="E27" s="32" t="s">
        <v>54</v>
      </c>
      <c r="F27" s="13">
        <v>0</v>
      </c>
      <c r="G27" s="5">
        <f t="shared" si="1"/>
        <v>0</v>
      </c>
      <c r="H27" s="13">
        <v>2</v>
      </c>
      <c r="I27" s="5">
        <f t="shared" si="2"/>
        <v>0.8</v>
      </c>
      <c r="J27" s="38">
        <v>18</v>
      </c>
      <c r="K27" s="5">
        <f t="shared" si="3"/>
        <v>7.1999999999999993</v>
      </c>
      <c r="L27" s="38">
        <v>2</v>
      </c>
      <c r="M27" s="5">
        <f t="shared" si="4"/>
        <v>0.8</v>
      </c>
      <c r="N27" s="38">
        <v>3</v>
      </c>
      <c r="O27" s="5">
        <f t="shared" si="5"/>
        <v>1.2</v>
      </c>
      <c r="P27" s="38">
        <v>4</v>
      </c>
      <c r="Q27" s="5">
        <f t="shared" si="6"/>
        <v>1.6</v>
      </c>
      <c r="R27" s="30">
        <f t="shared" si="8"/>
        <v>29</v>
      </c>
      <c r="S27" s="5">
        <f t="shared" si="7"/>
        <v>11.600000000000001</v>
      </c>
      <c r="T27" s="13">
        <v>250</v>
      </c>
    </row>
    <row r="28" spans="1:20" ht="16.149999999999999" customHeight="1" x14ac:dyDescent="0.25">
      <c r="A28" s="12">
        <v>767.46</v>
      </c>
      <c r="B28" s="10" t="s">
        <v>8</v>
      </c>
      <c r="C28" s="14" t="s">
        <v>18</v>
      </c>
      <c r="D28" s="12">
        <f>768.88-A28</f>
        <v>1.4199999999999591</v>
      </c>
      <c r="E28" s="32" t="s">
        <v>54</v>
      </c>
      <c r="F28" s="13">
        <v>0</v>
      </c>
      <c r="G28" s="5">
        <f t="shared" si="1"/>
        <v>0</v>
      </c>
      <c r="H28" s="13">
        <v>1</v>
      </c>
      <c r="I28" s="5">
        <f t="shared" si="2"/>
        <v>0.4</v>
      </c>
      <c r="J28" s="38">
        <v>15</v>
      </c>
      <c r="K28" s="5">
        <f t="shared" si="3"/>
        <v>6</v>
      </c>
      <c r="L28" s="38">
        <v>3</v>
      </c>
      <c r="M28" s="5">
        <f t="shared" si="4"/>
        <v>1.2</v>
      </c>
      <c r="N28" s="38">
        <v>3</v>
      </c>
      <c r="O28" s="5">
        <f t="shared" si="5"/>
        <v>1.2</v>
      </c>
      <c r="P28" s="38">
        <v>3</v>
      </c>
      <c r="Q28" s="5">
        <f t="shared" si="6"/>
        <v>1.2</v>
      </c>
      <c r="R28" s="30">
        <f t="shared" si="8"/>
        <v>25</v>
      </c>
      <c r="S28" s="5">
        <f t="shared" si="7"/>
        <v>10</v>
      </c>
      <c r="T28" s="13">
        <v>250</v>
      </c>
    </row>
    <row r="29" spans="1:20" ht="16.149999999999999" customHeight="1" x14ac:dyDescent="0.25">
      <c r="A29" s="54" t="s">
        <v>53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</row>
    <row r="30" spans="1:20" ht="16.149999999999999" customHeight="1" x14ac:dyDescent="0.25">
      <c r="A30" s="12">
        <v>772.31</v>
      </c>
      <c r="B30" s="8" t="s">
        <v>9</v>
      </c>
      <c r="C30" s="13" t="s">
        <v>17</v>
      </c>
      <c r="D30" s="12">
        <f>768.88-A30</f>
        <v>-3.42999999999995</v>
      </c>
      <c r="E30" s="33" t="s">
        <v>55</v>
      </c>
      <c r="F30" s="13">
        <v>0</v>
      </c>
      <c r="G30" s="5">
        <f t="shared" ref="G30:G37" si="10">(F30/$T30)*100</f>
        <v>0</v>
      </c>
      <c r="H30" s="13">
        <v>0</v>
      </c>
      <c r="I30" s="5">
        <f t="shared" ref="I30:I37" si="11">(H30/$T30)*100</f>
        <v>0</v>
      </c>
      <c r="J30" s="38">
        <v>5</v>
      </c>
      <c r="K30" s="5">
        <f t="shared" ref="K30:K37" si="12">(J30/$T30)*100</f>
        <v>2</v>
      </c>
      <c r="L30" s="38">
        <v>0</v>
      </c>
      <c r="M30" s="5">
        <f t="shared" ref="M30:M37" si="13">(L30/$T30)*100</f>
        <v>0</v>
      </c>
      <c r="N30" s="38">
        <v>1</v>
      </c>
      <c r="O30" s="5">
        <f t="shared" ref="O30:O37" si="14">(N30/$T30)*100</f>
        <v>0.4</v>
      </c>
      <c r="P30" s="38">
        <v>0</v>
      </c>
      <c r="Q30" s="5">
        <f t="shared" ref="Q30:Q37" si="15">(P30/$T30)*100</f>
        <v>0</v>
      </c>
      <c r="R30" s="30">
        <f t="shared" ref="R30" si="16">SUM(F30,H30,J30,L30,N30,P30)</f>
        <v>6</v>
      </c>
      <c r="S30" s="5">
        <f t="shared" ref="S30:S37" si="17">(R30/T30)*100</f>
        <v>2.4</v>
      </c>
      <c r="T30" s="13">
        <v>250</v>
      </c>
    </row>
    <row r="31" spans="1:20" ht="16.149999999999999" customHeight="1" x14ac:dyDescent="0.25">
      <c r="A31" s="12">
        <v>773.29</v>
      </c>
      <c r="B31" s="8" t="s">
        <v>9</v>
      </c>
      <c r="C31" s="13" t="s">
        <v>16</v>
      </c>
      <c r="D31" s="12">
        <f>768.88-A31</f>
        <v>-4.4099999999999682</v>
      </c>
      <c r="E31" s="33" t="s">
        <v>55</v>
      </c>
      <c r="F31" s="13">
        <v>0</v>
      </c>
      <c r="G31" s="5">
        <f t="shared" si="10"/>
        <v>0</v>
      </c>
      <c r="H31" s="13">
        <v>0</v>
      </c>
      <c r="I31" s="5">
        <f t="shared" si="11"/>
        <v>0</v>
      </c>
      <c r="J31" s="38">
        <v>1</v>
      </c>
      <c r="K31" s="5">
        <f t="shared" si="12"/>
        <v>0.4</v>
      </c>
      <c r="L31" s="38">
        <v>0</v>
      </c>
      <c r="M31" s="5">
        <f t="shared" si="13"/>
        <v>0</v>
      </c>
      <c r="N31" s="38">
        <v>0</v>
      </c>
      <c r="O31" s="5">
        <f t="shared" si="14"/>
        <v>0</v>
      </c>
      <c r="P31" s="38">
        <v>1</v>
      </c>
      <c r="Q31" s="5">
        <f t="shared" si="15"/>
        <v>0.4</v>
      </c>
      <c r="R31" s="30">
        <f t="shared" ref="R31:R37" si="18">SUM(F31,H31,J31,L31,N31,P31)</f>
        <v>2</v>
      </c>
      <c r="S31" s="5">
        <f t="shared" si="17"/>
        <v>0.8</v>
      </c>
      <c r="T31" s="13">
        <v>250</v>
      </c>
    </row>
    <row r="32" spans="1:20" ht="16.149999999999999" customHeight="1" x14ac:dyDescent="0.25">
      <c r="A32" s="12" t="s">
        <v>49</v>
      </c>
      <c r="B32" s="8" t="s">
        <v>9</v>
      </c>
      <c r="C32" s="13" t="s">
        <v>15</v>
      </c>
      <c r="D32" s="12">
        <f>768.88-776.4</f>
        <v>-7.5199999999999818</v>
      </c>
      <c r="E32" s="33" t="s">
        <v>55</v>
      </c>
      <c r="F32" s="13">
        <v>0</v>
      </c>
      <c r="G32" s="5">
        <f t="shared" si="10"/>
        <v>0</v>
      </c>
      <c r="H32" s="13">
        <v>0</v>
      </c>
      <c r="I32" s="5">
        <f t="shared" si="11"/>
        <v>0</v>
      </c>
      <c r="J32" s="38">
        <v>2</v>
      </c>
      <c r="K32" s="5">
        <f t="shared" si="12"/>
        <v>1.0928961748633881</v>
      </c>
      <c r="L32" s="38">
        <v>0</v>
      </c>
      <c r="M32" s="5">
        <f t="shared" si="13"/>
        <v>0</v>
      </c>
      <c r="N32" s="38">
        <v>2</v>
      </c>
      <c r="O32" s="5">
        <f t="shared" si="14"/>
        <v>1.0928961748633881</v>
      </c>
      <c r="P32" s="38">
        <v>0</v>
      </c>
      <c r="Q32" s="5">
        <f t="shared" si="15"/>
        <v>0</v>
      </c>
      <c r="R32" s="30">
        <f t="shared" si="18"/>
        <v>4</v>
      </c>
      <c r="S32" s="5">
        <f t="shared" si="17"/>
        <v>2.1857923497267762</v>
      </c>
      <c r="T32" s="13">
        <v>183</v>
      </c>
    </row>
    <row r="33" spans="1:20" ht="16.149999999999999" customHeight="1" x14ac:dyDescent="0.25">
      <c r="A33" s="12">
        <v>783.26</v>
      </c>
      <c r="B33" s="8" t="s">
        <v>9</v>
      </c>
      <c r="C33" s="14" t="s">
        <v>14</v>
      </c>
      <c r="D33" s="12">
        <f t="shared" ref="D33:D37" si="19">768.88-A33</f>
        <v>-14.379999999999995</v>
      </c>
      <c r="E33" s="33" t="s">
        <v>55</v>
      </c>
      <c r="F33" s="13">
        <v>0</v>
      </c>
      <c r="G33" s="5">
        <f t="shared" si="10"/>
        <v>0</v>
      </c>
      <c r="H33" s="13">
        <v>0</v>
      </c>
      <c r="I33" s="5">
        <f t="shared" si="11"/>
        <v>0</v>
      </c>
      <c r="J33" s="38">
        <v>0</v>
      </c>
      <c r="K33" s="5">
        <f t="shared" si="12"/>
        <v>0</v>
      </c>
      <c r="L33" s="38">
        <v>0</v>
      </c>
      <c r="M33" s="5">
        <f t="shared" si="13"/>
        <v>0</v>
      </c>
      <c r="N33" s="38">
        <v>0</v>
      </c>
      <c r="O33" s="5">
        <f t="shared" si="14"/>
        <v>0</v>
      </c>
      <c r="P33" s="38">
        <v>0</v>
      </c>
      <c r="Q33" s="5">
        <f t="shared" si="15"/>
        <v>0</v>
      </c>
      <c r="R33" s="30">
        <f t="shared" si="18"/>
        <v>0</v>
      </c>
      <c r="S33" s="5">
        <f t="shared" si="17"/>
        <v>0</v>
      </c>
      <c r="T33" s="13">
        <v>250</v>
      </c>
    </row>
    <row r="34" spans="1:20" ht="16.149999999999999" customHeight="1" x14ac:dyDescent="0.25">
      <c r="A34" s="12">
        <v>788.37</v>
      </c>
      <c r="B34" s="8" t="s">
        <v>9</v>
      </c>
      <c r="C34" s="14" t="s">
        <v>13</v>
      </c>
      <c r="D34" s="12">
        <f t="shared" si="19"/>
        <v>-19.490000000000009</v>
      </c>
      <c r="E34" s="33" t="s">
        <v>55</v>
      </c>
      <c r="F34" s="13">
        <v>0</v>
      </c>
      <c r="G34" s="5">
        <f t="shared" si="10"/>
        <v>0</v>
      </c>
      <c r="H34" s="13">
        <v>0</v>
      </c>
      <c r="I34" s="5">
        <f t="shared" si="11"/>
        <v>0</v>
      </c>
      <c r="J34" s="38">
        <v>1</v>
      </c>
      <c r="K34" s="5">
        <f t="shared" si="12"/>
        <v>0.4</v>
      </c>
      <c r="L34" s="38">
        <v>0</v>
      </c>
      <c r="M34" s="5">
        <f t="shared" si="13"/>
        <v>0</v>
      </c>
      <c r="N34" s="38">
        <v>0</v>
      </c>
      <c r="O34" s="5">
        <f t="shared" si="14"/>
        <v>0</v>
      </c>
      <c r="P34" s="38">
        <v>0</v>
      </c>
      <c r="Q34" s="5">
        <f t="shared" si="15"/>
        <v>0</v>
      </c>
      <c r="R34" s="30">
        <f t="shared" si="18"/>
        <v>1</v>
      </c>
      <c r="S34" s="5">
        <f t="shared" si="17"/>
        <v>0.4</v>
      </c>
      <c r="T34" s="13">
        <v>250</v>
      </c>
    </row>
    <row r="35" spans="1:20" ht="16.149999999999999" customHeight="1" x14ac:dyDescent="0.25">
      <c r="A35" s="12">
        <v>801.57</v>
      </c>
      <c r="B35" s="8" t="s">
        <v>9</v>
      </c>
      <c r="C35" s="14" t="s">
        <v>12</v>
      </c>
      <c r="D35" s="12">
        <f t="shared" si="19"/>
        <v>-32.690000000000055</v>
      </c>
      <c r="E35" s="33" t="s">
        <v>55</v>
      </c>
      <c r="F35" s="13">
        <v>0</v>
      </c>
      <c r="G35" s="5">
        <f t="shared" si="10"/>
        <v>0</v>
      </c>
      <c r="H35" s="13">
        <v>0</v>
      </c>
      <c r="I35" s="5">
        <f t="shared" si="11"/>
        <v>0</v>
      </c>
      <c r="J35" s="38">
        <v>0</v>
      </c>
      <c r="K35" s="5">
        <f t="shared" si="12"/>
        <v>0</v>
      </c>
      <c r="L35" s="38">
        <v>0</v>
      </c>
      <c r="M35" s="5">
        <f t="shared" si="13"/>
        <v>0</v>
      </c>
      <c r="N35" s="38">
        <v>0</v>
      </c>
      <c r="O35" s="5">
        <f t="shared" si="14"/>
        <v>0</v>
      </c>
      <c r="P35" s="38">
        <v>0</v>
      </c>
      <c r="Q35" s="5">
        <f t="shared" si="15"/>
        <v>0</v>
      </c>
      <c r="R35" s="30">
        <f t="shared" si="18"/>
        <v>0</v>
      </c>
      <c r="S35" s="5">
        <f t="shared" si="17"/>
        <v>0</v>
      </c>
      <c r="T35" s="13">
        <v>250</v>
      </c>
    </row>
    <row r="36" spans="1:20" ht="16.149999999999999" customHeight="1" x14ac:dyDescent="0.25">
      <c r="A36" s="12">
        <v>812.21</v>
      </c>
      <c r="B36" s="8" t="s">
        <v>9</v>
      </c>
      <c r="C36" s="14" t="s">
        <v>11</v>
      </c>
      <c r="D36" s="12">
        <f t="shared" si="19"/>
        <v>-43.330000000000041</v>
      </c>
      <c r="E36" s="33" t="s">
        <v>55</v>
      </c>
      <c r="F36" s="13">
        <v>0</v>
      </c>
      <c r="G36" s="5">
        <f t="shared" si="10"/>
        <v>0</v>
      </c>
      <c r="H36" s="13">
        <v>0</v>
      </c>
      <c r="I36" s="5">
        <f t="shared" si="11"/>
        <v>0</v>
      </c>
      <c r="J36" s="38">
        <v>0</v>
      </c>
      <c r="K36" s="5">
        <f t="shared" si="12"/>
        <v>0</v>
      </c>
      <c r="L36" s="38">
        <v>0</v>
      </c>
      <c r="M36" s="5">
        <f t="shared" si="13"/>
        <v>0</v>
      </c>
      <c r="N36" s="38">
        <v>0</v>
      </c>
      <c r="O36" s="5">
        <f t="shared" si="14"/>
        <v>0</v>
      </c>
      <c r="P36" s="38">
        <v>1</v>
      </c>
      <c r="Q36" s="5">
        <f t="shared" si="15"/>
        <v>0.4</v>
      </c>
      <c r="R36" s="30">
        <f t="shared" si="18"/>
        <v>1</v>
      </c>
      <c r="S36" s="5">
        <f t="shared" si="17"/>
        <v>0.4</v>
      </c>
      <c r="T36" s="13">
        <v>250</v>
      </c>
    </row>
    <row r="37" spans="1:20" ht="16.149999999999999" customHeight="1" x14ac:dyDescent="0.25">
      <c r="A37" s="16">
        <v>841.38</v>
      </c>
      <c r="B37" s="9" t="s">
        <v>9</v>
      </c>
      <c r="C37" s="6" t="s">
        <v>10</v>
      </c>
      <c r="D37" s="16">
        <f t="shared" si="19"/>
        <v>-72.5</v>
      </c>
      <c r="E37" s="34" t="s">
        <v>55</v>
      </c>
      <c r="F37" s="7">
        <v>0</v>
      </c>
      <c r="G37" s="11">
        <f t="shared" si="10"/>
        <v>0</v>
      </c>
      <c r="H37" s="7">
        <v>0</v>
      </c>
      <c r="I37" s="11">
        <f t="shared" si="11"/>
        <v>0</v>
      </c>
      <c r="J37" s="39">
        <v>0</v>
      </c>
      <c r="K37" s="11">
        <f t="shared" si="12"/>
        <v>0</v>
      </c>
      <c r="L37" s="39">
        <v>0</v>
      </c>
      <c r="M37" s="11">
        <f t="shared" si="13"/>
        <v>0</v>
      </c>
      <c r="N37" s="39">
        <v>1</v>
      </c>
      <c r="O37" s="11">
        <f t="shared" si="14"/>
        <v>0.4</v>
      </c>
      <c r="P37" s="39">
        <v>0</v>
      </c>
      <c r="Q37" s="11">
        <f t="shared" si="15"/>
        <v>0</v>
      </c>
      <c r="R37" s="31">
        <f t="shared" si="18"/>
        <v>1</v>
      </c>
      <c r="S37" s="11">
        <f t="shared" si="17"/>
        <v>0.4</v>
      </c>
      <c r="T37" s="7">
        <v>250</v>
      </c>
    </row>
    <row r="38" spans="1:20" s="4" customFormat="1" x14ac:dyDescent="0.25">
      <c r="A38" s="10" t="s">
        <v>52</v>
      </c>
      <c r="F38" s="13"/>
      <c r="G38" s="21"/>
      <c r="H38" s="21"/>
      <c r="L38" s="22"/>
      <c r="M38" s="22"/>
      <c r="N38" s="21"/>
      <c r="O38" s="21"/>
      <c r="P38" s="21"/>
      <c r="Q38" s="21"/>
      <c r="R38" s="21"/>
      <c r="S38" s="23" t="s">
        <v>2</v>
      </c>
      <c r="T38" s="23">
        <f>SUM(T8:T37)</f>
        <v>7109</v>
      </c>
    </row>
    <row r="39" spans="1:20" x14ac:dyDescent="0.25">
      <c r="A39" s="21"/>
      <c r="B39" s="21"/>
      <c r="C39" s="4"/>
      <c r="D39" s="4"/>
      <c r="E39" s="4"/>
      <c r="F39" s="21"/>
      <c r="G39" s="21"/>
      <c r="H39" s="21"/>
      <c r="I39" s="4"/>
      <c r="J39" s="4"/>
      <c r="K39" s="4"/>
      <c r="L39" s="4"/>
      <c r="M39" s="4"/>
      <c r="N39" s="21"/>
      <c r="O39" s="21"/>
      <c r="P39" s="21"/>
      <c r="Q39" s="21"/>
      <c r="R39" s="21"/>
      <c r="S39" s="21"/>
      <c r="T39" s="2"/>
    </row>
    <row r="40" spans="1:20" ht="15.75" x14ac:dyDescent="0.25">
      <c r="A40" s="24"/>
      <c r="B40" s="24"/>
      <c r="C40" s="25"/>
      <c r="D40" s="29"/>
      <c r="E40" s="29"/>
      <c r="F40" s="21"/>
      <c r="G40" s="21"/>
      <c r="H40" s="21"/>
      <c r="I40" s="4"/>
      <c r="J40" s="4"/>
      <c r="K40" s="4"/>
      <c r="L40" s="4"/>
      <c r="M40" s="4"/>
      <c r="N40" s="21"/>
      <c r="O40" s="21"/>
      <c r="P40" s="21"/>
      <c r="Q40" s="21"/>
      <c r="R40" s="21"/>
      <c r="S40" s="21"/>
      <c r="T40" s="2"/>
    </row>
    <row r="41" spans="1:20" ht="14.45" customHeight="1" x14ac:dyDescent="0.25">
      <c r="A41" s="26"/>
      <c r="B41" s="26"/>
      <c r="C41" s="26"/>
      <c r="D41" s="26"/>
      <c r="E41" s="26"/>
      <c r="F41" s="21"/>
      <c r="G41" s="21"/>
      <c r="H41" s="21"/>
      <c r="I41" s="4"/>
      <c r="J41" s="4"/>
      <c r="K41" s="4"/>
      <c r="L41" s="4"/>
      <c r="M41" s="4"/>
      <c r="N41" s="21"/>
      <c r="O41" s="21"/>
      <c r="P41" s="21"/>
      <c r="Q41" s="21"/>
      <c r="R41" s="21"/>
      <c r="S41" s="21"/>
      <c r="T41" s="2"/>
    </row>
    <row r="42" spans="1:20" ht="14.45" customHeight="1" x14ac:dyDescent="0.25">
      <c r="A42" s="26"/>
      <c r="B42" s="26"/>
      <c r="C42" s="26"/>
      <c r="D42" s="26"/>
      <c r="E42" s="26"/>
      <c r="F42" s="21"/>
      <c r="G42" s="21"/>
      <c r="H42" s="21"/>
      <c r="I42" s="4"/>
      <c r="J42" s="4"/>
      <c r="K42" s="4"/>
      <c r="L42" s="4"/>
      <c r="M42" s="4"/>
      <c r="N42" s="21"/>
      <c r="O42" s="21"/>
      <c r="P42" s="21"/>
      <c r="Q42" s="21"/>
      <c r="R42" s="21"/>
      <c r="S42" s="21"/>
      <c r="T42" s="2"/>
    </row>
    <row r="43" spans="1:20" ht="14.45" customHeight="1" x14ac:dyDescent="0.25">
      <c r="A43" s="27"/>
      <c r="B43" s="27"/>
      <c r="C43" s="27"/>
      <c r="D43" s="27"/>
      <c r="E43" s="27"/>
      <c r="F43" s="21"/>
      <c r="G43" s="21"/>
      <c r="H43" s="21"/>
      <c r="I43" s="4"/>
      <c r="J43" s="4"/>
      <c r="K43" s="4"/>
      <c r="L43" s="4"/>
      <c r="M43" s="4"/>
      <c r="N43" s="21"/>
      <c r="O43" s="21"/>
      <c r="P43" s="21"/>
      <c r="Q43" s="21"/>
      <c r="R43" s="21"/>
      <c r="S43" s="21"/>
      <c r="T43" s="2"/>
    </row>
    <row r="44" spans="1:20" ht="14.45" customHeight="1" x14ac:dyDescent="0.25">
      <c r="A44" s="26"/>
      <c r="B44" s="26"/>
      <c r="C44" s="26"/>
      <c r="D44" s="26"/>
      <c r="E44" s="26"/>
      <c r="F44" s="21"/>
      <c r="G44" s="21"/>
      <c r="H44" s="21"/>
      <c r="I44" s="4"/>
      <c r="J44" s="4"/>
      <c r="K44" s="4"/>
      <c r="L44" s="4"/>
      <c r="M44" s="4"/>
      <c r="N44" s="21"/>
      <c r="O44" s="21"/>
      <c r="P44" s="21"/>
      <c r="Q44" s="21"/>
      <c r="R44" s="21"/>
      <c r="S44" s="21"/>
      <c r="T44" s="2"/>
    </row>
    <row r="45" spans="1:20" ht="14.45" customHeight="1" x14ac:dyDescent="0.25"/>
    <row r="46" spans="1:20" ht="15.75" x14ac:dyDescent="0.25">
      <c r="A46" s="28"/>
      <c r="B46" s="28"/>
      <c r="C46" s="28"/>
      <c r="D46" s="18"/>
      <c r="E46" s="18"/>
    </row>
    <row r="47" spans="1:20" x14ac:dyDescent="0.25">
      <c r="A47" s="19"/>
      <c r="B47" s="19"/>
      <c r="C47" s="19"/>
      <c r="D47" s="19"/>
      <c r="E47" s="19"/>
    </row>
    <row r="48" spans="1:20" x14ac:dyDescent="0.25">
      <c r="A48" s="19"/>
      <c r="B48" s="19"/>
      <c r="C48" s="19"/>
      <c r="D48" s="19"/>
      <c r="E48" s="19"/>
    </row>
    <row r="49" spans="1:5" x14ac:dyDescent="0.25">
      <c r="A49" s="19"/>
      <c r="B49" s="19"/>
      <c r="C49" s="19"/>
      <c r="D49" s="19"/>
      <c r="E49" s="19"/>
    </row>
    <row r="50" spans="1:5" x14ac:dyDescent="0.25">
      <c r="A50" s="19"/>
      <c r="B50" s="19"/>
      <c r="C50" s="19"/>
      <c r="D50" s="19"/>
      <c r="E50" s="19"/>
    </row>
    <row r="51" spans="1:5" x14ac:dyDescent="0.25">
      <c r="A51" s="19"/>
      <c r="B51" s="19"/>
      <c r="C51" s="19"/>
      <c r="D51" s="19"/>
      <c r="E51" s="19"/>
    </row>
    <row r="52" spans="1:5" x14ac:dyDescent="0.25">
      <c r="A52" s="19"/>
      <c r="B52" s="19"/>
      <c r="C52" s="19"/>
      <c r="D52" s="19"/>
      <c r="E52" s="19"/>
    </row>
    <row r="53" spans="1:5" x14ac:dyDescent="0.25">
      <c r="A53" s="19"/>
      <c r="B53" s="19"/>
      <c r="C53" s="19"/>
      <c r="D53" s="19"/>
      <c r="E53" s="19"/>
    </row>
    <row r="54" spans="1:5" x14ac:dyDescent="0.25">
      <c r="A54" s="19"/>
      <c r="B54" s="19"/>
      <c r="C54" s="19"/>
      <c r="D54" s="19"/>
      <c r="E54" s="19"/>
    </row>
    <row r="55" spans="1:5" x14ac:dyDescent="0.25">
      <c r="A55" s="19"/>
      <c r="B55" s="19"/>
      <c r="C55" s="19"/>
      <c r="D55" s="19"/>
      <c r="E55" s="19"/>
    </row>
    <row r="56" spans="1:5" x14ac:dyDescent="0.25">
      <c r="A56" s="19"/>
      <c r="B56" s="19"/>
      <c r="C56" s="19"/>
      <c r="D56" s="19"/>
      <c r="E56" s="19"/>
    </row>
    <row r="57" spans="1:5" x14ac:dyDescent="0.25">
      <c r="A57" s="19"/>
      <c r="B57" s="19"/>
      <c r="C57" s="19"/>
      <c r="D57" s="19"/>
      <c r="E57" s="19"/>
    </row>
    <row r="58" spans="1:5" x14ac:dyDescent="0.25">
      <c r="A58" s="19"/>
      <c r="B58" s="19"/>
    </row>
    <row r="59" spans="1:5" x14ac:dyDescent="0.25">
      <c r="A59" s="19"/>
      <c r="B59" s="19"/>
    </row>
    <row r="60" spans="1:5" x14ac:dyDescent="0.25">
      <c r="A60" s="19"/>
      <c r="B60" s="19"/>
    </row>
  </sheetData>
  <mergeCells count="13">
    <mergeCell ref="A29:T29"/>
    <mergeCell ref="E4:E5"/>
    <mergeCell ref="D4:D5"/>
    <mergeCell ref="C4:C5"/>
    <mergeCell ref="S4:S5"/>
    <mergeCell ref="T4:T5"/>
    <mergeCell ref="A1:T2"/>
    <mergeCell ref="A3:T3"/>
    <mergeCell ref="F4:I4"/>
    <mergeCell ref="J4:Q4"/>
    <mergeCell ref="R4:R5"/>
    <mergeCell ref="A4:A5"/>
    <mergeCell ref="B4:B5"/>
  </mergeCells>
  <pageMargins left="0.7" right="0.7" top="0.75" bottom="0.75" header="0.3" footer="0.3"/>
  <pageSetup paperSize="9" orientation="portrait" horizontalDpi="1200" verticalDpi="1200" r:id="rId1"/>
  <ignoredErrors>
    <ignoredError sqref="D16 D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8 - BOOTLEG-8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2021-08-21T01:07:02Z</dcterms:modified>
</cp:coreProperties>
</file>