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BB2BE3AA-92B1-4043-BAB4-2722941ADA59}" xr6:coauthVersionLast="47" xr6:coauthVersionMax="47" xr10:uidLastSave="{00000000-0000-0000-0000-000000000000}"/>
  <bookViews>
    <workbookView xWindow="2295" yWindow="2295" windowWidth="21600" windowHeight="11325" xr2:uid="{00000000-000D-0000-FFFF-FFFF00000000}"/>
  </bookViews>
  <sheets>
    <sheet name="SUPP DATA 11 - FBO" sheetId="1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13" l="1"/>
  <c r="V13" i="13"/>
  <c r="V14" i="13"/>
  <c r="V15" i="13"/>
  <c r="V16" i="13"/>
  <c r="V17" i="13"/>
  <c r="V18" i="13"/>
  <c r="V11" i="13"/>
  <c r="V8" i="13"/>
  <c r="V9" i="13"/>
  <c r="V7" i="13"/>
  <c r="T12" i="13"/>
  <c r="T13" i="13"/>
  <c r="T14" i="13"/>
  <c r="T15" i="13"/>
  <c r="T16" i="13"/>
  <c r="T17" i="13"/>
  <c r="T18" i="13"/>
  <c r="T11" i="13"/>
  <c r="T8" i="13"/>
  <c r="T9" i="13"/>
  <c r="T7" i="13"/>
  <c r="P12" i="13"/>
  <c r="P13" i="13"/>
  <c r="P14" i="13"/>
  <c r="P15" i="13"/>
  <c r="P16" i="13"/>
  <c r="P17" i="13"/>
  <c r="P18" i="13"/>
  <c r="P11" i="13"/>
  <c r="P8" i="13"/>
  <c r="P9" i="13"/>
  <c r="P7" i="13"/>
  <c r="N12" i="13"/>
  <c r="N13" i="13"/>
  <c r="N14" i="13"/>
  <c r="N15" i="13"/>
  <c r="N16" i="13"/>
  <c r="N17" i="13"/>
  <c r="N18" i="13"/>
  <c r="N11" i="13"/>
  <c r="N8" i="13"/>
  <c r="N9" i="13"/>
  <c r="N7" i="13"/>
  <c r="L12" i="13"/>
  <c r="L13" i="13"/>
  <c r="L14" i="13"/>
  <c r="L15" i="13"/>
  <c r="L16" i="13"/>
  <c r="L17" i="13"/>
  <c r="L18" i="13"/>
  <c r="L11" i="13"/>
  <c r="L8" i="13"/>
  <c r="L9" i="13"/>
  <c r="L7" i="13"/>
  <c r="J12" i="13"/>
  <c r="J13" i="13"/>
  <c r="J14" i="13"/>
  <c r="J15" i="13"/>
  <c r="J16" i="13"/>
  <c r="J17" i="13"/>
  <c r="J18" i="13"/>
  <c r="J11" i="13"/>
  <c r="J8" i="13"/>
  <c r="J9" i="13"/>
  <c r="J7" i="13"/>
  <c r="F12" i="13"/>
  <c r="F13" i="13"/>
  <c r="F14" i="13"/>
  <c r="F15" i="13"/>
  <c r="F16" i="13"/>
  <c r="F17" i="13"/>
  <c r="F18" i="13"/>
  <c r="F11" i="13"/>
  <c r="F8" i="13"/>
  <c r="F9" i="13"/>
  <c r="F7" i="13"/>
  <c r="H12" i="13"/>
  <c r="H13" i="13"/>
  <c r="H14" i="13"/>
  <c r="H15" i="13"/>
  <c r="H16" i="13"/>
  <c r="H17" i="13"/>
  <c r="H18" i="13"/>
  <c r="H11" i="13"/>
  <c r="H8" i="13"/>
  <c r="H9" i="13"/>
  <c r="H7" i="13"/>
  <c r="Q11" i="13"/>
  <c r="R11" i="13" s="1"/>
  <c r="Q12" i="13" l="1"/>
  <c r="R12" i="13" s="1"/>
  <c r="Q13" i="13"/>
  <c r="R13" i="13" s="1"/>
  <c r="Q14" i="13"/>
  <c r="R14" i="13" s="1"/>
  <c r="Q15" i="13"/>
  <c r="R15" i="13" s="1"/>
  <c r="Q16" i="13"/>
  <c r="R16" i="13" s="1"/>
  <c r="Q17" i="13"/>
  <c r="R17" i="13" s="1"/>
  <c r="Q18" i="13"/>
  <c r="R18" i="13" s="1"/>
  <c r="Q7" i="13"/>
  <c r="R7" i="13" s="1"/>
  <c r="Q8" i="13"/>
  <c r="R8" i="13" s="1"/>
  <c r="Q9" i="13"/>
  <c r="R9" i="13" s="1"/>
  <c r="Q6" i="13"/>
  <c r="AA19" i="13"/>
  <c r="Y18" i="13"/>
  <c r="W7" i="13"/>
  <c r="X7" i="13" s="1"/>
  <c r="W8" i="13"/>
  <c r="X8" i="13" s="1"/>
  <c r="W9" i="13"/>
  <c r="X9" i="13" s="1"/>
  <c r="W11" i="13"/>
  <c r="X11" i="13" s="1"/>
  <c r="W12" i="13"/>
  <c r="X12" i="13" s="1"/>
  <c r="W13" i="13"/>
  <c r="X13" i="13" s="1"/>
  <c r="W14" i="13"/>
  <c r="X14" i="13" s="1"/>
  <c r="W15" i="13"/>
  <c r="X15" i="13" s="1"/>
  <c r="W16" i="13"/>
  <c r="X16" i="13" s="1"/>
  <c r="W17" i="13"/>
  <c r="X17" i="13" s="1"/>
  <c r="W18" i="13"/>
  <c r="X18" i="13" s="1"/>
  <c r="Y6" i="13"/>
  <c r="Z6" i="13" s="1"/>
  <c r="Y7" i="13"/>
  <c r="Z7" i="13" s="1"/>
  <c r="Y8" i="13"/>
  <c r="Y9" i="13"/>
  <c r="Y10" i="13"/>
  <c r="Y12" i="13"/>
  <c r="Y13" i="13"/>
  <c r="Y14" i="13"/>
  <c r="Y15" i="13"/>
  <c r="Y16" i="13"/>
  <c r="Y17" i="13"/>
  <c r="Y11" i="13"/>
  <c r="Z16" i="13" l="1"/>
  <c r="Z15" i="13"/>
  <c r="Z9" i="13"/>
  <c r="Z13" i="13"/>
  <c r="Z14" i="13"/>
  <c r="Z8" i="13"/>
  <c r="Z12" i="13"/>
  <c r="Z11" i="13"/>
  <c r="Z17" i="13"/>
  <c r="Z18" i="13" l="1"/>
</calcChain>
</file>

<file path=xl/sharedStrings.xml><?xml version="1.0" encoding="utf-8"?>
<sst xmlns="http://schemas.openxmlformats.org/spreadsheetml/2006/main" count="97" uniqueCount="51">
  <si>
    <t>Sample number</t>
  </si>
  <si>
    <t>TOTAL</t>
  </si>
  <si>
    <t>Spore-pollen zone</t>
  </si>
  <si>
    <t>ALGAE</t>
  </si>
  <si>
    <t>ACRITARCHS</t>
  </si>
  <si>
    <t>SPINY ACRITARCHS</t>
  </si>
  <si>
    <t>LEIOSPHAERIDS</t>
  </si>
  <si>
    <t>OTHER PROBABLE NON-MARINE ALGAE</t>
  </si>
  <si>
    <r>
      <rPr>
        <i/>
        <sz val="11"/>
        <rFont val="Calibri"/>
        <family val="2"/>
        <scheme val="minor"/>
      </rPr>
      <t>REDUVIASPORONITES</t>
    </r>
    <r>
      <rPr>
        <sz val="11"/>
        <rFont val="Calibri"/>
        <family val="2"/>
        <scheme val="minor"/>
      </rPr>
      <t xml:space="preserve"> GROUP</t>
    </r>
  </si>
  <si>
    <r>
      <t>TOTAL PALYNOMORPHS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</si>
  <si>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t xml:space="preserve">P. crenulata </t>
  </si>
  <si>
    <t xml:space="preserve"> -</t>
  </si>
  <si>
    <t>Early post-EPE</t>
  </si>
  <si>
    <t>ALGAE + ACRITARCH TOTAL (a)</t>
  </si>
  <si>
    <r>
      <t>SPINY ACRITARCHS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</si>
  <si>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rPr>
        <i/>
        <sz val="11"/>
        <rFont val="Calibri"/>
        <family val="2"/>
        <scheme val="minor"/>
      </rPr>
      <t>REDUVIASPORONITES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</si>
  <si>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LEIOSPHAERIDS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</si>
  <si>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QUADRISPORITES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</si>
  <si>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OTHER PROBABLE NON-MARINE ALGAE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</si>
  <si>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ALGAE + ACRITARCH TOTAL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</si>
  <si>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t>Ecological phase</t>
  </si>
  <si>
    <t>159.5*</t>
  </si>
  <si>
    <t>147*</t>
  </si>
  <si>
    <t>145*</t>
  </si>
  <si>
    <t>S200857</t>
  </si>
  <si>
    <t>S200858</t>
  </si>
  <si>
    <t>S200859</t>
  </si>
  <si>
    <t>S200861</t>
  </si>
  <si>
    <t>S200862</t>
  </si>
  <si>
    <t>S200864</t>
  </si>
  <si>
    <t>S200866</t>
  </si>
  <si>
    <t>S200865</t>
  </si>
  <si>
    <t>S200867</t>
  </si>
  <si>
    <t>S200868</t>
  </si>
  <si>
    <t>S200869</t>
  </si>
  <si>
    <t>Height from top of Vales Pont Coal seam (cm)</t>
  </si>
  <si>
    <r>
      <t xml:space="preserve">CIRCULISPORITES </t>
    </r>
    <r>
      <rPr>
        <sz val="11"/>
        <rFont val="Calibri"/>
        <family val="2"/>
        <scheme val="minor"/>
      </rPr>
      <t>GROUP</t>
    </r>
  </si>
  <si>
    <r>
      <t xml:space="preserve">QUADRISPORITES </t>
    </r>
    <r>
      <rPr>
        <sz val="11"/>
        <rFont val="Calibri"/>
        <family val="2"/>
        <scheme val="minor"/>
      </rPr>
      <t>GROUP</t>
    </r>
  </si>
  <si>
    <r>
      <t>OVOIDITES</t>
    </r>
    <r>
      <rPr>
        <sz val="11"/>
        <rFont val="Calibri"/>
        <family val="2"/>
        <scheme val="minor"/>
      </rPr>
      <t xml:space="preserve"> GROUP</t>
    </r>
  </si>
  <si>
    <r>
      <t>PEDIASTRUM</t>
    </r>
    <r>
      <rPr>
        <sz val="11"/>
        <rFont val="Calibri"/>
        <family val="2"/>
        <scheme val="minor"/>
      </rPr>
      <t xml:space="preserve"> GROUP</t>
    </r>
  </si>
  <si>
    <r>
      <t>CYMATIOSPHAERA</t>
    </r>
    <r>
      <rPr>
        <sz val="11"/>
        <rFont val="Calibri"/>
        <family val="2"/>
        <scheme val="minor"/>
      </rPr>
      <t xml:space="preserve"> GROUP</t>
    </r>
  </si>
  <si>
    <t>S200860</t>
  </si>
  <si>
    <t>S200870</t>
  </si>
  <si>
    <t>OTHER ZYGNEMATOPHYCEANS</t>
  </si>
  <si>
    <r>
      <t>OTHER ZYGNEMATOPHYCEANS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</si>
  <si>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OVOIDITES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</si>
  <si>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CIRCULISPORITES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</si>
  <si>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PEDIASTRUM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</si>
  <si>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CYMATIOSPHAERA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</si>
  <si>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t>ALGAL AND ACRITARCH COUNTS FOR FRAZER BEACH OUTCROP (33° 11' 37.2"S, 151° 37' 22.3"E)</t>
  </si>
  <si>
    <r>
      <rPr>
        <b/>
        <sz val="11"/>
        <rFont val="Calibri"/>
        <family val="2"/>
        <scheme val="minor"/>
      </rPr>
      <t xml:space="preserve">Supplementary Data 11. </t>
    </r>
    <r>
      <rPr>
        <sz val="11"/>
        <rFont val="Calibri"/>
        <family val="2"/>
        <scheme val="minor"/>
      </rPr>
      <t>Algal fossil group abundances for the outcrop succession at Frazer Beach (FBO), New South Wales, Australia. All percentages are calculated as a proportion of the respective total palynomorph sample count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), and estimated from oxidised and sieved palynomorph sample counts.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</si>
</sst>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164" fontId="2" fillId="0" borderId="0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1" fillId="0" borderId="0" xfId="0" applyFont="1"/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textRotation="90" wrapText="1"/>
    </xf>
    <xf numFmtId="0" fontId="3" fillId="0" borderId="1" xfId="0" applyFont="1" applyFill="1" applyBorder="1" applyAlignment="1">
      <alignment textRotation="90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textRotation="90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49" fontId="3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textRotation="90"/>
    </xf>
    <xf numFmtId="0" fontId="3" fillId="0" borderId="1" xfId="0" applyFont="1" applyFill="1" applyBorder="1" applyAlignment="1">
      <alignment horizontal="center" textRotation="90" wrapText="1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E4FF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1D5B-E65A-4F36-B54F-DC0395CAFFB8}">
  <dimension ref="A1:AA30"/>
  <sheetViews>
    <sheetView tabSelected="1" zoomScale="85" zoomScaleNormal="85" workbookViewId="0">
      <pane ySplit="5" topLeftCell="A6" activePane="bottomLeft" state="frozen"/>
      <selection pane="bottomLeft" activeCell="C4" sqref="C4:C5"/>
    </sheetView>
  </sheetViews>
  <sheetFormatPr defaultColWidth="8.85546875" defaultRowHeight="15" x14ac:dyDescent="0.25"/>
  <cols>
    <col min="1" max="1" width="12.140625" style="18" customWidth="1"/>
    <col min="2" max="2" width="13.5703125" style="1" customWidth="1"/>
    <col min="3" max="3" width="9.42578125" style="1" customWidth="1"/>
    <col min="4" max="4" width="14.5703125" style="1" customWidth="1"/>
    <col min="5" max="5" width="4.28515625" style="1" bestFit="1" customWidth="1"/>
    <col min="6" max="8" width="3.85546875" style="1" bestFit="1" customWidth="1"/>
    <col min="9" max="9" width="3.85546875" style="18" bestFit="1" customWidth="1"/>
    <col min="10" max="10" width="5.7109375" style="18" bestFit="1" customWidth="1"/>
    <col min="11" max="11" width="4.140625" style="18" bestFit="1" customWidth="1"/>
    <col min="12" max="12" width="4.7109375" style="18" bestFit="1" customWidth="1"/>
    <col min="13" max="13" width="4.140625" style="18" bestFit="1" customWidth="1"/>
    <col min="14" max="14" width="4.7109375" style="18" bestFit="1" customWidth="1"/>
    <col min="15" max="15" width="4.140625" style="18" bestFit="1" customWidth="1"/>
    <col min="16" max="16" width="4.7109375" style="18" bestFit="1" customWidth="1"/>
    <col min="17" max="17" width="4.140625" style="18" bestFit="1" customWidth="1"/>
    <col min="18" max="18" width="4.7109375" style="18" bestFit="1" customWidth="1"/>
    <col min="19" max="19" width="4.140625" style="18" bestFit="1" customWidth="1"/>
    <col min="20" max="20" width="4.7109375" style="18" bestFit="1" customWidth="1"/>
    <col min="21" max="22" width="4.140625" style="18" bestFit="1" customWidth="1"/>
    <col min="23" max="23" width="3.85546875" style="18" bestFit="1" customWidth="1"/>
    <col min="24" max="24" width="4.7109375" style="18" bestFit="1" customWidth="1"/>
    <col min="25" max="25" width="4.28515625" style="18" customWidth="1"/>
    <col min="26" max="26" width="6.7109375" style="18" customWidth="1"/>
    <col min="27" max="27" width="4.85546875" style="18" customWidth="1"/>
    <col min="28" max="16384" width="8.85546875" style="18"/>
  </cols>
  <sheetData>
    <row r="1" spans="1:27" x14ac:dyDescent="0.25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15.75" thickBot="1" x14ac:dyDescent="0.3">
      <c r="A3" s="36" t="s">
        <v>49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15.75" customHeight="1" thickTop="1" x14ac:dyDescent="0.25">
      <c r="A4" s="42" t="s">
        <v>35</v>
      </c>
      <c r="B4" s="42" t="s">
        <v>2</v>
      </c>
      <c r="C4" s="42" t="s">
        <v>0</v>
      </c>
      <c r="D4" s="42" t="s">
        <v>20</v>
      </c>
      <c r="E4" s="37" t="s">
        <v>4</v>
      </c>
      <c r="F4" s="38"/>
      <c r="G4" s="38"/>
      <c r="H4" s="39"/>
      <c r="I4" s="37" t="s">
        <v>3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9"/>
      <c r="Y4" s="40" t="s">
        <v>13</v>
      </c>
      <c r="Z4" s="40" t="s">
        <v>19</v>
      </c>
      <c r="AA4" s="40" t="s">
        <v>9</v>
      </c>
    </row>
    <row r="5" spans="1:27" ht="215.25" customHeight="1" x14ac:dyDescent="0.25">
      <c r="A5" s="43"/>
      <c r="B5" s="43"/>
      <c r="C5" s="43"/>
      <c r="D5" s="43"/>
      <c r="E5" s="33" t="s">
        <v>5</v>
      </c>
      <c r="F5" s="33" t="s">
        <v>14</v>
      </c>
      <c r="G5" s="33" t="s">
        <v>8</v>
      </c>
      <c r="H5" s="33" t="s">
        <v>15</v>
      </c>
      <c r="I5" s="15" t="s">
        <v>6</v>
      </c>
      <c r="J5" s="15" t="s">
        <v>16</v>
      </c>
      <c r="K5" s="34" t="s">
        <v>37</v>
      </c>
      <c r="L5" s="34" t="s">
        <v>17</v>
      </c>
      <c r="M5" s="34" t="s">
        <v>36</v>
      </c>
      <c r="N5" s="34" t="s">
        <v>46</v>
      </c>
      <c r="O5" s="34" t="s">
        <v>38</v>
      </c>
      <c r="P5" s="12" t="s">
        <v>45</v>
      </c>
      <c r="Q5" s="11" t="s">
        <v>43</v>
      </c>
      <c r="R5" s="11" t="s">
        <v>44</v>
      </c>
      <c r="S5" s="34" t="s">
        <v>39</v>
      </c>
      <c r="T5" s="34" t="s">
        <v>47</v>
      </c>
      <c r="U5" s="34" t="s">
        <v>40</v>
      </c>
      <c r="V5" s="34" t="s">
        <v>48</v>
      </c>
      <c r="W5" s="15" t="s">
        <v>7</v>
      </c>
      <c r="X5" s="15" t="s">
        <v>18</v>
      </c>
      <c r="Y5" s="41"/>
      <c r="Z5" s="41"/>
      <c r="AA5" s="41"/>
    </row>
    <row r="6" spans="1:27" x14ac:dyDescent="0.25">
      <c r="A6" s="24">
        <v>164.5</v>
      </c>
      <c r="B6" s="20" t="s">
        <v>10</v>
      </c>
      <c r="C6" s="9" t="s">
        <v>24</v>
      </c>
      <c r="D6" s="8" t="s">
        <v>12</v>
      </c>
      <c r="E6" s="26">
        <v>0</v>
      </c>
      <c r="F6" s="2" t="s">
        <v>11</v>
      </c>
      <c r="G6" s="26">
        <v>0</v>
      </c>
      <c r="H6" s="2" t="s">
        <v>11</v>
      </c>
      <c r="I6" s="30">
        <v>0</v>
      </c>
      <c r="J6" s="2" t="s">
        <v>11</v>
      </c>
      <c r="K6" s="30">
        <v>0</v>
      </c>
      <c r="L6" s="2" t="s">
        <v>11</v>
      </c>
      <c r="M6" s="30">
        <v>0</v>
      </c>
      <c r="N6" s="2" t="s">
        <v>11</v>
      </c>
      <c r="O6" s="30">
        <v>0</v>
      </c>
      <c r="P6" s="2" t="s">
        <v>11</v>
      </c>
      <c r="Q6" s="5">
        <f>SUM(M6,O6)</f>
        <v>0</v>
      </c>
      <c r="R6" s="2" t="s">
        <v>11</v>
      </c>
      <c r="S6" s="30">
        <v>0</v>
      </c>
      <c r="T6" s="2" t="s">
        <v>11</v>
      </c>
      <c r="U6" s="30">
        <v>0</v>
      </c>
      <c r="V6" s="2" t="s">
        <v>11</v>
      </c>
      <c r="W6" s="5">
        <v>0</v>
      </c>
      <c r="X6" s="2" t="s">
        <v>11</v>
      </c>
      <c r="Y6" s="26">
        <f t="shared" ref="Y6:Y18" si="0">SUM(I6,U6,S6,O6,K6,M6)</f>
        <v>0</v>
      </c>
      <c r="Z6" s="35">
        <f>(Y6/AA6)*100</f>
        <v>0</v>
      </c>
      <c r="AA6" s="16">
        <v>127</v>
      </c>
    </row>
    <row r="7" spans="1:27" x14ac:dyDescent="0.25">
      <c r="A7" s="24">
        <v>162</v>
      </c>
      <c r="B7" s="20" t="s">
        <v>10</v>
      </c>
      <c r="C7" s="9" t="s">
        <v>25</v>
      </c>
      <c r="D7" s="8" t="s">
        <v>12</v>
      </c>
      <c r="E7" s="26">
        <v>0</v>
      </c>
      <c r="F7" s="28">
        <f>(E7/AA7)*100</f>
        <v>0</v>
      </c>
      <c r="G7" s="26">
        <v>0</v>
      </c>
      <c r="H7" s="28">
        <f>(G7/AA7)*100</f>
        <v>0</v>
      </c>
      <c r="I7" s="30">
        <v>1</v>
      </c>
      <c r="J7" s="28">
        <f>(I7/AA7)*100</f>
        <v>0.63694267515923575</v>
      </c>
      <c r="K7" s="30">
        <v>0</v>
      </c>
      <c r="L7" s="28">
        <f>(K7/AA7)*100</f>
        <v>0</v>
      </c>
      <c r="M7" s="30">
        <v>2</v>
      </c>
      <c r="N7" s="28">
        <f>(M7/AA7)*100</f>
        <v>1.2738853503184715</v>
      </c>
      <c r="O7" s="30">
        <v>0</v>
      </c>
      <c r="P7" s="28">
        <f>(O7/AA7)*100</f>
        <v>0</v>
      </c>
      <c r="Q7" s="5">
        <f t="shared" ref="Q7:Q18" si="1">SUM(M7,O7)</f>
        <v>2</v>
      </c>
      <c r="R7" s="2">
        <f>(Q7/AA7)*100</f>
        <v>1.2738853503184715</v>
      </c>
      <c r="S7" s="30">
        <v>0</v>
      </c>
      <c r="T7" s="28">
        <f>(S7/AA7)*100</f>
        <v>0</v>
      </c>
      <c r="U7" s="30">
        <v>0</v>
      </c>
      <c r="V7" s="28">
        <f>(U7/AA7)*100</f>
        <v>0</v>
      </c>
      <c r="W7" s="26">
        <f>U7+S7</f>
        <v>0</v>
      </c>
      <c r="X7" s="2">
        <f>(W7/AA7)*100</f>
        <v>0</v>
      </c>
      <c r="Y7" s="26">
        <f t="shared" si="0"/>
        <v>3</v>
      </c>
      <c r="Z7" s="35">
        <f>(Y7/AA7)*100</f>
        <v>1.910828025477707</v>
      </c>
      <c r="AA7" s="16">
        <v>157</v>
      </c>
    </row>
    <row r="8" spans="1:27" x14ac:dyDescent="0.25">
      <c r="A8" s="24">
        <v>160.5</v>
      </c>
      <c r="B8" s="20" t="s">
        <v>10</v>
      </c>
      <c r="C8" s="9" t="s">
        <v>26</v>
      </c>
      <c r="D8" s="8" t="s">
        <v>12</v>
      </c>
      <c r="E8" s="26">
        <v>0</v>
      </c>
      <c r="F8" s="28">
        <f t="shared" ref="F8:F18" si="2">(E8/AA8)*100</f>
        <v>0</v>
      </c>
      <c r="G8" s="26">
        <v>0</v>
      </c>
      <c r="H8" s="28">
        <f t="shared" ref="H8:H18" si="3">(G8/AA8)*100</f>
        <v>0</v>
      </c>
      <c r="I8" s="30">
        <v>2</v>
      </c>
      <c r="J8" s="28">
        <f t="shared" ref="J8:J18" si="4">(I8/AA8)*100</f>
        <v>1.8867924528301887</v>
      </c>
      <c r="K8" s="30">
        <v>0</v>
      </c>
      <c r="L8" s="28">
        <f t="shared" ref="L8:L18" si="5">(K8/AA8)*100</f>
        <v>0</v>
      </c>
      <c r="M8" s="30">
        <v>1</v>
      </c>
      <c r="N8" s="28">
        <f t="shared" ref="N8:N18" si="6">(M8/AA8)*100</f>
        <v>0.94339622641509435</v>
      </c>
      <c r="O8" s="30">
        <v>0</v>
      </c>
      <c r="P8" s="28">
        <f t="shared" ref="P8:P18" si="7">(O8/AA8)*100</f>
        <v>0</v>
      </c>
      <c r="Q8" s="5">
        <f t="shared" si="1"/>
        <v>1</v>
      </c>
      <c r="R8" s="2">
        <f t="shared" ref="R8:R18" si="8">(Q8/AA8)*100</f>
        <v>0.94339622641509435</v>
      </c>
      <c r="S8" s="30">
        <v>0</v>
      </c>
      <c r="T8" s="28">
        <f t="shared" ref="T8:T18" si="9">(S8/AA8)*100</f>
        <v>0</v>
      </c>
      <c r="U8" s="30">
        <v>0</v>
      </c>
      <c r="V8" s="28">
        <f t="shared" ref="V8:V18" si="10">(U8/AA8)*100</f>
        <v>0</v>
      </c>
      <c r="W8" s="26">
        <f t="shared" ref="W8:W18" si="11">U8+S8</f>
        <v>0</v>
      </c>
      <c r="X8" s="2">
        <f t="shared" ref="X8:X18" si="12">(W8/AA8)*100</f>
        <v>0</v>
      </c>
      <c r="Y8" s="26">
        <f t="shared" si="0"/>
        <v>3</v>
      </c>
      <c r="Z8" s="35">
        <f t="shared" ref="Z8:Z18" si="13">(Y8/AA8)*100</f>
        <v>2.8301886792452833</v>
      </c>
      <c r="AA8" s="16">
        <v>106</v>
      </c>
    </row>
    <row r="9" spans="1:27" x14ac:dyDescent="0.25">
      <c r="A9" s="13" t="s">
        <v>21</v>
      </c>
      <c r="B9" s="20" t="s">
        <v>10</v>
      </c>
      <c r="C9" s="9" t="s">
        <v>41</v>
      </c>
      <c r="D9" s="8" t="s">
        <v>12</v>
      </c>
      <c r="E9" s="26">
        <v>0</v>
      </c>
      <c r="F9" s="28">
        <f t="shared" si="2"/>
        <v>0</v>
      </c>
      <c r="G9" s="26">
        <v>0</v>
      </c>
      <c r="H9" s="28">
        <f t="shared" si="3"/>
        <v>0</v>
      </c>
      <c r="I9" s="30">
        <v>2</v>
      </c>
      <c r="J9" s="28">
        <f t="shared" si="4"/>
        <v>2.1276595744680851</v>
      </c>
      <c r="K9" s="30">
        <v>0</v>
      </c>
      <c r="L9" s="28">
        <f t="shared" si="5"/>
        <v>0</v>
      </c>
      <c r="M9" s="30">
        <v>1</v>
      </c>
      <c r="N9" s="28">
        <f t="shared" si="6"/>
        <v>1.0638297872340425</v>
      </c>
      <c r="O9" s="30">
        <v>0</v>
      </c>
      <c r="P9" s="28">
        <f t="shared" si="7"/>
        <v>0</v>
      </c>
      <c r="Q9" s="5">
        <f t="shared" si="1"/>
        <v>1</v>
      </c>
      <c r="R9" s="2">
        <f t="shared" si="8"/>
        <v>1.0638297872340425</v>
      </c>
      <c r="S9" s="30">
        <v>0</v>
      </c>
      <c r="T9" s="28">
        <f t="shared" si="9"/>
        <v>0</v>
      </c>
      <c r="U9" s="30">
        <v>0</v>
      </c>
      <c r="V9" s="28">
        <f t="shared" si="10"/>
        <v>0</v>
      </c>
      <c r="W9" s="26">
        <f t="shared" si="11"/>
        <v>0</v>
      </c>
      <c r="X9" s="2">
        <f t="shared" si="12"/>
        <v>0</v>
      </c>
      <c r="Y9" s="26">
        <f t="shared" si="0"/>
        <v>3</v>
      </c>
      <c r="Z9" s="35">
        <f t="shared" si="13"/>
        <v>3.1914893617021276</v>
      </c>
      <c r="AA9" s="16">
        <v>94</v>
      </c>
    </row>
    <row r="10" spans="1:27" x14ac:dyDescent="0.25">
      <c r="A10" s="24">
        <v>159</v>
      </c>
      <c r="B10" s="20" t="s">
        <v>10</v>
      </c>
      <c r="C10" s="9" t="s">
        <v>27</v>
      </c>
      <c r="D10" s="8" t="s">
        <v>12</v>
      </c>
      <c r="E10" s="26">
        <v>0</v>
      </c>
      <c r="F10" s="2" t="s">
        <v>11</v>
      </c>
      <c r="G10" s="26">
        <v>0</v>
      </c>
      <c r="H10" s="2" t="s">
        <v>11</v>
      </c>
      <c r="I10" s="30">
        <v>0</v>
      </c>
      <c r="J10" s="2" t="s">
        <v>11</v>
      </c>
      <c r="K10" s="30">
        <v>0</v>
      </c>
      <c r="L10" s="2" t="s">
        <v>11</v>
      </c>
      <c r="M10" s="30">
        <v>0</v>
      </c>
      <c r="N10" s="2" t="s">
        <v>11</v>
      </c>
      <c r="O10" s="30">
        <v>0</v>
      </c>
      <c r="P10" s="2" t="s">
        <v>11</v>
      </c>
      <c r="Q10" s="2" t="s">
        <v>11</v>
      </c>
      <c r="R10" s="2" t="s">
        <v>11</v>
      </c>
      <c r="S10" s="30">
        <v>0</v>
      </c>
      <c r="T10" s="2" t="s">
        <v>11</v>
      </c>
      <c r="U10" s="30">
        <v>0</v>
      </c>
      <c r="V10" s="2" t="s">
        <v>11</v>
      </c>
      <c r="W10" s="5">
        <v>0</v>
      </c>
      <c r="X10" s="2" t="s">
        <v>11</v>
      </c>
      <c r="Y10" s="26">
        <f t="shared" si="0"/>
        <v>0</v>
      </c>
      <c r="Z10" s="2" t="s">
        <v>11</v>
      </c>
      <c r="AA10" s="2" t="s">
        <v>11</v>
      </c>
    </row>
    <row r="11" spans="1:27" ht="16.149999999999999" customHeight="1" x14ac:dyDescent="0.25">
      <c r="A11" s="13">
        <v>156</v>
      </c>
      <c r="B11" s="20" t="s">
        <v>10</v>
      </c>
      <c r="C11" s="9" t="s">
        <v>28</v>
      </c>
      <c r="D11" s="8" t="s">
        <v>12</v>
      </c>
      <c r="E11" s="26">
        <v>0</v>
      </c>
      <c r="F11" s="28">
        <f t="shared" si="2"/>
        <v>0</v>
      </c>
      <c r="G11" s="26">
        <v>0</v>
      </c>
      <c r="H11" s="28">
        <f t="shared" si="3"/>
        <v>0</v>
      </c>
      <c r="I11" s="30">
        <v>74</v>
      </c>
      <c r="J11" s="28">
        <f t="shared" si="4"/>
        <v>30.081300813008134</v>
      </c>
      <c r="K11" s="30">
        <v>0</v>
      </c>
      <c r="L11" s="28">
        <f t="shared" si="5"/>
        <v>0</v>
      </c>
      <c r="M11" s="30">
        <v>45</v>
      </c>
      <c r="N11" s="28">
        <f t="shared" si="6"/>
        <v>18.292682926829269</v>
      </c>
      <c r="O11" s="30">
        <v>18</v>
      </c>
      <c r="P11" s="28">
        <f t="shared" si="7"/>
        <v>7.3170731707317067</v>
      </c>
      <c r="Q11" s="5">
        <f>SUM(M11,O11)</f>
        <v>63</v>
      </c>
      <c r="R11" s="2">
        <f t="shared" si="8"/>
        <v>25.609756097560975</v>
      </c>
      <c r="S11" s="30">
        <v>0</v>
      </c>
      <c r="T11" s="28">
        <f t="shared" si="9"/>
        <v>0</v>
      </c>
      <c r="U11" s="30">
        <v>6</v>
      </c>
      <c r="V11" s="28">
        <f t="shared" si="10"/>
        <v>2.4390243902439024</v>
      </c>
      <c r="W11" s="26">
        <f t="shared" si="11"/>
        <v>6</v>
      </c>
      <c r="X11" s="2">
        <f t="shared" si="12"/>
        <v>2.4390243902439024</v>
      </c>
      <c r="Y11" s="26">
        <f t="shared" si="0"/>
        <v>143</v>
      </c>
      <c r="Z11" s="35">
        <f t="shared" si="13"/>
        <v>58.130081300813011</v>
      </c>
      <c r="AA11" s="16">
        <v>246</v>
      </c>
    </row>
    <row r="12" spans="1:27" ht="16.149999999999999" customHeight="1" x14ac:dyDescent="0.25">
      <c r="A12" s="13">
        <v>154</v>
      </c>
      <c r="B12" s="20" t="s">
        <v>10</v>
      </c>
      <c r="C12" s="9" t="s">
        <v>29</v>
      </c>
      <c r="D12" s="8" t="s">
        <v>12</v>
      </c>
      <c r="E12" s="26">
        <v>0</v>
      </c>
      <c r="F12" s="28">
        <f t="shared" si="2"/>
        <v>0</v>
      </c>
      <c r="G12" s="26">
        <v>0</v>
      </c>
      <c r="H12" s="28">
        <f t="shared" si="3"/>
        <v>0</v>
      </c>
      <c r="I12" s="30">
        <v>42</v>
      </c>
      <c r="J12" s="28">
        <f t="shared" si="4"/>
        <v>13.636363636363635</v>
      </c>
      <c r="K12" s="30">
        <v>36</v>
      </c>
      <c r="L12" s="28">
        <f t="shared" si="5"/>
        <v>11.688311688311687</v>
      </c>
      <c r="M12" s="30">
        <v>61</v>
      </c>
      <c r="N12" s="28">
        <f t="shared" si="6"/>
        <v>19.805194805194805</v>
      </c>
      <c r="O12" s="30">
        <v>65</v>
      </c>
      <c r="P12" s="28">
        <f t="shared" si="7"/>
        <v>21.103896103896101</v>
      </c>
      <c r="Q12" s="5">
        <f t="shared" si="1"/>
        <v>126</v>
      </c>
      <c r="R12" s="2">
        <f t="shared" si="8"/>
        <v>40.909090909090914</v>
      </c>
      <c r="S12" s="30">
        <v>18</v>
      </c>
      <c r="T12" s="28">
        <f t="shared" si="9"/>
        <v>5.8441558441558437</v>
      </c>
      <c r="U12" s="30">
        <v>15</v>
      </c>
      <c r="V12" s="28">
        <f t="shared" si="10"/>
        <v>4.8701298701298708</v>
      </c>
      <c r="W12" s="26">
        <f t="shared" si="11"/>
        <v>33</v>
      </c>
      <c r="X12" s="2">
        <f t="shared" si="12"/>
        <v>10.714285714285714</v>
      </c>
      <c r="Y12" s="26">
        <f t="shared" si="0"/>
        <v>237</v>
      </c>
      <c r="Z12" s="35">
        <f t="shared" si="13"/>
        <v>76.94805194805194</v>
      </c>
      <c r="AA12" s="16">
        <v>308</v>
      </c>
    </row>
    <row r="13" spans="1:27" ht="16.149999999999999" customHeight="1" x14ac:dyDescent="0.25">
      <c r="A13" s="13">
        <v>153</v>
      </c>
      <c r="B13" s="20" t="s">
        <v>10</v>
      </c>
      <c r="C13" s="9" t="s">
        <v>30</v>
      </c>
      <c r="D13" s="8" t="s">
        <v>12</v>
      </c>
      <c r="E13" s="26">
        <v>0</v>
      </c>
      <c r="F13" s="28">
        <f t="shared" si="2"/>
        <v>0</v>
      </c>
      <c r="G13" s="26">
        <v>0</v>
      </c>
      <c r="H13" s="28">
        <f t="shared" si="3"/>
        <v>0</v>
      </c>
      <c r="I13" s="30">
        <v>25</v>
      </c>
      <c r="J13" s="28">
        <f t="shared" si="4"/>
        <v>20.491803278688526</v>
      </c>
      <c r="K13" s="30">
        <v>0</v>
      </c>
      <c r="L13" s="28">
        <f t="shared" si="5"/>
        <v>0</v>
      </c>
      <c r="M13" s="30">
        <v>65</v>
      </c>
      <c r="N13" s="28">
        <f t="shared" si="6"/>
        <v>53.278688524590166</v>
      </c>
      <c r="O13" s="30">
        <v>18</v>
      </c>
      <c r="P13" s="28">
        <f t="shared" si="7"/>
        <v>14.754098360655737</v>
      </c>
      <c r="Q13" s="5">
        <f t="shared" si="1"/>
        <v>83</v>
      </c>
      <c r="R13" s="2">
        <f t="shared" si="8"/>
        <v>68.032786885245898</v>
      </c>
      <c r="S13" s="30">
        <v>0</v>
      </c>
      <c r="T13" s="28">
        <f t="shared" si="9"/>
        <v>0</v>
      </c>
      <c r="U13" s="30">
        <v>1</v>
      </c>
      <c r="V13" s="28">
        <f t="shared" si="10"/>
        <v>0.81967213114754101</v>
      </c>
      <c r="W13" s="26">
        <f t="shared" si="11"/>
        <v>1</v>
      </c>
      <c r="X13" s="2">
        <f t="shared" si="12"/>
        <v>0.81967213114754101</v>
      </c>
      <c r="Y13" s="26">
        <f t="shared" si="0"/>
        <v>109</v>
      </c>
      <c r="Z13" s="35">
        <f t="shared" si="13"/>
        <v>89.344262295081961</v>
      </c>
      <c r="AA13" s="16">
        <v>122</v>
      </c>
    </row>
    <row r="14" spans="1:27" ht="16.149999999999999" customHeight="1" x14ac:dyDescent="0.25">
      <c r="A14" s="13">
        <v>152.5</v>
      </c>
      <c r="B14" s="20" t="s">
        <v>10</v>
      </c>
      <c r="C14" s="9" t="s">
        <v>31</v>
      </c>
      <c r="D14" s="8" t="s">
        <v>12</v>
      </c>
      <c r="E14" s="26">
        <v>0</v>
      </c>
      <c r="F14" s="28">
        <f t="shared" si="2"/>
        <v>0</v>
      </c>
      <c r="G14" s="26">
        <v>0</v>
      </c>
      <c r="H14" s="28">
        <f t="shared" si="3"/>
        <v>0</v>
      </c>
      <c r="I14" s="30">
        <v>35</v>
      </c>
      <c r="J14" s="28">
        <f t="shared" si="4"/>
        <v>30.701754385964914</v>
      </c>
      <c r="K14" s="30">
        <v>0</v>
      </c>
      <c r="L14" s="28">
        <f t="shared" si="5"/>
        <v>0</v>
      </c>
      <c r="M14" s="30">
        <v>31</v>
      </c>
      <c r="N14" s="28">
        <f t="shared" si="6"/>
        <v>27.192982456140353</v>
      </c>
      <c r="O14" s="30">
        <v>48</v>
      </c>
      <c r="P14" s="28">
        <f t="shared" si="7"/>
        <v>42.105263157894733</v>
      </c>
      <c r="Q14" s="5">
        <f t="shared" si="1"/>
        <v>79</v>
      </c>
      <c r="R14" s="2">
        <f t="shared" si="8"/>
        <v>69.298245614035096</v>
      </c>
      <c r="S14" s="30">
        <v>0</v>
      </c>
      <c r="T14" s="28">
        <f t="shared" si="9"/>
        <v>0</v>
      </c>
      <c r="U14" s="30">
        <v>0</v>
      </c>
      <c r="V14" s="28">
        <f t="shared" si="10"/>
        <v>0</v>
      </c>
      <c r="W14" s="26">
        <f t="shared" si="11"/>
        <v>0</v>
      </c>
      <c r="X14" s="2">
        <f t="shared" si="12"/>
        <v>0</v>
      </c>
      <c r="Y14" s="26">
        <f t="shared" si="0"/>
        <v>114</v>
      </c>
      <c r="Z14" s="35">
        <f t="shared" si="13"/>
        <v>100</v>
      </c>
      <c r="AA14" s="16">
        <v>114</v>
      </c>
    </row>
    <row r="15" spans="1:27" ht="16.149999999999999" customHeight="1" x14ac:dyDescent="0.25">
      <c r="A15" s="13">
        <v>151</v>
      </c>
      <c r="B15" s="20" t="s">
        <v>10</v>
      </c>
      <c r="C15" s="9" t="s">
        <v>32</v>
      </c>
      <c r="D15" s="8" t="s">
        <v>12</v>
      </c>
      <c r="E15" s="26">
        <v>0</v>
      </c>
      <c r="F15" s="28">
        <f t="shared" si="2"/>
        <v>0</v>
      </c>
      <c r="G15" s="26">
        <v>0</v>
      </c>
      <c r="H15" s="28">
        <f t="shared" si="3"/>
        <v>0</v>
      </c>
      <c r="I15" s="31">
        <v>24</v>
      </c>
      <c r="J15" s="28">
        <f t="shared" si="4"/>
        <v>13.043478260869565</v>
      </c>
      <c r="K15" s="31">
        <v>0</v>
      </c>
      <c r="L15" s="28">
        <f t="shared" si="5"/>
        <v>0</v>
      </c>
      <c r="M15" s="31">
        <v>63</v>
      </c>
      <c r="N15" s="28">
        <f t="shared" si="6"/>
        <v>34.239130434782609</v>
      </c>
      <c r="O15" s="31">
        <v>67</v>
      </c>
      <c r="P15" s="28">
        <f t="shared" si="7"/>
        <v>36.413043478260867</v>
      </c>
      <c r="Q15" s="5">
        <f t="shared" si="1"/>
        <v>130</v>
      </c>
      <c r="R15" s="2">
        <f t="shared" si="8"/>
        <v>70.652173913043484</v>
      </c>
      <c r="S15" s="30">
        <v>0</v>
      </c>
      <c r="T15" s="28">
        <f t="shared" si="9"/>
        <v>0</v>
      </c>
      <c r="U15" s="30">
        <v>12</v>
      </c>
      <c r="V15" s="28">
        <f t="shared" si="10"/>
        <v>6.5217391304347823</v>
      </c>
      <c r="W15" s="26">
        <f t="shared" si="11"/>
        <v>12</v>
      </c>
      <c r="X15" s="2">
        <f t="shared" si="12"/>
        <v>6.5217391304347823</v>
      </c>
      <c r="Y15" s="26">
        <f t="shared" si="0"/>
        <v>166</v>
      </c>
      <c r="Z15" s="35">
        <f t="shared" si="13"/>
        <v>90.217391304347828</v>
      </c>
      <c r="AA15" s="16">
        <v>184</v>
      </c>
    </row>
    <row r="16" spans="1:27" ht="16.149999999999999" customHeight="1" x14ac:dyDescent="0.25">
      <c r="A16" s="13">
        <v>149</v>
      </c>
      <c r="B16" s="20" t="s">
        <v>10</v>
      </c>
      <c r="C16" s="9" t="s">
        <v>33</v>
      </c>
      <c r="D16" s="21" t="s">
        <v>12</v>
      </c>
      <c r="E16" s="26">
        <v>0</v>
      </c>
      <c r="F16" s="28">
        <f t="shared" si="2"/>
        <v>0</v>
      </c>
      <c r="G16" s="26">
        <v>0</v>
      </c>
      <c r="H16" s="28">
        <f t="shared" si="3"/>
        <v>0</v>
      </c>
      <c r="I16" s="30">
        <v>42</v>
      </c>
      <c r="J16" s="28">
        <f t="shared" si="4"/>
        <v>29.787234042553191</v>
      </c>
      <c r="K16" s="30">
        <v>2</v>
      </c>
      <c r="L16" s="28">
        <f t="shared" si="5"/>
        <v>1.4184397163120568</v>
      </c>
      <c r="M16" s="30">
        <v>60</v>
      </c>
      <c r="N16" s="28">
        <f t="shared" si="6"/>
        <v>42.553191489361701</v>
      </c>
      <c r="O16" s="30">
        <v>27</v>
      </c>
      <c r="P16" s="28">
        <f t="shared" si="7"/>
        <v>19.148936170212767</v>
      </c>
      <c r="Q16" s="5">
        <f t="shared" si="1"/>
        <v>87</v>
      </c>
      <c r="R16" s="2">
        <f t="shared" si="8"/>
        <v>61.702127659574465</v>
      </c>
      <c r="S16" s="30">
        <v>0</v>
      </c>
      <c r="T16" s="28">
        <f t="shared" si="9"/>
        <v>0</v>
      </c>
      <c r="U16" s="30">
        <v>4</v>
      </c>
      <c r="V16" s="28">
        <f t="shared" si="10"/>
        <v>2.8368794326241136</v>
      </c>
      <c r="W16" s="26">
        <f t="shared" si="11"/>
        <v>4</v>
      </c>
      <c r="X16" s="2">
        <f t="shared" si="12"/>
        <v>2.8368794326241136</v>
      </c>
      <c r="Y16" s="26">
        <f t="shared" si="0"/>
        <v>135</v>
      </c>
      <c r="Z16" s="35">
        <f t="shared" si="13"/>
        <v>95.744680851063833</v>
      </c>
      <c r="AA16" s="16">
        <v>141</v>
      </c>
    </row>
    <row r="17" spans="1:27" s="19" customFormat="1" x14ac:dyDescent="0.25">
      <c r="A17" s="13" t="s">
        <v>22</v>
      </c>
      <c r="B17" s="20" t="s">
        <v>10</v>
      </c>
      <c r="C17" s="9" t="s">
        <v>34</v>
      </c>
      <c r="D17" s="8" t="s">
        <v>12</v>
      </c>
      <c r="E17" s="26">
        <v>0</v>
      </c>
      <c r="F17" s="28">
        <f t="shared" si="2"/>
        <v>0</v>
      </c>
      <c r="G17" s="26">
        <v>0</v>
      </c>
      <c r="H17" s="28">
        <f t="shared" si="3"/>
        <v>0</v>
      </c>
      <c r="I17" s="30">
        <v>36</v>
      </c>
      <c r="J17" s="28">
        <f t="shared" si="4"/>
        <v>41.379310344827587</v>
      </c>
      <c r="K17" s="30">
        <v>3</v>
      </c>
      <c r="L17" s="28">
        <f t="shared" si="5"/>
        <v>3.4482758620689653</v>
      </c>
      <c r="M17" s="30">
        <v>7</v>
      </c>
      <c r="N17" s="28">
        <f t="shared" si="6"/>
        <v>8.0459770114942533</v>
      </c>
      <c r="O17" s="30">
        <v>15</v>
      </c>
      <c r="P17" s="28">
        <f t="shared" si="7"/>
        <v>17.241379310344829</v>
      </c>
      <c r="Q17" s="5">
        <f t="shared" si="1"/>
        <v>22</v>
      </c>
      <c r="R17" s="2">
        <f t="shared" si="8"/>
        <v>25.287356321839084</v>
      </c>
      <c r="S17" s="30">
        <v>16</v>
      </c>
      <c r="T17" s="28">
        <f t="shared" si="9"/>
        <v>18.390804597701148</v>
      </c>
      <c r="U17" s="30">
        <v>0</v>
      </c>
      <c r="V17" s="28">
        <f t="shared" si="10"/>
        <v>0</v>
      </c>
      <c r="W17" s="26">
        <f t="shared" si="11"/>
        <v>16</v>
      </c>
      <c r="X17" s="2">
        <f t="shared" si="12"/>
        <v>18.390804597701148</v>
      </c>
      <c r="Y17" s="26">
        <f t="shared" si="0"/>
        <v>77</v>
      </c>
      <c r="Z17" s="35">
        <f t="shared" si="13"/>
        <v>88.505747126436788</v>
      </c>
      <c r="AA17" s="16">
        <v>87</v>
      </c>
    </row>
    <row r="18" spans="1:27" x14ac:dyDescent="0.25">
      <c r="A18" s="14" t="s">
        <v>23</v>
      </c>
      <c r="B18" s="22" t="s">
        <v>10</v>
      </c>
      <c r="C18" s="10" t="s">
        <v>42</v>
      </c>
      <c r="D18" s="23" t="s">
        <v>12</v>
      </c>
      <c r="E18" s="27">
        <v>0</v>
      </c>
      <c r="F18" s="29">
        <f t="shared" si="2"/>
        <v>0</v>
      </c>
      <c r="G18" s="27">
        <v>0</v>
      </c>
      <c r="H18" s="29">
        <f t="shared" si="3"/>
        <v>0</v>
      </c>
      <c r="I18" s="32">
        <v>26</v>
      </c>
      <c r="J18" s="29">
        <f t="shared" si="4"/>
        <v>100</v>
      </c>
      <c r="K18" s="32">
        <v>0</v>
      </c>
      <c r="L18" s="29">
        <f t="shared" si="5"/>
        <v>0</v>
      </c>
      <c r="M18" s="32">
        <v>0</v>
      </c>
      <c r="N18" s="29">
        <f t="shared" si="6"/>
        <v>0</v>
      </c>
      <c r="O18" s="32">
        <v>0</v>
      </c>
      <c r="P18" s="29">
        <f t="shared" si="7"/>
        <v>0</v>
      </c>
      <c r="Q18" s="7">
        <f t="shared" si="1"/>
        <v>0</v>
      </c>
      <c r="R18" s="3">
        <f t="shared" si="8"/>
        <v>0</v>
      </c>
      <c r="S18" s="32">
        <v>0</v>
      </c>
      <c r="T18" s="29">
        <f t="shared" si="9"/>
        <v>0</v>
      </c>
      <c r="U18" s="32">
        <v>0</v>
      </c>
      <c r="V18" s="29">
        <f t="shared" si="10"/>
        <v>0</v>
      </c>
      <c r="W18" s="27">
        <f t="shared" si="11"/>
        <v>0</v>
      </c>
      <c r="X18" s="3">
        <f t="shared" si="12"/>
        <v>0</v>
      </c>
      <c r="Y18" s="27">
        <f t="shared" si="0"/>
        <v>26</v>
      </c>
      <c r="Z18" s="29">
        <f t="shared" si="13"/>
        <v>100</v>
      </c>
      <c r="AA18" s="17">
        <v>26</v>
      </c>
    </row>
    <row r="19" spans="1:27" x14ac:dyDescent="0.25">
      <c r="D19" s="8"/>
      <c r="E19" s="8"/>
      <c r="F19" s="8"/>
      <c r="G19" s="8"/>
      <c r="H19" s="8"/>
      <c r="Z19" s="6" t="s">
        <v>1</v>
      </c>
      <c r="AA19" s="4">
        <f>SUM(AA6:AA18)</f>
        <v>1712</v>
      </c>
    </row>
    <row r="20" spans="1:27" x14ac:dyDescent="0.25">
      <c r="D20" s="8"/>
      <c r="E20" s="8"/>
      <c r="F20" s="8"/>
      <c r="G20" s="8"/>
      <c r="H20" s="8"/>
    </row>
    <row r="21" spans="1:27" x14ac:dyDescent="0.25">
      <c r="D21" s="8"/>
      <c r="E21" s="8"/>
      <c r="F21" s="8"/>
      <c r="G21" s="8"/>
      <c r="H21" s="8"/>
      <c r="V21" s="25"/>
      <c r="W21" s="25"/>
      <c r="X21" s="25"/>
    </row>
    <row r="22" spans="1:27" x14ac:dyDescent="0.25">
      <c r="D22" s="8"/>
      <c r="E22" s="8"/>
      <c r="F22" s="8"/>
      <c r="G22" s="8"/>
      <c r="H22" s="8"/>
    </row>
    <row r="23" spans="1:27" x14ac:dyDescent="0.25">
      <c r="D23" s="8"/>
      <c r="E23" s="8"/>
      <c r="F23" s="8"/>
      <c r="G23" s="8"/>
      <c r="H23" s="8"/>
    </row>
    <row r="24" spans="1:27" x14ac:dyDescent="0.25">
      <c r="D24" s="8"/>
      <c r="E24" s="8"/>
      <c r="F24" s="8"/>
      <c r="G24" s="8"/>
      <c r="H24" s="8"/>
    </row>
    <row r="25" spans="1:27" x14ac:dyDescent="0.25">
      <c r="D25" s="8"/>
      <c r="E25" s="8"/>
      <c r="F25" s="8"/>
      <c r="G25" s="8"/>
      <c r="H25" s="8"/>
    </row>
    <row r="26" spans="1:27" x14ac:dyDescent="0.25">
      <c r="D26" s="8"/>
      <c r="E26" s="8"/>
      <c r="F26" s="8"/>
      <c r="G26" s="8"/>
      <c r="H26" s="8"/>
    </row>
    <row r="27" spans="1:27" x14ac:dyDescent="0.25">
      <c r="D27" s="8"/>
      <c r="E27" s="8"/>
      <c r="F27" s="8"/>
      <c r="G27" s="8"/>
      <c r="H27" s="8"/>
    </row>
    <row r="28" spans="1:27" x14ac:dyDescent="0.25">
      <c r="D28" s="8"/>
      <c r="E28" s="8"/>
      <c r="F28" s="8"/>
      <c r="G28" s="8"/>
      <c r="H28" s="8"/>
    </row>
    <row r="29" spans="1:27" x14ac:dyDescent="0.25">
      <c r="D29" s="8"/>
      <c r="E29" s="8"/>
      <c r="F29" s="8"/>
      <c r="G29" s="8"/>
      <c r="H29" s="8"/>
    </row>
    <row r="30" spans="1:27" x14ac:dyDescent="0.25">
      <c r="D30" s="8"/>
      <c r="E30" s="8"/>
      <c r="F30" s="8"/>
      <c r="G30" s="8"/>
      <c r="H30" s="8"/>
    </row>
  </sheetData>
  <mergeCells count="11">
    <mergeCell ref="A1:AA2"/>
    <mergeCell ref="A3:AA3"/>
    <mergeCell ref="I4:X4"/>
    <mergeCell ref="Y4:Y5"/>
    <mergeCell ref="Z4:Z5"/>
    <mergeCell ref="AA4:AA5"/>
    <mergeCell ref="A4:A5"/>
    <mergeCell ref="D4:D5"/>
    <mergeCell ref="C4:C5"/>
    <mergeCell ref="B4:B5"/>
    <mergeCell ref="E4:H4"/>
  </mergeCells>
  <pageMargins left="0.7" right="0.7" top="0.75" bottom="0.75" header="0.3" footer="0.3"/>
  <pageSetup orientation="portrait" r:id="rId1"/>
  <ignoredErrors>
    <ignoredError sqref="Y7:Y18 Q7:Q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11 - FBO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2021-08-21T01:08:53Z</dcterms:modified>
</cp:coreProperties>
</file>