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iology\Infection Diseases\HagitAchdout\Coronavirus\co-infection\final text\Submitted nature communication\revised 160821\290821\For submission5Sep2021\"/>
    </mc:Choice>
  </mc:AlternateContent>
  <bookViews>
    <workbookView xWindow="0" yWindow="0" windowWidth="19200" windowHeight="10395" activeTab="5"/>
  </bookViews>
  <sheets>
    <sheet name="figure 1" sheetId="1" r:id="rId1"/>
    <sheet name="figure 2" sheetId="2" r:id="rId2"/>
    <sheet name="figure 3" sheetId="3" r:id="rId3"/>
    <sheet name="figure 4" sheetId="4" r:id="rId4"/>
    <sheet name="supplement. fig. 1" sheetId="5" r:id="rId5"/>
    <sheet name="supplement. fig. 3" sheetId="7" r:id="rId6"/>
    <sheet name="supplement. fig. 4" sheetId="8" r:id="rId7"/>
    <sheet name="supplement. fig 5" sheetId="9" r:id="rId8"/>
    <sheet name="supplement. fig. 6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1" i="10" l="1"/>
  <c r="B7" i="10"/>
  <c r="B8" i="10" s="1"/>
  <c r="B9" i="10" s="1"/>
  <c r="B10" i="10" s="1"/>
  <c r="B11" i="10" s="1"/>
  <c r="B12" i="10" s="1"/>
  <c r="B13" i="10" s="1"/>
  <c r="B19" i="10"/>
  <c r="B20" i="10" s="1"/>
  <c r="B21" i="10" s="1"/>
  <c r="B22" i="10" s="1"/>
  <c r="B23" i="10" s="1"/>
  <c r="B24" i="10" s="1"/>
  <c r="B18" i="10"/>
  <c r="B29" i="10"/>
  <c r="B30" i="10" s="1"/>
  <c r="B31" i="10" s="1"/>
  <c r="B32" i="10" s="1"/>
  <c r="B33" i="10" s="1"/>
  <c r="B34" i="10" s="1"/>
  <c r="B35" i="10" s="1"/>
  <c r="H50" i="10" l="1"/>
  <c r="G50" i="10"/>
  <c r="F50" i="10"/>
  <c r="I47" i="10"/>
  <c r="H47" i="10"/>
  <c r="G47" i="10"/>
  <c r="F47" i="10"/>
  <c r="I46" i="10"/>
  <c r="I48" i="10" s="1"/>
  <c r="H46" i="10"/>
  <c r="H49" i="10" s="1"/>
  <c r="G46" i="10"/>
  <c r="G49" i="10" s="1"/>
  <c r="F46" i="10"/>
  <c r="F49" i="10" s="1"/>
  <c r="I49" i="10" l="1"/>
  <c r="F48" i="10"/>
  <c r="G48" i="10"/>
  <c r="H48" i="10"/>
  <c r="J183" i="8"/>
  <c r="I183" i="8"/>
  <c r="H183" i="8"/>
  <c r="G183" i="8"/>
  <c r="F183" i="8"/>
  <c r="J182" i="8"/>
  <c r="J185" i="8" s="1"/>
  <c r="I182" i="8"/>
  <c r="H182" i="8"/>
  <c r="G182" i="8"/>
  <c r="F182" i="8"/>
  <c r="F185" i="8" s="1"/>
  <c r="I185" i="8" l="1"/>
  <c r="H184" i="8"/>
  <c r="I184" i="8"/>
  <c r="G184" i="8"/>
  <c r="F184" i="8"/>
  <c r="J184" i="8"/>
  <c r="H185" i="8"/>
  <c r="G185" i="8"/>
  <c r="AC43" i="8"/>
  <c r="P43" i="8"/>
  <c r="C43" i="8"/>
  <c r="AD42" i="8"/>
  <c r="AD43" i="8" s="1"/>
  <c r="Q42" i="8"/>
  <c r="Q43" i="8" s="1"/>
  <c r="D42" i="8"/>
  <c r="D43" i="8" s="1"/>
  <c r="AD41" i="8"/>
  <c r="AE41" i="8" s="1"/>
  <c r="AF41" i="8" s="1"/>
  <c r="AG41" i="8" s="1"/>
  <c r="AH41" i="8" s="1"/>
  <c r="AI41" i="8" s="1"/>
  <c r="Q41" i="8"/>
  <c r="R41" i="8" s="1"/>
  <c r="S41" i="8" s="1"/>
  <c r="T41" i="8" s="1"/>
  <c r="U41" i="8" s="1"/>
  <c r="V41" i="8" s="1"/>
  <c r="D41" i="8"/>
  <c r="E41" i="8" s="1"/>
  <c r="F41" i="8" s="1"/>
  <c r="G41" i="8" s="1"/>
  <c r="H41" i="8" s="1"/>
  <c r="I41" i="8" s="1"/>
  <c r="AC33" i="8"/>
  <c r="P33" i="8"/>
  <c r="C33" i="8"/>
  <c r="AD32" i="8"/>
  <c r="AE32" i="8" s="1"/>
  <c r="AF32" i="8" s="1"/>
  <c r="AF33" i="8" s="1"/>
  <c r="Q32" i="8"/>
  <c r="D32" i="8"/>
  <c r="AD31" i="8"/>
  <c r="AE31" i="8" s="1"/>
  <c r="AF31" i="8" s="1"/>
  <c r="AG31" i="8" s="1"/>
  <c r="AH31" i="8" s="1"/>
  <c r="AI31" i="8" s="1"/>
  <c r="Q31" i="8"/>
  <c r="R31" i="8" s="1"/>
  <c r="S31" i="8" s="1"/>
  <c r="T31" i="8" s="1"/>
  <c r="U31" i="8" s="1"/>
  <c r="V31" i="8" s="1"/>
  <c r="D31" i="8"/>
  <c r="E31" i="8" s="1"/>
  <c r="F31" i="8" s="1"/>
  <c r="G31" i="8" s="1"/>
  <c r="H31" i="8" s="1"/>
  <c r="I31" i="8" s="1"/>
  <c r="AC23" i="8"/>
  <c r="P23" i="8"/>
  <c r="C23" i="8"/>
  <c r="AD22" i="8"/>
  <c r="AE22" i="8" s="1"/>
  <c r="AE23" i="8" s="1"/>
  <c r="Q22" i="8"/>
  <c r="R22" i="8" s="1"/>
  <c r="R23" i="8" s="1"/>
  <c r="D22" i="8"/>
  <c r="D23" i="8" s="1"/>
  <c r="AD21" i="8"/>
  <c r="AE21" i="8" s="1"/>
  <c r="AF21" i="8" s="1"/>
  <c r="AG21" i="8" s="1"/>
  <c r="AH21" i="8" s="1"/>
  <c r="AI21" i="8" s="1"/>
  <c r="Q21" i="8"/>
  <c r="R21" i="8" s="1"/>
  <c r="S21" i="8" s="1"/>
  <c r="T21" i="8" s="1"/>
  <c r="U21" i="8" s="1"/>
  <c r="V21" i="8" s="1"/>
  <c r="D21" i="8"/>
  <c r="E21" i="8" s="1"/>
  <c r="F21" i="8" s="1"/>
  <c r="G21" i="8" s="1"/>
  <c r="H21" i="8" s="1"/>
  <c r="I21" i="8" s="1"/>
  <c r="AC13" i="8"/>
  <c r="P13" i="8"/>
  <c r="C13" i="8"/>
  <c r="AD12" i="8"/>
  <c r="AE12" i="8" s="1"/>
  <c r="Q12" i="8"/>
  <c r="R12" i="8" s="1"/>
  <c r="D12" i="8"/>
  <c r="D13" i="8" s="1"/>
  <c r="AD11" i="8"/>
  <c r="AE11" i="8" s="1"/>
  <c r="AF11" i="8" s="1"/>
  <c r="AG11" i="8" s="1"/>
  <c r="AH11" i="8" s="1"/>
  <c r="AI11" i="8" s="1"/>
  <c r="Q11" i="8"/>
  <c r="R11" i="8" s="1"/>
  <c r="S11" i="8" s="1"/>
  <c r="T11" i="8" s="1"/>
  <c r="U11" i="8" s="1"/>
  <c r="V11" i="8" s="1"/>
  <c r="D11" i="8"/>
  <c r="E11" i="8" s="1"/>
  <c r="F11" i="8" s="1"/>
  <c r="G11" i="8" s="1"/>
  <c r="H11" i="8" s="1"/>
  <c r="I11" i="8" s="1"/>
  <c r="F8" i="8"/>
  <c r="U48" i="8" s="1"/>
  <c r="W17" i="8" l="1"/>
  <c r="H18" i="8"/>
  <c r="T18" i="8"/>
  <c r="V27" i="8"/>
  <c r="D38" i="8"/>
  <c r="AD13" i="8"/>
  <c r="J17" i="8"/>
  <c r="V17" i="8"/>
  <c r="AH17" i="8"/>
  <c r="G18" i="8"/>
  <c r="S18" i="8"/>
  <c r="AE18" i="8"/>
  <c r="S27" i="8"/>
  <c r="D28" i="8"/>
  <c r="AE37" i="8"/>
  <c r="AJ38" i="8"/>
  <c r="C17" i="8"/>
  <c r="K17" i="8"/>
  <c r="AI17" i="8"/>
  <c r="AF18" i="8"/>
  <c r="AD23" i="8"/>
  <c r="G28" i="8"/>
  <c r="Q13" i="8"/>
  <c r="F17" i="8"/>
  <c r="R17" i="8"/>
  <c r="AD17" i="8"/>
  <c r="C18" i="8"/>
  <c r="K18" i="8"/>
  <c r="W18" i="8"/>
  <c r="AI18" i="8"/>
  <c r="AF22" i="8"/>
  <c r="G27" i="8"/>
  <c r="AE27" i="8"/>
  <c r="S28" i="8"/>
  <c r="AG32" i="8"/>
  <c r="AG33" i="8" s="1"/>
  <c r="G37" i="8"/>
  <c r="P38" i="8"/>
  <c r="G17" i="8"/>
  <c r="S17" i="8"/>
  <c r="AE17" i="8"/>
  <c r="D18" i="8"/>
  <c r="P18" i="8"/>
  <c r="X18" i="8"/>
  <c r="AJ18" i="8"/>
  <c r="Q23" i="8"/>
  <c r="J27" i="8"/>
  <c r="AH27" i="8"/>
  <c r="AE28" i="8"/>
  <c r="S37" i="8"/>
  <c r="X38" i="8"/>
  <c r="AF12" i="8"/>
  <c r="AE13" i="8"/>
  <c r="S12" i="8"/>
  <c r="R13" i="8"/>
  <c r="H47" i="8"/>
  <c r="AF47" i="8"/>
  <c r="Q48" i="8"/>
  <c r="D17" i="8"/>
  <c r="H17" i="8"/>
  <c r="P17" i="8"/>
  <c r="T17" i="8"/>
  <c r="X17" i="8"/>
  <c r="AF17" i="8"/>
  <c r="AJ17" i="8"/>
  <c r="E18" i="8"/>
  <c r="I18" i="8"/>
  <c r="Q18" i="8"/>
  <c r="U18" i="8"/>
  <c r="AC18" i="8"/>
  <c r="AG18" i="8"/>
  <c r="AK18" i="8"/>
  <c r="S22" i="8"/>
  <c r="C27" i="8"/>
  <c r="K27" i="8"/>
  <c r="W27" i="8"/>
  <c r="AI27" i="8"/>
  <c r="H28" i="8"/>
  <c r="T28" i="8"/>
  <c r="AF28" i="8"/>
  <c r="AH32" i="8"/>
  <c r="H37" i="8"/>
  <c r="T37" i="8"/>
  <c r="AF37" i="8"/>
  <c r="E38" i="8"/>
  <c r="Q38" i="8"/>
  <c r="AC38" i="8"/>
  <c r="AK38" i="8"/>
  <c r="E42" i="8"/>
  <c r="R42" i="8"/>
  <c r="AE42" i="8"/>
  <c r="P47" i="8"/>
  <c r="AJ47" i="8"/>
  <c r="AK48" i="8"/>
  <c r="AJ48" i="8"/>
  <c r="AF48" i="8"/>
  <c r="X48" i="8"/>
  <c r="T48" i="8"/>
  <c r="P48" i="8"/>
  <c r="H48" i="8"/>
  <c r="D48" i="8"/>
  <c r="AI47" i="8"/>
  <c r="AE47" i="8"/>
  <c r="W47" i="8"/>
  <c r="S47" i="8"/>
  <c r="K47" i="8"/>
  <c r="G47" i="8"/>
  <c r="C47" i="8"/>
  <c r="AI38" i="8"/>
  <c r="AE38" i="8"/>
  <c r="W38" i="8"/>
  <c r="S38" i="8"/>
  <c r="K38" i="8"/>
  <c r="G38" i="8"/>
  <c r="C38" i="8"/>
  <c r="AH37" i="8"/>
  <c r="AD37" i="8"/>
  <c r="V37" i="8"/>
  <c r="R37" i="8"/>
  <c r="J37" i="8"/>
  <c r="F37" i="8"/>
  <c r="AH28" i="8"/>
  <c r="AD28" i="8"/>
  <c r="V28" i="8"/>
  <c r="R28" i="8"/>
  <c r="J28" i="8"/>
  <c r="F28" i="8"/>
  <c r="AK27" i="8"/>
  <c r="AG27" i="8"/>
  <c r="AC27" i="8"/>
  <c r="U27" i="8"/>
  <c r="Q27" i="8"/>
  <c r="I27" i="8"/>
  <c r="E27" i="8"/>
  <c r="AI48" i="8"/>
  <c r="AE48" i="8"/>
  <c r="W48" i="8"/>
  <c r="S48" i="8"/>
  <c r="K48" i="8"/>
  <c r="G48" i="8"/>
  <c r="C48" i="8"/>
  <c r="AH47" i="8"/>
  <c r="AD47" i="8"/>
  <c r="V47" i="8"/>
  <c r="R47" i="8"/>
  <c r="J47" i="8"/>
  <c r="F47" i="8"/>
  <c r="AH38" i="8"/>
  <c r="AD38" i="8"/>
  <c r="V38" i="8"/>
  <c r="R38" i="8"/>
  <c r="J38" i="8"/>
  <c r="F38" i="8"/>
  <c r="AK37" i="8"/>
  <c r="AG37" i="8"/>
  <c r="AC37" i="8"/>
  <c r="U37" i="8"/>
  <c r="Q37" i="8"/>
  <c r="I37" i="8"/>
  <c r="E37" i="8"/>
  <c r="AK28" i="8"/>
  <c r="AG28" i="8"/>
  <c r="AC28" i="8"/>
  <c r="U28" i="8"/>
  <c r="Q28" i="8"/>
  <c r="I28" i="8"/>
  <c r="E28" i="8"/>
  <c r="AJ27" i="8"/>
  <c r="AF27" i="8"/>
  <c r="X27" i="8"/>
  <c r="T27" i="8"/>
  <c r="P27" i="8"/>
  <c r="H27" i="8"/>
  <c r="D27" i="8"/>
  <c r="AH48" i="8"/>
  <c r="AD48" i="8"/>
  <c r="V48" i="8"/>
  <c r="R48" i="8"/>
  <c r="J48" i="8"/>
  <c r="F48" i="8"/>
  <c r="AK47" i="8"/>
  <c r="AG47" i="8"/>
  <c r="AC47" i="8"/>
  <c r="U47" i="8"/>
  <c r="Q47" i="8"/>
  <c r="I47" i="8"/>
  <c r="E47" i="8"/>
  <c r="E12" i="8"/>
  <c r="E17" i="8"/>
  <c r="I17" i="8"/>
  <c r="Q17" i="8"/>
  <c r="U17" i="8"/>
  <c r="AC17" i="8"/>
  <c r="AG17" i="8"/>
  <c r="AK17" i="8"/>
  <c r="F18" i="8"/>
  <c r="J18" i="8"/>
  <c r="R18" i="8"/>
  <c r="V18" i="8"/>
  <c r="AD18" i="8"/>
  <c r="AH18" i="8"/>
  <c r="F27" i="8"/>
  <c r="R27" i="8"/>
  <c r="AD27" i="8"/>
  <c r="C28" i="8"/>
  <c r="K28" i="8"/>
  <c r="W28" i="8"/>
  <c r="AI28" i="8"/>
  <c r="AD33" i="8"/>
  <c r="C37" i="8"/>
  <c r="K37" i="8"/>
  <c r="W37" i="8"/>
  <c r="AI37" i="8"/>
  <c r="H38" i="8"/>
  <c r="T38" i="8"/>
  <c r="AF38" i="8"/>
  <c r="T47" i="8"/>
  <c r="E48" i="8"/>
  <c r="AC48" i="8"/>
  <c r="P28" i="8"/>
  <c r="X28" i="8"/>
  <c r="AJ28" i="8"/>
  <c r="D33" i="8"/>
  <c r="E32" i="8"/>
  <c r="Q33" i="8"/>
  <c r="R32" i="8"/>
  <c r="AE33" i="8"/>
  <c r="D37" i="8"/>
  <c r="P37" i="8"/>
  <c r="X37" i="8"/>
  <c r="AJ37" i="8"/>
  <c r="I38" i="8"/>
  <c r="U38" i="8"/>
  <c r="AG38" i="8"/>
  <c r="D47" i="8"/>
  <c r="X47" i="8"/>
  <c r="I48" i="8"/>
  <c r="AG48" i="8"/>
  <c r="E22" i="8"/>
  <c r="H122" i="2"/>
  <c r="I122" i="2" s="1"/>
  <c r="H121" i="2"/>
  <c r="I121" i="2" s="1"/>
  <c r="H120" i="2"/>
  <c r="I120" i="2" s="1"/>
  <c r="H119" i="2"/>
  <c r="I119" i="2" s="1"/>
  <c r="H118" i="2"/>
  <c r="I118" i="2" s="1"/>
  <c r="H117" i="2"/>
  <c r="I117" i="2" s="1"/>
  <c r="H116" i="2"/>
  <c r="I116" i="2" s="1"/>
  <c r="H115" i="2"/>
  <c r="I115" i="2" s="1"/>
  <c r="I186" i="8" l="1"/>
  <c r="H186" i="8"/>
  <c r="G186" i="8"/>
  <c r="F186" i="8"/>
  <c r="AF23" i="8"/>
  <c r="AG22" i="8"/>
  <c r="E43" i="8"/>
  <c r="F42" i="8"/>
  <c r="AI32" i="8"/>
  <c r="AH33" i="8"/>
  <c r="T12" i="8"/>
  <c r="S13" i="8"/>
  <c r="E33" i="8"/>
  <c r="F32" i="8"/>
  <c r="E23" i="8"/>
  <c r="F22" i="8"/>
  <c r="E13" i="8"/>
  <c r="F12" i="8"/>
  <c r="S23" i="8"/>
  <c r="T22" i="8"/>
  <c r="R43" i="8"/>
  <c r="S42" i="8"/>
  <c r="S32" i="8"/>
  <c r="R33" i="8"/>
  <c r="AF42" i="8"/>
  <c r="AE43" i="8"/>
  <c r="AF13" i="8"/>
  <c r="AG12" i="8"/>
  <c r="O164" i="1"/>
  <c r="AH22" i="8" l="1"/>
  <c r="AG23" i="8"/>
  <c r="S33" i="8"/>
  <c r="T32" i="8"/>
  <c r="T42" i="8"/>
  <c r="S43" i="8"/>
  <c r="F33" i="8"/>
  <c r="G32" i="8"/>
  <c r="AG42" i="8"/>
  <c r="AF43" i="8"/>
  <c r="AJ32" i="8"/>
  <c r="AI33" i="8"/>
  <c r="T13" i="8"/>
  <c r="U12" i="8"/>
  <c r="F13" i="8"/>
  <c r="G12" i="8"/>
  <c r="AG13" i="8"/>
  <c r="AH12" i="8"/>
  <c r="T23" i="8"/>
  <c r="U22" i="8"/>
  <c r="F23" i="8"/>
  <c r="G22" i="8"/>
  <c r="F43" i="8"/>
  <c r="G42" i="8"/>
  <c r="H53" i="2"/>
  <c r="I53" i="2" s="1"/>
  <c r="F53" i="2"/>
  <c r="H52" i="2"/>
  <c r="I52" i="2" s="1"/>
  <c r="F52" i="2"/>
  <c r="H51" i="2"/>
  <c r="I51" i="2" s="1"/>
  <c r="F51" i="2"/>
  <c r="H50" i="2"/>
  <c r="I50" i="2" s="1"/>
  <c r="F50" i="2"/>
  <c r="H49" i="2"/>
  <c r="I49" i="2" s="1"/>
  <c r="F49" i="2"/>
  <c r="H48" i="2"/>
  <c r="I48" i="2" s="1"/>
  <c r="F48" i="2"/>
  <c r="H47" i="2"/>
  <c r="I47" i="2" s="1"/>
  <c r="F47" i="2"/>
  <c r="H46" i="2"/>
  <c r="I46" i="2" s="1"/>
  <c r="F46" i="2"/>
  <c r="H45" i="2"/>
  <c r="I45" i="2" s="1"/>
  <c r="F45" i="2"/>
  <c r="H44" i="2"/>
  <c r="I44" i="2" s="1"/>
  <c r="F44" i="2"/>
  <c r="H43" i="2"/>
  <c r="I43" i="2" s="1"/>
  <c r="F43" i="2"/>
  <c r="H42" i="2"/>
  <c r="I42" i="2" s="1"/>
  <c r="F42" i="2"/>
  <c r="H41" i="2"/>
  <c r="I41" i="2" s="1"/>
  <c r="F41" i="2"/>
  <c r="H40" i="2"/>
  <c r="I40" i="2" s="1"/>
  <c r="F40" i="2"/>
  <c r="H39" i="2"/>
  <c r="I39" i="2" s="1"/>
  <c r="F39" i="2"/>
  <c r="H38" i="2"/>
  <c r="I38" i="2" s="1"/>
  <c r="F38" i="2"/>
  <c r="H37" i="2"/>
  <c r="I37" i="2" s="1"/>
  <c r="F37" i="2"/>
  <c r="H36" i="2"/>
  <c r="I36" i="2" s="1"/>
  <c r="F36" i="2"/>
  <c r="H35" i="2"/>
  <c r="I35" i="2" s="1"/>
  <c r="F35" i="2"/>
  <c r="H34" i="2"/>
  <c r="I34" i="2" s="1"/>
  <c r="F34" i="2"/>
  <c r="H26" i="2"/>
  <c r="I26" i="2" s="1"/>
  <c r="F26" i="2"/>
  <c r="H25" i="2"/>
  <c r="I25" i="2" s="1"/>
  <c r="F25" i="2"/>
  <c r="H24" i="2"/>
  <c r="I24" i="2" s="1"/>
  <c r="F24" i="2"/>
  <c r="H23" i="2"/>
  <c r="I23" i="2" s="1"/>
  <c r="F23" i="2"/>
  <c r="H22" i="2"/>
  <c r="I22" i="2" s="1"/>
  <c r="F22" i="2"/>
  <c r="H21" i="2"/>
  <c r="I21" i="2" s="1"/>
  <c r="F21" i="2"/>
  <c r="H20" i="2"/>
  <c r="I20" i="2" s="1"/>
  <c r="F20" i="2"/>
  <c r="H19" i="2"/>
  <c r="I19" i="2" s="1"/>
  <c r="F19" i="2"/>
  <c r="H18" i="2"/>
  <c r="I18" i="2" s="1"/>
  <c r="F18" i="2"/>
  <c r="H17" i="2"/>
  <c r="I17" i="2" s="1"/>
  <c r="F17" i="2"/>
  <c r="H16" i="2"/>
  <c r="I16" i="2" s="1"/>
  <c r="F16" i="2"/>
  <c r="H15" i="2"/>
  <c r="I15" i="2" s="1"/>
  <c r="F15" i="2"/>
  <c r="H14" i="2"/>
  <c r="I14" i="2" s="1"/>
  <c r="F14" i="2"/>
  <c r="H13" i="2"/>
  <c r="I13" i="2" s="1"/>
  <c r="F13" i="2"/>
  <c r="H12" i="2"/>
  <c r="I12" i="2" s="1"/>
  <c r="F12" i="2"/>
  <c r="H11" i="2"/>
  <c r="I11" i="2" s="1"/>
  <c r="F11" i="2"/>
  <c r="H10" i="2"/>
  <c r="I10" i="2" s="1"/>
  <c r="F10" i="2"/>
  <c r="H9" i="2"/>
  <c r="I9" i="2" s="1"/>
  <c r="F9" i="2"/>
  <c r="H8" i="2"/>
  <c r="I8" i="2" s="1"/>
  <c r="F8" i="2"/>
  <c r="H7" i="2"/>
  <c r="I7" i="2" s="1"/>
  <c r="F7" i="2"/>
  <c r="P53" i="2"/>
  <c r="Q53" i="2" s="1"/>
  <c r="N53" i="2"/>
  <c r="P52" i="2"/>
  <c r="Q52" i="2" s="1"/>
  <c r="N52" i="2"/>
  <c r="P51" i="2"/>
  <c r="Q51" i="2" s="1"/>
  <c r="N51" i="2"/>
  <c r="P50" i="2"/>
  <c r="Q50" i="2" s="1"/>
  <c r="N50" i="2"/>
  <c r="P49" i="2"/>
  <c r="Q49" i="2" s="1"/>
  <c r="N49" i="2"/>
  <c r="P48" i="2"/>
  <c r="Q48" i="2" s="1"/>
  <c r="N48" i="2"/>
  <c r="P47" i="2"/>
  <c r="Q47" i="2" s="1"/>
  <c r="N47" i="2"/>
  <c r="P46" i="2"/>
  <c r="Q46" i="2" s="1"/>
  <c r="N46" i="2"/>
  <c r="P45" i="2"/>
  <c r="Q45" i="2" s="1"/>
  <c r="N45" i="2"/>
  <c r="P44" i="2"/>
  <c r="Q44" i="2" s="1"/>
  <c r="N44" i="2"/>
  <c r="P43" i="2"/>
  <c r="Q43" i="2" s="1"/>
  <c r="N43" i="2"/>
  <c r="P42" i="2"/>
  <c r="Q42" i="2" s="1"/>
  <c r="N42" i="2"/>
  <c r="P41" i="2"/>
  <c r="Q41" i="2" s="1"/>
  <c r="N41" i="2"/>
  <c r="P40" i="2"/>
  <c r="Q40" i="2" s="1"/>
  <c r="N40" i="2"/>
  <c r="P39" i="2"/>
  <c r="Q39" i="2" s="1"/>
  <c r="N39" i="2"/>
  <c r="P38" i="2"/>
  <c r="Q38" i="2" s="1"/>
  <c r="N38" i="2"/>
  <c r="P37" i="2"/>
  <c r="Q37" i="2" s="1"/>
  <c r="N37" i="2"/>
  <c r="P36" i="2"/>
  <c r="Q36" i="2" s="1"/>
  <c r="N36" i="2"/>
  <c r="P35" i="2"/>
  <c r="Q35" i="2" s="1"/>
  <c r="N35" i="2"/>
  <c r="P34" i="2"/>
  <c r="Q34" i="2" s="1"/>
  <c r="N34" i="2"/>
  <c r="P26" i="2"/>
  <c r="Q26" i="2" s="1"/>
  <c r="N26" i="2"/>
  <c r="P25" i="2"/>
  <c r="Q25" i="2" s="1"/>
  <c r="N25" i="2"/>
  <c r="P24" i="2"/>
  <c r="Q24" i="2" s="1"/>
  <c r="N24" i="2"/>
  <c r="P23" i="2"/>
  <c r="Q23" i="2" s="1"/>
  <c r="N23" i="2"/>
  <c r="P22" i="2"/>
  <c r="Q22" i="2" s="1"/>
  <c r="N22" i="2"/>
  <c r="P21" i="2"/>
  <c r="Q21" i="2" s="1"/>
  <c r="N21" i="2"/>
  <c r="P20" i="2"/>
  <c r="Q20" i="2" s="1"/>
  <c r="N20" i="2"/>
  <c r="P19" i="2"/>
  <c r="Q19" i="2" s="1"/>
  <c r="N19" i="2"/>
  <c r="P18" i="2"/>
  <c r="Q18" i="2" s="1"/>
  <c r="N18" i="2"/>
  <c r="P17" i="2"/>
  <c r="Q17" i="2" s="1"/>
  <c r="N17" i="2"/>
  <c r="P16" i="2"/>
  <c r="Q16" i="2" s="1"/>
  <c r="N16" i="2"/>
  <c r="P15" i="2"/>
  <c r="Q15" i="2" s="1"/>
  <c r="N15" i="2"/>
  <c r="P14" i="2"/>
  <c r="Q14" i="2" s="1"/>
  <c r="N14" i="2"/>
  <c r="P13" i="2"/>
  <c r="Q13" i="2" s="1"/>
  <c r="N13" i="2"/>
  <c r="P12" i="2"/>
  <c r="Q12" i="2" s="1"/>
  <c r="N12" i="2"/>
  <c r="P11" i="2"/>
  <c r="Q11" i="2" s="1"/>
  <c r="N11" i="2"/>
  <c r="P10" i="2"/>
  <c r="Q10" i="2" s="1"/>
  <c r="N10" i="2"/>
  <c r="P9" i="2"/>
  <c r="Q9" i="2" s="1"/>
  <c r="N9" i="2"/>
  <c r="P8" i="2"/>
  <c r="Q8" i="2" s="1"/>
  <c r="N8" i="2"/>
  <c r="P7" i="2"/>
  <c r="Q7" i="2" s="1"/>
  <c r="N7" i="2"/>
  <c r="AI22" i="8" l="1"/>
  <c r="AH23" i="8"/>
  <c r="G23" i="8"/>
  <c r="H22" i="8"/>
  <c r="AI12" i="8"/>
  <c r="AH13" i="8"/>
  <c r="AG43" i="8"/>
  <c r="AH42" i="8"/>
  <c r="T43" i="8"/>
  <c r="U42" i="8"/>
  <c r="G43" i="8"/>
  <c r="H42" i="8"/>
  <c r="V22" i="8"/>
  <c r="U23" i="8"/>
  <c r="G13" i="8"/>
  <c r="H12" i="8"/>
  <c r="G33" i="8"/>
  <c r="H32" i="8"/>
  <c r="T33" i="8"/>
  <c r="U32" i="8"/>
  <c r="U13" i="8"/>
  <c r="V12" i="8"/>
  <c r="AJ33" i="8"/>
  <c r="AK32" i="8"/>
  <c r="AK33" i="8" s="1"/>
  <c r="Y30" i="4"/>
  <c r="Y29" i="4"/>
  <c r="Y27" i="4"/>
  <c r="Y12" i="4"/>
  <c r="Y11" i="4"/>
  <c r="Y10" i="4"/>
  <c r="Y9" i="4"/>
  <c r="Y8" i="4"/>
  <c r="Y7" i="4"/>
  <c r="AI23" i="8" l="1"/>
  <c r="AJ22" i="8"/>
  <c r="H33" i="8"/>
  <c r="I32" i="8"/>
  <c r="AJ12" i="8"/>
  <c r="AI13" i="8"/>
  <c r="W12" i="8"/>
  <c r="V13" i="8"/>
  <c r="U43" i="8"/>
  <c r="V42" i="8"/>
  <c r="H13" i="8"/>
  <c r="I12" i="8"/>
  <c r="H43" i="8"/>
  <c r="I42" i="8"/>
  <c r="AH43" i="8"/>
  <c r="AI42" i="8"/>
  <c r="H23" i="8"/>
  <c r="I22" i="8"/>
  <c r="V23" i="8"/>
  <c r="W22" i="8"/>
  <c r="U33" i="8"/>
  <c r="V32" i="8"/>
  <c r="AA34" i="3"/>
  <c r="V34" i="3"/>
  <c r="P34" i="3"/>
  <c r="O34" i="3"/>
  <c r="I34" i="3"/>
  <c r="H34" i="3"/>
  <c r="AA33" i="3"/>
  <c r="V33" i="3"/>
  <c r="P33" i="3"/>
  <c r="O33" i="3"/>
  <c r="I33" i="3"/>
  <c r="H33" i="3"/>
  <c r="AA32" i="3"/>
  <c r="V32" i="3"/>
  <c r="P32" i="3"/>
  <c r="O32" i="3"/>
  <c r="I32" i="3"/>
  <c r="H32" i="3"/>
  <c r="AA31" i="3"/>
  <c r="V31" i="3"/>
  <c r="P31" i="3"/>
  <c r="O31" i="3"/>
  <c r="I31" i="3"/>
  <c r="H31" i="3"/>
  <c r="AA30" i="3"/>
  <c r="V30" i="3"/>
  <c r="P30" i="3"/>
  <c r="O30" i="3"/>
  <c r="I30" i="3"/>
  <c r="H30" i="3"/>
  <c r="AA29" i="3"/>
  <c r="V29" i="3"/>
  <c r="P29" i="3"/>
  <c r="O29" i="3"/>
  <c r="I29" i="3"/>
  <c r="H29" i="3"/>
  <c r="AA28" i="3"/>
  <c r="V28" i="3"/>
  <c r="P28" i="3"/>
  <c r="O28" i="3"/>
  <c r="I28" i="3"/>
  <c r="H28" i="3"/>
  <c r="AA27" i="3"/>
  <c r="V27" i="3"/>
  <c r="P27" i="3"/>
  <c r="O27" i="3"/>
  <c r="I27" i="3"/>
  <c r="H27" i="3"/>
  <c r="AA26" i="3"/>
  <c r="V26" i="3"/>
  <c r="P26" i="3"/>
  <c r="O26" i="3"/>
  <c r="I26" i="3"/>
  <c r="H26" i="3"/>
  <c r="AA25" i="3"/>
  <c r="V25" i="3"/>
  <c r="P25" i="3"/>
  <c r="O25" i="3"/>
  <c r="I25" i="3"/>
  <c r="H25" i="3"/>
  <c r="AA24" i="3"/>
  <c r="V24" i="3"/>
  <c r="P24" i="3"/>
  <c r="O24" i="3"/>
  <c r="I24" i="3"/>
  <c r="H24" i="3"/>
  <c r="AA23" i="3"/>
  <c r="V23" i="3"/>
  <c r="P23" i="3"/>
  <c r="O23" i="3"/>
  <c r="I23" i="3"/>
  <c r="H23" i="3"/>
  <c r="AA22" i="3"/>
  <c r="V22" i="3"/>
  <c r="P22" i="3"/>
  <c r="O22" i="3"/>
  <c r="I22" i="3"/>
  <c r="H22" i="3"/>
  <c r="AA21" i="3"/>
  <c r="V21" i="3"/>
  <c r="P21" i="3"/>
  <c r="O21" i="3"/>
  <c r="I21" i="3"/>
  <c r="H21" i="3"/>
  <c r="AA20" i="3"/>
  <c r="V20" i="3"/>
  <c r="P20" i="3"/>
  <c r="O20" i="3"/>
  <c r="I20" i="3"/>
  <c r="H20" i="3"/>
  <c r="AA19" i="3"/>
  <c r="V19" i="3"/>
  <c r="P19" i="3"/>
  <c r="O19" i="3"/>
  <c r="I19" i="3"/>
  <c r="H19" i="3"/>
  <c r="AA18" i="3"/>
  <c r="V18" i="3"/>
  <c r="P18" i="3"/>
  <c r="O18" i="3"/>
  <c r="I18" i="3"/>
  <c r="H18" i="3"/>
  <c r="AA17" i="3"/>
  <c r="V17" i="3"/>
  <c r="P17" i="3"/>
  <c r="O17" i="3"/>
  <c r="I17" i="3"/>
  <c r="H17" i="3"/>
  <c r="AA16" i="3"/>
  <c r="V16" i="3"/>
  <c r="P16" i="3"/>
  <c r="O16" i="3"/>
  <c r="I16" i="3"/>
  <c r="H16" i="3"/>
  <c r="AA15" i="3"/>
  <c r="V15" i="3"/>
  <c r="P15" i="3"/>
  <c r="O15" i="3"/>
  <c r="I15" i="3"/>
  <c r="H15" i="3"/>
  <c r="AA14" i="3"/>
  <c r="P14" i="3"/>
  <c r="O14" i="3"/>
  <c r="I14" i="3"/>
  <c r="H14" i="3"/>
  <c r="AA13" i="3"/>
  <c r="V13" i="3"/>
  <c r="P13" i="3"/>
  <c r="O13" i="3"/>
  <c r="I13" i="3"/>
  <c r="H13" i="3"/>
  <c r="P12" i="3"/>
  <c r="O12" i="3"/>
  <c r="I12" i="3"/>
  <c r="H12" i="3"/>
  <c r="AA11" i="3"/>
  <c r="V11" i="3"/>
  <c r="P11" i="3"/>
  <c r="O11" i="3"/>
  <c r="I11" i="3"/>
  <c r="H11" i="3"/>
  <c r="AA10" i="3"/>
  <c r="V10" i="3"/>
  <c r="P10" i="3"/>
  <c r="O10" i="3"/>
  <c r="I10" i="3"/>
  <c r="H10" i="3"/>
  <c r="AA9" i="3"/>
  <c r="V9" i="3"/>
  <c r="P9" i="3"/>
  <c r="O9" i="3"/>
  <c r="I9" i="3"/>
  <c r="H9" i="3"/>
  <c r="AA8" i="3"/>
  <c r="V8" i="3"/>
  <c r="P8" i="3"/>
  <c r="O8" i="3"/>
  <c r="I8" i="3"/>
  <c r="H8" i="3"/>
  <c r="AA7" i="3"/>
  <c r="V7" i="3"/>
  <c r="P7" i="3"/>
  <c r="O7" i="3"/>
  <c r="I7" i="3"/>
  <c r="H7" i="3"/>
  <c r="AJ23" i="8" l="1"/>
  <c r="AK22" i="8"/>
  <c r="AK23" i="8" s="1"/>
  <c r="W13" i="8"/>
  <c r="X12" i="8"/>
  <c r="X13" i="8" s="1"/>
  <c r="W32" i="8"/>
  <c r="V33" i="8"/>
  <c r="I43" i="8"/>
  <c r="J42" i="8"/>
  <c r="AJ13" i="8"/>
  <c r="AK12" i="8"/>
  <c r="AK13" i="8" s="1"/>
  <c r="J22" i="8"/>
  <c r="I23" i="8"/>
  <c r="V43" i="8"/>
  <c r="W42" i="8"/>
  <c r="W23" i="8"/>
  <c r="X22" i="8"/>
  <c r="X23" i="8" s="1"/>
  <c r="AJ42" i="8"/>
  <c r="AI43" i="8"/>
  <c r="I13" i="8"/>
  <c r="J12" i="8"/>
  <c r="I33" i="8"/>
  <c r="J32" i="8"/>
  <c r="P134" i="2"/>
  <c r="Q134" i="2" s="1"/>
  <c r="P133" i="2"/>
  <c r="Q133" i="2" s="1"/>
  <c r="P132" i="2"/>
  <c r="Q132" i="2" s="1"/>
  <c r="P131" i="2"/>
  <c r="Q131" i="2" s="1"/>
  <c r="P130" i="2"/>
  <c r="Q130" i="2" s="1"/>
  <c r="P129" i="2"/>
  <c r="Q129" i="2" s="1"/>
  <c r="P128" i="2"/>
  <c r="Q128" i="2" s="1"/>
  <c r="P127" i="2"/>
  <c r="Q127" i="2" s="1"/>
  <c r="P126" i="2"/>
  <c r="Q126" i="2" s="1"/>
  <c r="P125" i="2"/>
  <c r="Q125" i="2" s="1"/>
  <c r="P124" i="2"/>
  <c r="Q124" i="2" s="1"/>
  <c r="P123" i="2"/>
  <c r="Q123" i="2" s="1"/>
  <c r="P122" i="2"/>
  <c r="Q122" i="2" s="1"/>
  <c r="P121" i="2"/>
  <c r="Q121" i="2" s="1"/>
  <c r="P120" i="2"/>
  <c r="Q120" i="2" s="1"/>
  <c r="P119" i="2"/>
  <c r="Q119" i="2" s="1"/>
  <c r="P118" i="2"/>
  <c r="Q118" i="2" s="1"/>
  <c r="P117" i="2"/>
  <c r="Q117" i="2" s="1"/>
  <c r="P116" i="2"/>
  <c r="Q116" i="2" s="1"/>
  <c r="P115" i="2"/>
  <c r="Q115" i="2" s="1"/>
  <c r="P107" i="2"/>
  <c r="Q107" i="2" s="1"/>
  <c r="H107" i="2"/>
  <c r="I107" i="2" s="1"/>
  <c r="P106" i="2"/>
  <c r="Q106" i="2" s="1"/>
  <c r="H106" i="2"/>
  <c r="I106" i="2" s="1"/>
  <c r="P105" i="2"/>
  <c r="Q105" i="2" s="1"/>
  <c r="H105" i="2"/>
  <c r="I105" i="2" s="1"/>
  <c r="P104" i="2"/>
  <c r="Q104" i="2" s="1"/>
  <c r="H104" i="2"/>
  <c r="I104" i="2" s="1"/>
  <c r="P103" i="2"/>
  <c r="Q103" i="2" s="1"/>
  <c r="H103" i="2"/>
  <c r="I103" i="2" s="1"/>
  <c r="P102" i="2"/>
  <c r="Q102" i="2" s="1"/>
  <c r="H102" i="2"/>
  <c r="I102" i="2" s="1"/>
  <c r="P101" i="2"/>
  <c r="Q101" i="2" s="1"/>
  <c r="H101" i="2"/>
  <c r="I101" i="2" s="1"/>
  <c r="P100" i="2"/>
  <c r="Q100" i="2" s="1"/>
  <c r="H100" i="2"/>
  <c r="I100" i="2" s="1"/>
  <c r="P99" i="2"/>
  <c r="Q99" i="2" s="1"/>
  <c r="H99" i="2"/>
  <c r="I99" i="2" s="1"/>
  <c r="P98" i="2"/>
  <c r="Q98" i="2" s="1"/>
  <c r="H98" i="2"/>
  <c r="I98" i="2" s="1"/>
  <c r="P97" i="2"/>
  <c r="Q97" i="2" s="1"/>
  <c r="H97" i="2"/>
  <c r="I97" i="2" s="1"/>
  <c r="P96" i="2"/>
  <c r="Q96" i="2" s="1"/>
  <c r="H96" i="2"/>
  <c r="I96" i="2" s="1"/>
  <c r="P95" i="2"/>
  <c r="Q95" i="2" s="1"/>
  <c r="H95" i="2"/>
  <c r="I95" i="2" s="1"/>
  <c r="P94" i="2"/>
  <c r="Q94" i="2" s="1"/>
  <c r="H94" i="2"/>
  <c r="I94" i="2" s="1"/>
  <c r="P93" i="2"/>
  <c r="Q93" i="2" s="1"/>
  <c r="H93" i="2"/>
  <c r="I93" i="2" s="1"/>
  <c r="P92" i="2"/>
  <c r="Q92" i="2" s="1"/>
  <c r="H92" i="2"/>
  <c r="I92" i="2" s="1"/>
  <c r="P91" i="2"/>
  <c r="Q91" i="2" s="1"/>
  <c r="H91" i="2"/>
  <c r="I91" i="2" s="1"/>
  <c r="P90" i="2"/>
  <c r="Q90" i="2" s="1"/>
  <c r="H90" i="2"/>
  <c r="I90" i="2" s="1"/>
  <c r="P89" i="2"/>
  <c r="Q89" i="2" s="1"/>
  <c r="H89" i="2"/>
  <c r="I89" i="2" s="1"/>
  <c r="P88" i="2"/>
  <c r="Q88" i="2" s="1"/>
  <c r="H88" i="2"/>
  <c r="I88" i="2" s="1"/>
  <c r="P80" i="2"/>
  <c r="Q80" i="2" s="1"/>
  <c r="H80" i="2"/>
  <c r="I80" i="2" s="1"/>
  <c r="P79" i="2"/>
  <c r="Q79" i="2" s="1"/>
  <c r="H79" i="2"/>
  <c r="I79" i="2" s="1"/>
  <c r="P78" i="2"/>
  <c r="Q78" i="2" s="1"/>
  <c r="H78" i="2"/>
  <c r="I78" i="2" s="1"/>
  <c r="P77" i="2"/>
  <c r="Q77" i="2" s="1"/>
  <c r="H77" i="2"/>
  <c r="I77" i="2" s="1"/>
  <c r="P76" i="2"/>
  <c r="Q76" i="2" s="1"/>
  <c r="H76" i="2"/>
  <c r="I76" i="2" s="1"/>
  <c r="P75" i="2"/>
  <c r="Q75" i="2" s="1"/>
  <c r="H75" i="2"/>
  <c r="I75" i="2" s="1"/>
  <c r="P74" i="2"/>
  <c r="Q74" i="2" s="1"/>
  <c r="H74" i="2"/>
  <c r="I74" i="2" s="1"/>
  <c r="P73" i="2"/>
  <c r="Q73" i="2" s="1"/>
  <c r="H73" i="2"/>
  <c r="I73" i="2" s="1"/>
  <c r="P72" i="2"/>
  <c r="Q72" i="2" s="1"/>
  <c r="H72" i="2"/>
  <c r="I72" i="2" s="1"/>
  <c r="P71" i="2"/>
  <c r="Q71" i="2" s="1"/>
  <c r="H71" i="2"/>
  <c r="I71" i="2" s="1"/>
  <c r="P70" i="2"/>
  <c r="Q70" i="2" s="1"/>
  <c r="H70" i="2"/>
  <c r="I70" i="2" s="1"/>
  <c r="P69" i="2"/>
  <c r="Q69" i="2" s="1"/>
  <c r="H69" i="2"/>
  <c r="I69" i="2" s="1"/>
  <c r="P68" i="2"/>
  <c r="Q68" i="2" s="1"/>
  <c r="H68" i="2"/>
  <c r="I68" i="2" s="1"/>
  <c r="P67" i="2"/>
  <c r="Q67" i="2" s="1"/>
  <c r="H67" i="2"/>
  <c r="I67" i="2" s="1"/>
  <c r="P66" i="2"/>
  <c r="Q66" i="2" s="1"/>
  <c r="H66" i="2"/>
  <c r="I66" i="2" s="1"/>
  <c r="P65" i="2"/>
  <c r="Q65" i="2" s="1"/>
  <c r="H65" i="2"/>
  <c r="I65" i="2" s="1"/>
  <c r="P64" i="2"/>
  <c r="Q64" i="2" s="1"/>
  <c r="H64" i="2"/>
  <c r="I64" i="2" s="1"/>
  <c r="P63" i="2"/>
  <c r="Q63" i="2" s="1"/>
  <c r="H63" i="2"/>
  <c r="I63" i="2" s="1"/>
  <c r="P62" i="2"/>
  <c r="Q62" i="2" s="1"/>
  <c r="H62" i="2"/>
  <c r="I62" i="2" s="1"/>
  <c r="P61" i="2"/>
  <c r="Q61" i="2" s="1"/>
  <c r="H61" i="2"/>
  <c r="I61" i="2" s="1"/>
  <c r="K22" i="8" l="1"/>
  <c r="K23" i="8" s="1"/>
  <c r="J23" i="8"/>
  <c r="J33" i="8"/>
  <c r="K32" i="8"/>
  <c r="K33" i="8" s="1"/>
  <c r="X42" i="8"/>
  <c r="X43" i="8" s="1"/>
  <c r="W43" i="8"/>
  <c r="AK42" i="8"/>
  <c r="AK43" i="8" s="1"/>
  <c r="AJ43" i="8"/>
  <c r="X32" i="8"/>
  <c r="X33" i="8" s="1"/>
  <c r="W33" i="8"/>
  <c r="J13" i="8"/>
  <c r="K12" i="8"/>
  <c r="K13" i="8" s="1"/>
  <c r="J43" i="8"/>
  <c r="K42" i="8"/>
  <c r="K43" i="8" s="1"/>
  <c r="D233" i="1"/>
  <c r="M228" i="1"/>
  <c r="M225" i="1"/>
  <c r="M223" i="1"/>
  <c r="D220" i="1"/>
  <c r="D221" i="1" s="1"/>
  <c r="M219" i="1"/>
  <c r="O218" i="1"/>
  <c r="P218" i="1" s="1"/>
  <c r="Q218" i="1" s="1"/>
  <c r="R218" i="1" s="1"/>
  <c r="S218" i="1" s="1"/>
  <c r="T218" i="1" s="1"/>
  <c r="U218" i="1" s="1"/>
  <c r="V218" i="1" s="1"/>
  <c r="F218" i="1"/>
  <c r="G218" i="1" s="1"/>
  <c r="H218" i="1" s="1"/>
  <c r="I218" i="1" s="1"/>
  <c r="J218" i="1" s="1"/>
  <c r="K218" i="1" s="1"/>
  <c r="L218" i="1" s="1"/>
  <c r="D211" i="1"/>
  <c r="D210" i="1"/>
  <c r="D209" i="1"/>
  <c r="D208" i="1"/>
  <c r="D207" i="1"/>
  <c r="D206" i="1"/>
  <c r="D205" i="1"/>
  <c r="D204" i="1"/>
  <c r="F195" i="1"/>
  <c r="G195" i="1" s="1"/>
  <c r="H195" i="1" s="1"/>
  <c r="I195" i="1" s="1"/>
  <c r="J195" i="1" s="1"/>
  <c r="K195" i="1" s="1"/>
  <c r="L195" i="1" s="1"/>
  <c r="M195" i="1" s="1"/>
  <c r="N195" i="1" s="1"/>
  <c r="O195" i="1" s="1"/>
  <c r="P195" i="1" s="1"/>
  <c r="Q195" i="1" s="1"/>
  <c r="R195" i="1" s="1"/>
  <c r="S195" i="1" s="1"/>
  <c r="T195" i="1" s="1"/>
  <c r="U195" i="1" s="1"/>
  <c r="V195" i="1" s="1"/>
  <c r="D183" i="1"/>
  <c r="D177" i="1"/>
  <c r="D184" i="1" s="1"/>
  <c r="W175" i="1"/>
  <c r="X175" i="1" s="1"/>
  <c r="Y175" i="1" s="1"/>
  <c r="Z175" i="1" s="1"/>
  <c r="AA175" i="1" s="1"/>
  <c r="AB175" i="1" s="1"/>
  <c r="AC175" i="1" s="1"/>
  <c r="I175" i="1"/>
  <c r="J175" i="1" s="1"/>
  <c r="K175" i="1" s="1"/>
  <c r="L175" i="1" s="1"/>
  <c r="M175" i="1" s="1"/>
  <c r="N175" i="1" s="1"/>
  <c r="O175" i="1" s="1"/>
  <c r="P175" i="1" s="1"/>
  <c r="Q175" i="1" s="1"/>
  <c r="R175" i="1" s="1"/>
  <c r="S175" i="1" s="1"/>
  <c r="T175" i="1" s="1"/>
  <c r="D159" i="1"/>
  <c r="D150" i="1"/>
  <c r="D151" i="1" s="1"/>
  <c r="S148" i="1"/>
  <c r="T148" i="1" s="1"/>
  <c r="U148" i="1" s="1"/>
  <c r="V148" i="1" s="1"/>
  <c r="W148" i="1" s="1"/>
  <c r="X148" i="1" s="1"/>
  <c r="Y148" i="1" s="1"/>
  <c r="Z148" i="1" s="1"/>
  <c r="F148" i="1"/>
  <c r="G148" i="1" s="1"/>
  <c r="H148" i="1" s="1"/>
  <c r="I148" i="1" s="1"/>
  <c r="J148" i="1" s="1"/>
  <c r="K148" i="1" s="1"/>
  <c r="L148" i="1" s="1"/>
  <c r="M148" i="1" s="1"/>
  <c r="N148" i="1" s="1"/>
  <c r="O148" i="1" s="1"/>
  <c r="P148" i="1" s="1"/>
  <c r="Q148" i="1" s="1"/>
  <c r="D130" i="1"/>
  <c r="M125" i="1"/>
  <c r="M122" i="1"/>
  <c r="M120" i="1"/>
  <c r="D117" i="1"/>
  <c r="D131" i="1" s="1"/>
  <c r="M116" i="1"/>
  <c r="O115" i="1"/>
  <c r="P115" i="1" s="1"/>
  <c r="Q115" i="1" s="1"/>
  <c r="R115" i="1" s="1"/>
  <c r="S115" i="1" s="1"/>
  <c r="T115" i="1" s="1"/>
  <c r="U115" i="1" s="1"/>
  <c r="V115" i="1" s="1"/>
  <c r="F115" i="1"/>
  <c r="G115" i="1" s="1"/>
  <c r="H115" i="1" s="1"/>
  <c r="I115" i="1" s="1"/>
  <c r="J115" i="1" s="1"/>
  <c r="K115" i="1" s="1"/>
  <c r="L115" i="1" s="1"/>
  <c r="D103" i="1"/>
  <c r="D102" i="1"/>
  <c r="D95" i="1"/>
  <c r="D96" i="1" s="1"/>
  <c r="F92" i="1"/>
  <c r="G92" i="1" s="1"/>
  <c r="H92" i="1" s="1"/>
  <c r="I92" i="1" s="1"/>
  <c r="J92" i="1" s="1"/>
  <c r="K92" i="1" s="1"/>
  <c r="L92" i="1" s="1"/>
  <c r="M92" i="1" s="1"/>
  <c r="N92" i="1" s="1"/>
  <c r="O92" i="1" s="1"/>
  <c r="P92" i="1" s="1"/>
  <c r="Q92" i="1" s="1"/>
  <c r="R92" i="1" s="1"/>
  <c r="S92" i="1" s="1"/>
  <c r="D78" i="1"/>
  <c r="D79" i="1" s="1"/>
  <c r="D80" i="1" s="1"/>
  <c r="D81" i="1" s="1"/>
  <c r="D82" i="1" s="1"/>
  <c r="D83" i="1" s="1"/>
  <c r="D84" i="1" s="1"/>
  <c r="D85" i="1" s="1"/>
  <c r="D86" i="1" s="1"/>
  <c r="V76" i="1"/>
  <c r="V75" i="1"/>
  <c r="V74" i="1"/>
  <c r="V73" i="1"/>
  <c r="V72" i="1"/>
  <c r="V71" i="1"/>
  <c r="V70" i="1"/>
  <c r="V69" i="1"/>
  <c r="V68" i="1"/>
  <c r="D68" i="1"/>
  <c r="D69" i="1" s="1"/>
  <c r="D70" i="1" s="1"/>
  <c r="D71" i="1" s="1"/>
  <c r="D72" i="1" s="1"/>
  <c r="D73" i="1" s="1"/>
  <c r="D74" i="1" s="1"/>
  <c r="D75" i="1" s="1"/>
  <c r="D76" i="1" s="1"/>
  <c r="V67" i="1"/>
  <c r="W66" i="1"/>
  <c r="X66" i="1" s="1"/>
  <c r="Y66" i="1" s="1"/>
  <c r="Z66" i="1" s="1"/>
  <c r="AA66" i="1" s="1"/>
  <c r="AB66" i="1" s="1"/>
  <c r="H66" i="1"/>
  <c r="I66" i="1" s="1"/>
  <c r="J66" i="1" s="1"/>
  <c r="K66" i="1" s="1"/>
  <c r="L66" i="1" s="1"/>
  <c r="M66" i="1" s="1"/>
  <c r="N66" i="1" s="1"/>
  <c r="O66" i="1" s="1"/>
  <c r="P66" i="1" s="1"/>
  <c r="Q66" i="1" s="1"/>
  <c r="R66" i="1" s="1"/>
  <c r="S66" i="1" s="1"/>
  <c r="D49" i="1"/>
  <c r="D50" i="1" s="1"/>
  <c r="D51" i="1" s="1"/>
  <c r="D52" i="1" s="1"/>
  <c r="D53" i="1" s="1"/>
  <c r="D54" i="1" s="1"/>
  <c r="D55" i="1" s="1"/>
  <c r="D56" i="1" s="1"/>
  <c r="D36" i="1"/>
  <c r="D37" i="1" s="1"/>
  <c r="D38" i="1" s="1"/>
  <c r="D39" i="1" s="1"/>
  <c r="D40" i="1" s="1"/>
  <c r="D41" i="1" s="1"/>
  <c r="D42" i="1" s="1"/>
  <c r="D43" i="1" s="1"/>
  <c r="V34" i="1"/>
  <c r="W34" i="1" s="1"/>
  <c r="X34" i="1" s="1"/>
  <c r="Y34" i="1" s="1"/>
  <c r="Z34" i="1" s="1"/>
  <c r="AA34" i="1" s="1"/>
  <c r="H34" i="1"/>
  <c r="I34" i="1" s="1"/>
  <c r="J34" i="1" s="1"/>
  <c r="K34" i="1" s="1"/>
  <c r="L34" i="1" s="1"/>
  <c r="M34" i="1" s="1"/>
  <c r="N34" i="1" s="1"/>
  <c r="O34" i="1" s="1"/>
  <c r="P34" i="1" s="1"/>
  <c r="Q34" i="1" s="1"/>
  <c r="R34" i="1" s="1"/>
  <c r="S34" i="1" s="1"/>
  <c r="D20" i="1"/>
  <c r="D21" i="1" s="1"/>
  <c r="D22" i="1" s="1"/>
  <c r="D23" i="1" s="1"/>
  <c r="D24" i="1" s="1"/>
  <c r="D25" i="1" s="1"/>
  <c r="D26" i="1" s="1"/>
  <c r="D27" i="1" s="1"/>
  <c r="D28" i="1" s="1"/>
  <c r="D9" i="1"/>
  <c r="D10" i="1" s="1"/>
  <c r="D11" i="1" s="1"/>
  <c r="D12" i="1" s="1"/>
  <c r="D13" i="1" s="1"/>
  <c r="D14" i="1" s="1"/>
  <c r="D15" i="1" s="1"/>
  <c r="D16" i="1" s="1"/>
  <c r="D17" i="1" s="1"/>
  <c r="H7" i="1"/>
  <c r="I7" i="1" s="1"/>
  <c r="J7" i="1" s="1"/>
  <c r="K7" i="1" s="1"/>
  <c r="L7" i="1" s="1"/>
  <c r="M7" i="1" s="1"/>
  <c r="N7" i="1" s="1"/>
  <c r="O7" i="1" s="1"/>
  <c r="D118" i="1" l="1"/>
  <c r="D132" i="1" s="1"/>
  <c r="D178" i="1"/>
  <c r="D185" i="1" s="1"/>
  <c r="D222" i="1"/>
  <c r="D235" i="1"/>
  <c r="D234" i="1"/>
  <c r="D105" i="1"/>
  <c r="D97" i="1"/>
  <c r="D152" i="1"/>
  <c r="D161" i="1"/>
  <c r="D104" i="1"/>
  <c r="D160" i="1"/>
  <c r="D179" i="1" l="1"/>
  <c r="D119" i="1"/>
  <c r="D120" i="1" s="1"/>
  <c r="D180" i="1"/>
  <c r="D186" i="1"/>
  <c r="D236" i="1"/>
  <c r="D223" i="1"/>
  <c r="D162" i="1"/>
  <c r="D153" i="1"/>
  <c r="D106" i="1"/>
  <c r="D98" i="1"/>
  <c r="D133" i="1" l="1"/>
  <c r="D187" i="1"/>
  <c r="D181" i="1"/>
  <c r="D237" i="1"/>
  <c r="D224" i="1"/>
  <c r="D121" i="1"/>
  <c r="D134" i="1"/>
  <c r="D107" i="1"/>
  <c r="D99" i="1"/>
  <c r="D163" i="1"/>
  <c r="D154" i="1"/>
  <c r="D188" i="1" l="1"/>
  <c r="D182" i="1"/>
  <c r="D189" i="1" s="1"/>
  <c r="D238" i="1"/>
  <c r="D225" i="1"/>
  <c r="D135" i="1"/>
  <c r="D122" i="1"/>
  <c r="D100" i="1"/>
  <c r="D108" i="1"/>
  <c r="D164" i="1"/>
  <c r="D155" i="1"/>
  <c r="D239" i="1" l="1"/>
  <c r="D226" i="1"/>
  <c r="D109" i="1"/>
  <c r="D101" i="1"/>
  <c r="D110" i="1" s="1"/>
  <c r="D156" i="1"/>
  <c r="D165" i="1"/>
  <c r="D123" i="1"/>
  <c r="D136" i="1"/>
  <c r="D240" i="1" l="1"/>
  <c r="D227" i="1"/>
  <c r="D157" i="1"/>
  <c r="D166" i="1"/>
  <c r="D137" i="1"/>
  <c r="D124" i="1"/>
  <c r="D241" i="1" l="1"/>
  <c r="D228" i="1"/>
  <c r="D138" i="1"/>
  <c r="D125" i="1"/>
  <c r="D167" i="1"/>
  <c r="D158" i="1"/>
  <c r="D168" i="1" s="1"/>
  <c r="D229" i="1" l="1"/>
  <c r="D242" i="1"/>
  <c r="D126" i="1"/>
  <c r="D139" i="1"/>
  <c r="D243" i="1" l="1"/>
  <c r="D230" i="1"/>
  <c r="D127" i="1"/>
  <c r="D140" i="1"/>
  <c r="D244" i="1" l="1"/>
  <c r="D231" i="1"/>
  <c r="D128" i="1"/>
  <c r="D141" i="1"/>
  <c r="D245" i="1" l="1"/>
  <c r="D232" i="1"/>
  <c r="D246" i="1" s="1"/>
  <c r="D142" i="1"/>
  <c r="D129" i="1"/>
  <c r="D143" i="1" s="1"/>
</calcChain>
</file>

<file path=xl/sharedStrings.xml><?xml version="1.0" encoding="utf-8"?>
<sst xmlns="http://schemas.openxmlformats.org/spreadsheetml/2006/main" count="844" uniqueCount="267">
  <si>
    <t>Figure 1c (d8)</t>
  </si>
  <si>
    <t>SARS-CoV-2</t>
  </si>
  <si>
    <t xml:space="preserve"> IVA i.n.</t>
  </si>
  <si>
    <t>n</t>
  </si>
  <si>
    <t>dead</t>
  </si>
  <si>
    <t>sac</t>
  </si>
  <si>
    <t>IVA i.n.</t>
  </si>
  <si>
    <t>Figure 1a (d2)</t>
  </si>
  <si>
    <t xml:space="preserve"> weight changes</t>
  </si>
  <si>
    <t xml:space="preserve">SARS-CoV-2 </t>
  </si>
  <si>
    <t>weight changes</t>
  </si>
  <si>
    <t>Figure 1b (d5)</t>
  </si>
  <si>
    <t>PR8 i.n.</t>
  </si>
  <si>
    <r>
      <rPr>
        <b/>
        <sz val="12"/>
        <color theme="1"/>
        <rFont val="Calibri"/>
        <family val="2"/>
        <scheme val="minor"/>
      </rPr>
      <t>Color coad</t>
    </r>
    <r>
      <rPr>
        <sz val="11"/>
        <color theme="1"/>
        <rFont val="Calibri"/>
        <family val="2"/>
        <charset val="177"/>
        <scheme val="minor"/>
      </rPr>
      <t xml:space="preserve">: black on white= body weight. </t>
    </r>
  </si>
  <si>
    <t>Figure 2b</t>
  </si>
  <si>
    <t>Figure 2c</t>
  </si>
  <si>
    <t>Figure 2d</t>
  </si>
  <si>
    <t>Lung 2d day 4</t>
  </si>
  <si>
    <t># sample</t>
  </si>
  <si>
    <t>pfu/well (counted)</t>
  </si>
  <si>
    <t>dilution</t>
  </si>
  <si>
    <t>calculated pfu/ml</t>
  </si>
  <si>
    <t>calculated pfu/organ</t>
  </si>
  <si>
    <t>SARS-CoV-2 2dpSi</t>
  </si>
  <si>
    <t>IAV &amp; SARS-CoV-2 (4dpIi = 2dpSi)</t>
  </si>
  <si>
    <t>limit of detection: 38pfu/ml</t>
  </si>
  <si>
    <t>Lung 2d day 6</t>
  </si>
  <si>
    <t>SARS-CoV-2 4dpSi</t>
  </si>
  <si>
    <t>IAV &amp; SARS-CoV-2 (6dpIi = 4dpSi)</t>
  </si>
  <si>
    <t>Nasal turbinates (N.T.) 2e day 4</t>
  </si>
  <si>
    <t>Figure 2e</t>
  </si>
  <si>
    <t>Nasal turbinates (N.T.) 2e day 6</t>
  </si>
  <si>
    <t>Brain 2f day 6</t>
  </si>
  <si>
    <t>Figure 2f</t>
  </si>
  <si>
    <t>Fold change vs un-infected</t>
  </si>
  <si>
    <t>IAV</t>
  </si>
  <si>
    <t>IAV+SARS-CoV-2</t>
  </si>
  <si>
    <t>un-infected</t>
  </si>
  <si>
    <t>Sample</t>
  </si>
  <si>
    <t>avg:</t>
  </si>
  <si>
    <t>ttest</t>
  </si>
  <si>
    <t>Target Name</t>
  </si>
  <si>
    <t>C1rb, C1ra</t>
  </si>
  <si>
    <t>**</t>
  </si>
  <si>
    <t>*</t>
  </si>
  <si>
    <t>C3</t>
  </si>
  <si>
    <t>C1s1</t>
  </si>
  <si>
    <t>***</t>
  </si>
  <si>
    <t>H2-eb1</t>
  </si>
  <si>
    <t>H2-k1</t>
  </si>
  <si>
    <t>Cd2</t>
  </si>
  <si>
    <t>****</t>
  </si>
  <si>
    <t>Fas</t>
  </si>
  <si>
    <t>Cd38</t>
  </si>
  <si>
    <t>Gzma</t>
  </si>
  <si>
    <t>Prf1</t>
  </si>
  <si>
    <t>IL-1a</t>
  </si>
  <si>
    <t>IL-6</t>
  </si>
  <si>
    <t>Ccl5</t>
  </si>
  <si>
    <t>Ccl8</t>
  </si>
  <si>
    <t>Ccl12</t>
  </si>
  <si>
    <t>Cxcl10</t>
  </si>
  <si>
    <t>Ifi44</t>
  </si>
  <si>
    <t>Ifit1</t>
  </si>
  <si>
    <t>Ifit3</t>
  </si>
  <si>
    <t>Ifi27l2a</t>
  </si>
  <si>
    <t>Irf7</t>
  </si>
  <si>
    <t>Mmp3</t>
  </si>
  <si>
    <t>Mmp8</t>
  </si>
  <si>
    <t>Mmp9</t>
  </si>
  <si>
    <t>Timp1</t>
  </si>
  <si>
    <t>Slfn4</t>
  </si>
  <si>
    <t>Isg15</t>
  </si>
  <si>
    <t>Zbp1</t>
  </si>
  <si>
    <t>fig 4b and 4c</t>
  </si>
  <si>
    <t>died</t>
  </si>
  <si>
    <t>unvaccinated + SARS-CoV-2</t>
  </si>
  <si>
    <t>n/day</t>
  </si>
  <si>
    <t>IAV 1E6 pfu i.m. + SARS-CoV-2</t>
  </si>
  <si>
    <t>unvaccinated Co-infection</t>
  </si>
  <si>
    <t>IAV 80pfu</t>
  </si>
  <si>
    <r>
      <t>vaccinated SARS i.m. 10</t>
    </r>
    <r>
      <rPr>
        <vertAlign val="superscript"/>
        <sz val="11"/>
        <color theme="1"/>
        <rFont val="Calibri"/>
        <family val="2"/>
        <charset val="177"/>
        <scheme val="minor"/>
      </rPr>
      <t>3</t>
    </r>
    <r>
      <rPr>
        <sz val="11"/>
        <color theme="1"/>
        <rFont val="Calibri"/>
        <family val="2"/>
        <charset val="177"/>
        <scheme val="minor"/>
      </rPr>
      <t>pfu</t>
    </r>
  </si>
  <si>
    <r>
      <t>vaccinated SARS i.m. 10</t>
    </r>
    <r>
      <rPr>
        <vertAlign val="superscript"/>
        <sz val="11"/>
        <color theme="1"/>
        <rFont val="Calibri"/>
        <family val="2"/>
        <charset val="177"/>
        <scheme val="minor"/>
      </rPr>
      <t>4</t>
    </r>
    <r>
      <rPr>
        <sz val="11"/>
        <color theme="1"/>
        <rFont val="Calibri"/>
        <family val="2"/>
        <charset val="177"/>
        <scheme val="minor"/>
      </rPr>
      <t xml:space="preserve">pfu </t>
    </r>
  </si>
  <si>
    <t>un-vaccinated</t>
  </si>
  <si>
    <r>
      <t>vaccinated SARS i.m. 10</t>
    </r>
    <r>
      <rPr>
        <vertAlign val="superscript"/>
        <sz val="11"/>
        <color theme="1"/>
        <rFont val="Calibri"/>
        <family val="2"/>
        <charset val="177"/>
        <scheme val="minor"/>
      </rPr>
      <t>5</t>
    </r>
    <r>
      <rPr>
        <sz val="11"/>
        <color theme="1"/>
        <rFont val="Calibri"/>
        <family val="2"/>
        <charset val="177"/>
        <scheme val="minor"/>
      </rPr>
      <t xml:space="preserve">pfu </t>
    </r>
  </si>
  <si>
    <r>
      <t>vaccinated SARS i.m. 10</t>
    </r>
    <r>
      <rPr>
        <vertAlign val="superscript"/>
        <sz val="11"/>
        <color theme="1"/>
        <rFont val="Calibri"/>
        <family val="2"/>
        <charset val="177"/>
        <scheme val="minor"/>
      </rPr>
      <t>6</t>
    </r>
    <r>
      <rPr>
        <sz val="11"/>
        <color theme="1"/>
        <rFont val="Calibri"/>
        <family val="2"/>
        <charset val="177"/>
        <scheme val="minor"/>
      </rPr>
      <t>pfu</t>
    </r>
  </si>
  <si>
    <t xml:space="preserve">un-vaccinated </t>
  </si>
  <si>
    <t>fig 4h</t>
  </si>
  <si>
    <t>fig 4i</t>
  </si>
  <si>
    <t>coinfected untreated</t>
  </si>
  <si>
    <t>coinfected naïve sera</t>
  </si>
  <si>
    <t>coinfected anti IAV sera</t>
  </si>
  <si>
    <t>IVA</t>
  </si>
  <si>
    <t>IAV i.m. +IAV i.n.</t>
  </si>
  <si>
    <t>unvaccinated + IAV</t>
  </si>
  <si>
    <t>IAV 1E6 pfu i.m.</t>
  </si>
  <si>
    <t>Lungs</t>
  </si>
  <si>
    <t>nasal turbinate</t>
  </si>
  <si>
    <t>4ul RNA/reaction</t>
  </si>
  <si>
    <t>Sample ID</t>
  </si>
  <si>
    <t xml:space="preserve">ng/ul </t>
  </si>
  <si>
    <t>total RNA in qPCR reaction (ng)</t>
  </si>
  <si>
    <t>IAV (Quantity, pfuE/ml)</t>
  </si>
  <si>
    <t>total pfuE/qPCR tube</t>
  </si>
  <si>
    <t>pfuE/lung</t>
  </si>
  <si>
    <t>L1</t>
  </si>
  <si>
    <t>NT1</t>
  </si>
  <si>
    <t>L2</t>
  </si>
  <si>
    <t>NT2</t>
  </si>
  <si>
    <t>L3</t>
  </si>
  <si>
    <t>NT3</t>
  </si>
  <si>
    <t>L4</t>
  </si>
  <si>
    <t>NT4</t>
  </si>
  <si>
    <t>L5</t>
  </si>
  <si>
    <t>NT5</t>
  </si>
  <si>
    <t>L6</t>
  </si>
  <si>
    <t>NT6</t>
  </si>
  <si>
    <t>L7</t>
  </si>
  <si>
    <t>NT7</t>
  </si>
  <si>
    <t>L8</t>
  </si>
  <si>
    <t>NT8</t>
  </si>
  <si>
    <t>L9</t>
  </si>
  <si>
    <t>NT9</t>
  </si>
  <si>
    <t>L10</t>
  </si>
  <si>
    <t>NT10</t>
  </si>
  <si>
    <t>L-21</t>
  </si>
  <si>
    <t>NT-21</t>
  </si>
  <si>
    <t>L-22</t>
  </si>
  <si>
    <t>NT-22</t>
  </si>
  <si>
    <t>L-23</t>
  </si>
  <si>
    <t>NT-23</t>
  </si>
  <si>
    <t>L-24</t>
  </si>
  <si>
    <t>NT-24</t>
  </si>
  <si>
    <t>L-25</t>
  </si>
  <si>
    <t>NT-25</t>
  </si>
  <si>
    <t>L-26</t>
  </si>
  <si>
    <t>NT-26</t>
  </si>
  <si>
    <t>L-27</t>
  </si>
  <si>
    <t>NT-27</t>
  </si>
  <si>
    <t>L-28</t>
  </si>
  <si>
    <t>NT-28</t>
  </si>
  <si>
    <t>L-29</t>
  </si>
  <si>
    <t>NT-29</t>
  </si>
  <si>
    <t>L-30</t>
  </si>
  <si>
    <t>NT-30</t>
  </si>
  <si>
    <t>Black on yellow= percent of initial weight.</t>
  </si>
  <si>
    <t>Brain 2f day 4</t>
  </si>
  <si>
    <t>supplementary fig 1a</t>
  </si>
  <si>
    <t>K18-hACE2 F mice 20 pfu IAV</t>
  </si>
  <si>
    <t>K18-hACE2 F mice 200 pfu IAV</t>
  </si>
  <si>
    <t>supplementary fig 1b</t>
  </si>
  <si>
    <t>SARS-CoV-2 i.n. 500 pfu</t>
  </si>
  <si>
    <t>SARS-CoV-2 i.n. 50 pfu</t>
  </si>
  <si>
    <t>SARS-CoV-2 i.n. 5 pfu</t>
  </si>
  <si>
    <t>SARS-CoV-2 i.n. 0.5 pfu</t>
  </si>
  <si>
    <t>supplementary fig 3</t>
  </si>
  <si>
    <t>virus without neutralization</t>
  </si>
  <si>
    <r>
      <rPr>
        <b/>
        <sz val="11"/>
        <color rgb="FFFF0000"/>
        <rFont val="Calibri"/>
        <family val="2"/>
        <scheme val="minor"/>
      </rPr>
      <t xml:space="preserve">mouse#1 </t>
    </r>
    <r>
      <rPr>
        <sz val="11"/>
        <color theme="1"/>
        <rFont val="Calibri"/>
        <family val="2"/>
        <charset val="177"/>
        <scheme val="minor"/>
      </rPr>
      <t>SARS-CoV-2 i.m. 1E3pfu/mouse</t>
    </r>
  </si>
  <si>
    <r>
      <rPr>
        <b/>
        <sz val="11"/>
        <color rgb="FFFF0000"/>
        <rFont val="Calibri"/>
        <family val="2"/>
        <scheme val="minor"/>
      </rPr>
      <t>mouse#2</t>
    </r>
    <r>
      <rPr>
        <sz val="11"/>
        <color theme="1"/>
        <rFont val="Calibri"/>
        <family val="2"/>
        <charset val="177"/>
        <scheme val="minor"/>
      </rPr>
      <t xml:space="preserve"> SARS-CoV-2 i.m. 1E3pfu/mouse</t>
    </r>
  </si>
  <si>
    <r>
      <rPr>
        <b/>
        <sz val="11"/>
        <color rgb="FFFF0000"/>
        <rFont val="Calibri"/>
        <family val="2"/>
        <scheme val="minor"/>
      </rPr>
      <t>mouse#3</t>
    </r>
    <r>
      <rPr>
        <sz val="11"/>
        <color theme="1"/>
        <rFont val="Calibri"/>
        <family val="2"/>
        <charset val="177"/>
        <scheme val="minor"/>
      </rPr>
      <t xml:space="preserve"> SARS-CoV-2 i.m. 1E3pfu/mouse</t>
    </r>
  </si>
  <si>
    <t>plaque No.</t>
  </si>
  <si>
    <t>PRNT</t>
  </si>
  <si>
    <r>
      <rPr>
        <b/>
        <sz val="11"/>
        <color rgb="FFFF0000"/>
        <rFont val="Calibri"/>
        <family val="2"/>
        <scheme val="minor"/>
      </rPr>
      <t xml:space="preserve">mouse#4 </t>
    </r>
    <r>
      <rPr>
        <sz val="11"/>
        <color theme="1"/>
        <rFont val="Calibri"/>
        <family val="2"/>
        <charset val="177"/>
        <scheme val="minor"/>
      </rPr>
      <t>SARS-CoV-2 i.m. 1E4pfu/mouse</t>
    </r>
  </si>
  <si>
    <r>
      <rPr>
        <b/>
        <sz val="11"/>
        <color rgb="FFFF0000"/>
        <rFont val="Calibri"/>
        <family val="2"/>
        <scheme val="minor"/>
      </rPr>
      <t xml:space="preserve">mouse#5 </t>
    </r>
    <r>
      <rPr>
        <sz val="11"/>
        <color theme="1"/>
        <rFont val="Calibri"/>
        <family val="2"/>
        <charset val="177"/>
        <scheme val="minor"/>
      </rPr>
      <t>SARS-CoV-2 i.m. 1E4pfu/mouse</t>
    </r>
  </si>
  <si>
    <r>
      <rPr>
        <b/>
        <sz val="11"/>
        <color rgb="FFFF0000"/>
        <rFont val="Calibri"/>
        <family val="2"/>
        <scheme val="minor"/>
      </rPr>
      <t xml:space="preserve">mouse#6 </t>
    </r>
    <r>
      <rPr>
        <sz val="11"/>
        <color theme="1"/>
        <rFont val="Calibri"/>
        <family val="2"/>
        <charset val="177"/>
        <scheme val="minor"/>
      </rPr>
      <t>SARS-CoV-2 i.m. 1E4pfu/mouse</t>
    </r>
  </si>
  <si>
    <r>
      <rPr>
        <b/>
        <sz val="11"/>
        <color rgb="FFFF0000"/>
        <rFont val="Calibri"/>
        <family val="2"/>
        <scheme val="minor"/>
      </rPr>
      <t xml:space="preserve">mouse#7 </t>
    </r>
    <r>
      <rPr>
        <sz val="11"/>
        <color theme="1"/>
        <rFont val="Calibri"/>
        <family val="2"/>
        <charset val="177"/>
        <scheme val="minor"/>
      </rPr>
      <t>SARS-CoV-2 i.m. 1E5pfu/mouse</t>
    </r>
  </si>
  <si>
    <r>
      <rPr>
        <b/>
        <sz val="11"/>
        <color rgb="FFFF0000"/>
        <rFont val="Calibri"/>
        <family val="2"/>
        <scheme val="minor"/>
      </rPr>
      <t xml:space="preserve">mouse#8 </t>
    </r>
    <r>
      <rPr>
        <sz val="11"/>
        <color theme="1"/>
        <rFont val="Calibri"/>
        <family val="2"/>
        <charset val="177"/>
        <scheme val="minor"/>
      </rPr>
      <t>SARS-CoV-2 i.m. 1E5pfu/mouse</t>
    </r>
  </si>
  <si>
    <r>
      <rPr>
        <b/>
        <sz val="11"/>
        <color rgb="FFFF0000"/>
        <rFont val="Calibri"/>
        <family val="2"/>
        <scheme val="minor"/>
      </rPr>
      <t xml:space="preserve">mouse#9 </t>
    </r>
    <r>
      <rPr>
        <sz val="11"/>
        <color theme="1"/>
        <rFont val="Calibri"/>
        <family val="2"/>
        <charset val="177"/>
        <scheme val="minor"/>
      </rPr>
      <t>SARS-CoV-2 i.m. 1E5pfu/mouse</t>
    </r>
  </si>
  <si>
    <r>
      <rPr>
        <b/>
        <sz val="11"/>
        <color rgb="FFFF0000"/>
        <rFont val="Calibri"/>
        <family val="2"/>
        <scheme val="minor"/>
      </rPr>
      <t xml:space="preserve">mouse#10 </t>
    </r>
    <r>
      <rPr>
        <sz val="11"/>
        <color theme="1"/>
        <rFont val="Calibri"/>
        <family val="2"/>
        <charset val="177"/>
        <scheme val="minor"/>
      </rPr>
      <t>SARS-CoV-2 i.m. 1E6pfu/mouse</t>
    </r>
  </si>
  <si>
    <r>
      <rPr>
        <b/>
        <sz val="11"/>
        <color rgb="FFFF0000"/>
        <rFont val="Calibri"/>
        <family val="2"/>
        <scheme val="minor"/>
      </rPr>
      <t xml:space="preserve">mouse#11 </t>
    </r>
    <r>
      <rPr>
        <sz val="11"/>
        <color theme="1"/>
        <rFont val="Calibri"/>
        <family val="2"/>
        <charset val="177"/>
        <scheme val="minor"/>
      </rPr>
      <t>SARS-CoV-2 i.m. 1E6pfu/mouse</t>
    </r>
  </si>
  <si>
    <r>
      <rPr>
        <b/>
        <sz val="11"/>
        <color rgb="FFFF0000"/>
        <rFont val="Calibri"/>
        <family val="2"/>
        <scheme val="minor"/>
      </rPr>
      <t xml:space="preserve">mouse#12 </t>
    </r>
    <r>
      <rPr>
        <sz val="11"/>
        <color theme="1"/>
        <rFont val="Calibri"/>
        <family val="2"/>
        <charset val="177"/>
        <scheme val="minor"/>
      </rPr>
      <t>SARS-CoV-2 i.m. 1E6pfu/mouse</t>
    </r>
  </si>
  <si>
    <t>K18 1</t>
  </si>
  <si>
    <t>1:160</t>
  </si>
  <si>
    <t>1:320</t>
  </si>
  <si>
    <t>1:640</t>
  </si>
  <si>
    <t>1:1280</t>
  </si>
  <si>
    <t>1:2560</t>
  </si>
  <si>
    <t>1:5120</t>
  </si>
  <si>
    <t>15</t>
  </si>
  <si>
    <t>20</t>
  </si>
  <si>
    <t>19</t>
  </si>
  <si>
    <t>K18 2</t>
  </si>
  <si>
    <t>K18 3</t>
  </si>
  <si>
    <t>K18 4</t>
  </si>
  <si>
    <t>K18 5</t>
  </si>
  <si>
    <t>K18 6</t>
  </si>
  <si>
    <t>K18 7</t>
  </si>
  <si>
    <t>K18 8</t>
  </si>
  <si>
    <t>K18 9</t>
  </si>
  <si>
    <t>K18 10</t>
  </si>
  <si>
    <t>K18 11</t>
  </si>
  <si>
    <t>K18 12</t>
  </si>
  <si>
    <t>K18 13</t>
  </si>
  <si>
    <t>0</t>
  </si>
  <si>
    <t>2</t>
  </si>
  <si>
    <t>7</t>
  </si>
  <si>
    <t>6</t>
  </si>
  <si>
    <t>K18 22</t>
  </si>
  <si>
    <t>K18 23</t>
  </si>
  <si>
    <t>K18 24</t>
  </si>
  <si>
    <t>K18 25</t>
  </si>
  <si>
    <t>K18 26</t>
  </si>
  <si>
    <t>1</t>
  </si>
  <si>
    <t>8</t>
  </si>
  <si>
    <t>17</t>
  </si>
  <si>
    <t>K18 27</t>
  </si>
  <si>
    <t>3</t>
  </si>
  <si>
    <t>5</t>
  </si>
  <si>
    <t>K18 28</t>
  </si>
  <si>
    <t>supplemetery figure 4a</t>
  </si>
  <si>
    <t>supplemetery figure 4c</t>
  </si>
  <si>
    <t>supplementary fig. 5</t>
  </si>
  <si>
    <t>SARS-2 10pfu</t>
  </si>
  <si>
    <t>SARS-CoV-2 2pfu i.n.</t>
  </si>
  <si>
    <t>unvaccinated + PR8</t>
  </si>
  <si>
    <t>Route</t>
  </si>
  <si>
    <t>i.n.</t>
  </si>
  <si>
    <t>i.m.</t>
  </si>
  <si>
    <t>naïve</t>
  </si>
  <si>
    <t>mouse #:</t>
  </si>
  <si>
    <t>spots (#)</t>
  </si>
  <si>
    <r>
      <t>per 10</t>
    </r>
    <r>
      <rPr>
        <vertAlign val="superscript"/>
        <sz val="10"/>
        <color theme="1"/>
        <rFont val="Calibri"/>
        <family val="2"/>
        <charset val="177"/>
        <scheme val="minor"/>
      </rPr>
      <t>6</t>
    </r>
    <r>
      <rPr>
        <sz val="10"/>
        <color theme="1"/>
        <rFont val="Calibri"/>
        <family val="2"/>
        <charset val="177"/>
        <scheme val="minor"/>
      </rPr>
      <t xml:space="preserve"> cells</t>
    </r>
  </si>
  <si>
    <t>AVG:</t>
  </si>
  <si>
    <t>sd:</t>
  </si>
  <si>
    <t>T test</t>
  </si>
  <si>
    <t>Elispot</t>
  </si>
  <si>
    <r>
      <t>Mice vaccinated with 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charset val="177"/>
        <scheme val="minor"/>
      </rPr>
      <t xml:space="preserve"> pfu PR8 i.m. </t>
    </r>
  </si>
  <si>
    <r>
      <t>per 10</t>
    </r>
    <r>
      <rPr>
        <vertAlign val="superscript"/>
        <sz val="11"/>
        <color theme="1"/>
        <rFont val="Calibri"/>
        <family val="2"/>
        <scheme val="minor"/>
      </rPr>
      <t xml:space="preserve">6 </t>
    </r>
    <r>
      <rPr>
        <sz val="11"/>
        <color theme="1"/>
        <rFont val="Calibri"/>
        <family val="2"/>
        <charset val="177"/>
        <scheme val="minor"/>
      </rPr>
      <t>cells</t>
    </r>
  </si>
  <si>
    <t>supplementary fig. 6b</t>
  </si>
  <si>
    <t>supplementary fig. 4b, 4d</t>
  </si>
  <si>
    <t>2*BG</t>
  </si>
  <si>
    <t>supplementary fig. 6a</t>
  </si>
  <si>
    <t>ELISA</t>
  </si>
  <si>
    <t>Sample #50</t>
  </si>
  <si>
    <t>Sample #51</t>
  </si>
  <si>
    <t>Sample #52</t>
  </si>
  <si>
    <t>Sample #6</t>
  </si>
  <si>
    <t>Sample #7</t>
  </si>
  <si>
    <t>Sample #8</t>
  </si>
  <si>
    <t>Sample #3</t>
  </si>
  <si>
    <t>Sample #4</t>
  </si>
  <si>
    <t>Sample #33</t>
  </si>
  <si>
    <t>Sample #34</t>
  </si>
  <si>
    <t>Sample #35</t>
  </si>
  <si>
    <t>Sample #36</t>
  </si>
  <si>
    <t>Sample #38</t>
  </si>
  <si>
    <t>Sample #39</t>
  </si>
  <si>
    <t>Sample #40</t>
  </si>
  <si>
    <t>Sample #32</t>
  </si>
  <si>
    <t>Sample #2</t>
  </si>
  <si>
    <t>naïve Samples #2,#3</t>
  </si>
  <si>
    <t>dilution 1:</t>
  </si>
  <si>
    <t>fig 4e and 4f</t>
  </si>
  <si>
    <t>Coinfection</t>
  </si>
  <si>
    <t>day 5</t>
  </si>
  <si>
    <t>day 6</t>
  </si>
  <si>
    <t>day 7</t>
  </si>
  <si>
    <t>day 8</t>
  </si>
  <si>
    <t>day 10</t>
  </si>
  <si>
    <t>no depletion</t>
  </si>
  <si>
    <t>anti CD8</t>
  </si>
  <si>
    <t>anti CD4</t>
  </si>
  <si>
    <t>number of dead mice</t>
  </si>
  <si>
    <t>day 9</t>
  </si>
  <si>
    <t>IAV vaccinated, coinfection</t>
  </si>
  <si>
    <t>dpSi</t>
  </si>
  <si>
    <t>survived (day 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</si>
</sst>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0"/>
    <numFmt numFmtId="167" formatCode="0.0000"/>
    <numFmt numFmtId="168" formatCode="0.000000"/>
    <numFmt numFmtId="169" formatCode="0.0E+00"/>
  </numFmts>
  <fonts count="41" x14ac:knownFonts="1">
    <font>
      <sz val="11"/>
      <color theme="1"/>
      <name val="Calibri"/>
      <family val="2"/>
      <charset val="177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charset val="177"/>
      <scheme val="minor"/>
    </font>
    <font>
      <sz val="10"/>
      <color indexed="8"/>
      <name val="Arial"/>
      <family val="2"/>
    </font>
    <font>
      <sz val="11"/>
      <name val="Calibri"/>
      <family val="2"/>
      <charset val="177"/>
      <scheme val="minor"/>
    </font>
    <font>
      <sz val="10"/>
      <name val="Arial"/>
      <family val="2"/>
      <charset val="177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name val="Calibri"/>
      <family val="2"/>
      <charset val="177"/>
      <scheme val="minor"/>
    </font>
    <font>
      <i/>
      <sz val="10"/>
      <color rgb="FF0000FF"/>
      <name val="Arial"/>
      <family val="2"/>
    </font>
    <font>
      <sz val="9"/>
      <color theme="1"/>
      <name val="Calibri"/>
      <family val="2"/>
      <charset val="177"/>
      <scheme val="minor"/>
    </font>
    <font>
      <sz val="10"/>
      <color theme="1"/>
      <name val="Arial"/>
      <family val="2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charset val="177"/>
      <scheme val="minor"/>
    </font>
    <font>
      <b/>
      <sz val="10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177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charset val="177"/>
      <scheme val="minor"/>
    </font>
    <font>
      <sz val="18"/>
      <color theme="1"/>
      <name val="Calibri"/>
      <family val="2"/>
      <charset val="177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0"/>
      <color theme="1"/>
      <name val="Calibri"/>
      <family val="2"/>
      <charset val="177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  <charset val="177"/>
      <scheme val="minor"/>
    </font>
    <font>
      <sz val="14"/>
      <color theme="1"/>
      <name val="Calibri"/>
      <family val="2"/>
      <charset val="177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6" fillId="0" borderId="0"/>
    <xf numFmtId="0" fontId="6" fillId="0" borderId="0"/>
  </cellStyleXfs>
  <cellXfs count="4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Fill="1" applyAlignment="1"/>
    <xf numFmtId="0" fontId="2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1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0" borderId="0" xfId="0" applyFont="1"/>
    <xf numFmtId="0" fontId="3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/>
    <xf numFmtId="0" fontId="0" fillId="0" borderId="0" xfId="0" applyFill="1"/>
    <xf numFmtId="0" fontId="2" fillId="0" borderId="0" xfId="0" applyFont="1" applyFill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3" borderId="0" xfId="0" applyFill="1"/>
    <xf numFmtId="164" fontId="3" fillId="3" borderId="1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 applyAlignment="1"/>
    <xf numFmtId="0" fontId="18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1" fontId="19" fillId="0" borderId="1" xfId="0" applyNumberFormat="1" applyFont="1" applyFill="1" applyBorder="1" applyAlignment="1">
      <alignment horizontal="center"/>
    </xf>
    <xf numFmtId="164" fontId="18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wrapText="1"/>
    </xf>
    <xf numFmtId="164" fontId="3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21" fillId="0" borderId="0" xfId="0" applyFont="1"/>
    <xf numFmtId="0" fontId="21" fillId="0" borderId="14" xfId="0" applyFont="1" applyBorder="1"/>
    <xf numFmtId="0" fontId="21" fillId="0" borderId="1" xfId="0" applyFont="1" applyBorder="1"/>
    <xf numFmtId="0" fontId="21" fillId="0" borderId="15" xfId="0" applyFont="1" applyBorder="1"/>
    <xf numFmtId="0" fontId="21" fillId="0" borderId="5" xfId="0" applyFont="1" applyBorder="1"/>
    <xf numFmtId="0" fontId="21" fillId="0" borderId="16" xfId="0" applyFont="1" applyBorder="1"/>
    <xf numFmtId="0" fontId="21" fillId="0" borderId="4" xfId="0" applyFont="1" applyBorder="1"/>
    <xf numFmtId="0" fontId="21" fillId="0" borderId="17" xfId="0" applyFont="1" applyBorder="1"/>
    <xf numFmtId="0" fontId="21" fillId="0" borderId="18" xfId="0" applyFont="1" applyBorder="1"/>
    <xf numFmtId="3" fontId="21" fillId="0" borderId="14" xfId="0" applyNumberFormat="1" applyFont="1" applyBorder="1" applyAlignment="1">
      <alignment horizontal="center"/>
    </xf>
    <xf numFmtId="3" fontId="21" fillId="0" borderId="1" xfId="0" applyNumberFormat="1" applyFont="1" applyBorder="1" applyAlignment="1">
      <alignment horizontal="center"/>
    </xf>
    <xf numFmtId="3" fontId="21" fillId="0" borderId="15" xfId="0" applyNumberFormat="1" applyFont="1" applyBorder="1" applyAlignment="1">
      <alignment horizontal="center"/>
    </xf>
    <xf numFmtId="3" fontId="21" fillId="0" borderId="5" xfId="0" applyNumberFormat="1" applyFont="1" applyBorder="1" applyAlignment="1">
      <alignment horizontal="center"/>
    </xf>
    <xf numFmtId="3" fontId="20" fillId="0" borderId="19" xfId="0" applyNumberFormat="1" applyFont="1" applyBorder="1" applyAlignment="1">
      <alignment horizontal="center"/>
    </xf>
    <xf numFmtId="3" fontId="20" fillId="0" borderId="21" xfId="0" applyNumberFormat="1" applyFont="1" applyBorder="1" applyAlignment="1">
      <alignment horizontal="center"/>
    </xf>
    <xf numFmtId="3" fontId="20" fillId="0" borderId="20" xfId="0" applyNumberFormat="1" applyFont="1" applyBorder="1" applyAlignment="1">
      <alignment horizontal="center"/>
    </xf>
    <xf numFmtId="3" fontId="20" fillId="0" borderId="22" xfId="0" applyNumberFormat="1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3" fontId="21" fillId="0" borderId="27" xfId="0" applyNumberFormat="1" applyFont="1" applyBorder="1" applyAlignment="1">
      <alignment horizontal="center"/>
    </xf>
    <xf numFmtId="1" fontId="20" fillId="0" borderId="19" xfId="0" applyNumberFormat="1" applyFont="1" applyBorder="1" applyAlignment="1">
      <alignment horizontal="center"/>
    </xf>
    <xf numFmtId="3" fontId="21" fillId="0" borderId="3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3" fontId="21" fillId="0" borderId="32" xfId="0" applyNumberFormat="1" applyFont="1" applyBorder="1" applyAlignment="1">
      <alignment horizontal="center"/>
    </xf>
    <xf numFmtId="1" fontId="20" fillId="0" borderId="20" xfId="0" applyNumberFormat="1" applyFont="1" applyBorder="1" applyAlignment="1">
      <alignment horizontal="center"/>
    </xf>
    <xf numFmtId="1" fontId="20" fillId="0" borderId="22" xfId="0" applyNumberFormat="1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23" fillId="4" borderId="14" xfId="0" applyFont="1" applyFill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3" fillId="0" borderId="2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4" borderId="1" xfId="0" applyFill="1" applyBorder="1"/>
    <xf numFmtId="0" fontId="0" fillId="4" borderId="4" xfId="0" applyFill="1" applyBorder="1"/>
    <xf numFmtId="0" fontId="0" fillId="4" borderId="43" xfId="0" applyFill="1" applyBorder="1"/>
    <xf numFmtId="0" fontId="0" fillId="5" borderId="1" xfId="0" applyFill="1" applyBorder="1"/>
    <xf numFmtId="0" fontId="0" fillId="0" borderId="42" xfId="0" applyFill="1" applyBorder="1" applyAlignment="1">
      <alignment horizontal="center"/>
    </xf>
    <xf numFmtId="0" fontId="0" fillId="0" borderId="44" xfId="0" applyFill="1" applyBorder="1"/>
    <xf numFmtId="0" fontId="0" fillId="0" borderId="2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65" fontId="0" fillId="4" borderId="1" xfId="0" applyNumberFormat="1" applyFill="1" applyBorder="1" applyAlignment="1">
      <alignment horizontal="center"/>
    </xf>
    <xf numFmtId="165" fontId="0" fillId="4" borderId="4" xfId="0" applyNumberForma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5" borderId="21" xfId="0" applyNumberFormat="1" applyFill="1" applyBorder="1" applyAlignment="1">
      <alignment horizontal="center"/>
    </xf>
    <xf numFmtId="164" fontId="0" fillId="0" borderId="42" xfId="0" applyNumberFormat="1" applyFill="1" applyBorder="1" applyAlignment="1">
      <alignment horizontal="center"/>
    </xf>
    <xf numFmtId="164" fontId="0" fillId="0" borderId="21" xfId="0" applyNumberFormat="1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166" fontId="0" fillId="4" borderId="4" xfId="0" applyNumberFormat="1" applyFill="1" applyBorder="1" applyAlignment="1">
      <alignment horizontal="center"/>
    </xf>
    <xf numFmtId="167" fontId="0" fillId="4" borderId="1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164" fontId="0" fillId="4" borderId="15" xfId="0" applyNumberFormat="1" applyFill="1" applyBorder="1" applyAlignment="1">
      <alignment horizontal="center"/>
    </xf>
    <xf numFmtId="164" fontId="0" fillId="5" borderId="15" xfId="0" applyNumberFormat="1" applyFill="1" applyBorder="1" applyAlignment="1">
      <alignment horizontal="center"/>
    </xf>
    <xf numFmtId="165" fontId="0" fillId="5" borderId="15" xfId="0" applyNumberFormat="1" applyFill="1" applyBorder="1" applyAlignment="1">
      <alignment horizontal="center"/>
    </xf>
    <xf numFmtId="165" fontId="0" fillId="5" borderId="20" xfId="0" applyNumberFormat="1" applyFill="1" applyBorder="1" applyAlignment="1">
      <alignment horizontal="center"/>
    </xf>
    <xf numFmtId="164" fontId="0" fillId="0" borderId="45" xfId="0" applyNumberFormat="1" applyFill="1" applyBorder="1" applyAlignment="1">
      <alignment horizontal="center"/>
    </xf>
    <xf numFmtId="164" fontId="0" fillId="0" borderId="2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24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25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16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11" fontId="0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25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0" xfId="0" applyFill="1" applyAlignment="1"/>
    <xf numFmtId="0" fontId="16" fillId="0" borderId="0" xfId="0" applyFont="1" applyBorder="1" applyAlignment="1">
      <alignment horizontal="center"/>
    </xf>
    <xf numFmtId="0" fontId="16" fillId="0" borderId="0" xfId="0" applyFont="1" applyFill="1" applyBorder="1" applyAlignment="1"/>
    <xf numFmtId="0" fontId="16" fillId="0" borderId="0" xfId="0" applyFont="1" applyFill="1" applyAlignment="1"/>
    <xf numFmtId="0" fontId="28" fillId="0" borderId="0" xfId="0" applyFont="1" applyFill="1" applyBorder="1" applyAlignment="1">
      <alignment horizontal="center" vertical="center" wrapText="1"/>
    </xf>
    <xf numFmtId="164" fontId="27" fillId="3" borderId="1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64" fontId="16" fillId="3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1"/>
    <xf numFmtId="0" fontId="16" fillId="0" borderId="47" xfId="1" applyBorder="1"/>
    <xf numFmtId="0" fontId="16" fillId="0" borderId="0" xfId="1" applyBorder="1"/>
    <xf numFmtId="0" fontId="6" fillId="0" borderId="1" xfId="1" applyFont="1" applyBorder="1"/>
    <xf numFmtId="0" fontId="16" fillId="0" borderId="0" xfId="1" applyFont="1" applyBorder="1" applyAlignment="1">
      <alignment horizontal="center"/>
    </xf>
    <xf numFmtId="0" fontId="16" fillId="0" borderId="44" xfId="1" applyBorder="1"/>
    <xf numFmtId="0" fontId="16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21" xfId="1" applyBorder="1" applyAlignment="1">
      <alignment horizontal="center" vertical="center"/>
    </xf>
    <xf numFmtId="0" fontId="16" fillId="0" borderId="25" xfId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3" fillId="8" borderId="26" xfId="1" applyFont="1" applyFill="1" applyBorder="1" applyAlignment="1">
      <alignment horizontal="center" vertical="center" wrapText="1"/>
    </xf>
    <xf numFmtId="0" fontId="23" fillId="8" borderId="21" xfId="1" applyFont="1" applyFill="1" applyBorder="1" applyAlignment="1">
      <alignment horizontal="center" vertical="center" wrapText="1"/>
    </xf>
    <xf numFmtId="0" fontId="16" fillId="0" borderId="1" xfId="1" applyBorder="1"/>
    <xf numFmtId="0" fontId="8" fillId="0" borderId="1" xfId="1" applyFont="1" applyBorder="1" applyAlignment="1">
      <alignment horizontal="center"/>
    </xf>
    <xf numFmtId="0" fontId="16" fillId="0" borderId="1" xfId="1" applyBorder="1" applyAlignment="1">
      <alignment horizontal="center"/>
    </xf>
    <xf numFmtId="1" fontId="16" fillId="0" borderId="1" xfId="1" applyNumberFormat="1" applyBorder="1" applyAlignment="1">
      <alignment horizontal="center"/>
    </xf>
    <xf numFmtId="164" fontId="16" fillId="0" borderId="1" xfId="1" applyNumberFormat="1" applyBorder="1" applyAlignment="1">
      <alignment horizontal="center"/>
    </xf>
    <xf numFmtId="1" fontId="6" fillId="0" borderId="1" xfId="2" applyNumberFormat="1" applyBorder="1" applyAlignment="1">
      <alignment horizontal="center"/>
    </xf>
    <xf numFmtId="169" fontId="16" fillId="0" borderId="21" xfId="1" applyNumberFormat="1" applyBorder="1" applyAlignment="1">
      <alignment horizontal="center"/>
    </xf>
    <xf numFmtId="1" fontId="16" fillId="0" borderId="1" xfId="1" applyNumberFormat="1" applyBorder="1" applyAlignment="1">
      <alignment horizontal="center" vertical="center"/>
    </xf>
    <xf numFmtId="169" fontId="16" fillId="0" borderId="21" xfId="1" applyNumberFormat="1" applyBorder="1" applyAlignment="1">
      <alignment horizontal="center" vertical="center"/>
    </xf>
    <xf numFmtId="0" fontId="16" fillId="0" borderId="15" xfId="1" applyBorder="1" applyAlignment="1">
      <alignment horizontal="center"/>
    </xf>
    <xf numFmtId="1" fontId="16" fillId="0" borderId="15" xfId="1" applyNumberFormat="1" applyBorder="1" applyAlignment="1">
      <alignment horizontal="center"/>
    </xf>
    <xf numFmtId="164" fontId="16" fillId="0" borderId="15" xfId="1" applyNumberFormat="1" applyBorder="1" applyAlignment="1">
      <alignment horizontal="center"/>
    </xf>
    <xf numFmtId="169" fontId="16" fillId="0" borderId="20" xfId="1" applyNumberFormat="1" applyBorder="1" applyAlignment="1">
      <alignment horizontal="center"/>
    </xf>
    <xf numFmtId="1" fontId="16" fillId="0" borderId="15" xfId="1" applyNumberFormat="1" applyBorder="1" applyAlignment="1">
      <alignment horizontal="center" vertical="center"/>
    </xf>
    <xf numFmtId="169" fontId="16" fillId="0" borderId="20" xfId="1" applyNumberFormat="1" applyBorder="1" applyAlignment="1">
      <alignment horizontal="center" vertical="center"/>
    </xf>
    <xf numFmtId="0" fontId="16" fillId="0" borderId="2" xfId="1" applyBorder="1"/>
    <xf numFmtId="0" fontId="8" fillId="0" borderId="2" xfId="1" applyFont="1" applyBorder="1" applyAlignment="1">
      <alignment horizontal="center"/>
    </xf>
    <xf numFmtId="0" fontId="6" fillId="0" borderId="14" xfId="3" applyBorder="1" applyAlignment="1">
      <alignment horizontal="center" vertical="center"/>
    </xf>
    <xf numFmtId="164" fontId="6" fillId="0" borderId="14" xfId="3" applyNumberFormat="1" applyBorder="1" applyAlignment="1">
      <alignment horizontal="center"/>
    </xf>
    <xf numFmtId="164" fontId="16" fillId="0" borderId="14" xfId="1" applyNumberFormat="1" applyBorder="1" applyAlignment="1">
      <alignment horizontal="center"/>
    </xf>
    <xf numFmtId="169" fontId="6" fillId="0" borderId="14" xfId="3" applyNumberFormat="1" applyBorder="1" applyAlignment="1">
      <alignment horizontal="center"/>
    </xf>
    <xf numFmtId="1" fontId="16" fillId="0" borderId="14" xfId="1" applyNumberFormat="1" applyBorder="1" applyAlignment="1">
      <alignment horizontal="center"/>
    </xf>
    <xf numFmtId="169" fontId="16" fillId="0" borderId="19" xfId="1" applyNumberFormat="1" applyBorder="1" applyAlignment="1">
      <alignment horizontal="center"/>
    </xf>
    <xf numFmtId="1" fontId="16" fillId="0" borderId="14" xfId="1" applyNumberFormat="1" applyBorder="1" applyAlignment="1">
      <alignment horizontal="center" vertical="center"/>
    </xf>
    <xf numFmtId="169" fontId="16" fillId="0" borderId="19" xfId="1" applyNumberFormat="1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164" fontId="6" fillId="0" borderId="1" xfId="3" applyNumberFormat="1" applyBorder="1" applyAlignment="1">
      <alignment horizontal="center"/>
    </xf>
    <xf numFmtId="169" fontId="6" fillId="0" borderId="1" xfId="3" applyNumberFormat="1" applyBorder="1" applyAlignment="1">
      <alignment horizontal="center"/>
    </xf>
    <xf numFmtId="0" fontId="6" fillId="0" borderId="15" xfId="3" applyBorder="1" applyAlignment="1">
      <alignment horizontal="center" vertical="center"/>
    </xf>
    <xf numFmtId="164" fontId="6" fillId="0" borderId="15" xfId="3" applyNumberFormat="1" applyBorder="1" applyAlignment="1">
      <alignment horizontal="center"/>
    </xf>
    <xf numFmtId="169" fontId="6" fillId="0" borderId="15" xfId="3" applyNumberFormat="1" applyBorder="1" applyAlignment="1">
      <alignment horizontal="center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/>
    <xf numFmtId="3" fontId="21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3" fontId="21" fillId="0" borderId="48" xfId="0" applyNumberFormat="1" applyFont="1" applyBorder="1" applyAlignment="1">
      <alignment horizontal="center"/>
    </xf>
    <xf numFmtId="0" fontId="22" fillId="0" borderId="0" xfId="0" applyFont="1" applyFill="1"/>
    <xf numFmtId="1" fontId="0" fillId="0" borderId="0" xfId="0" applyNumberFormat="1" applyFill="1" applyAlignment="1">
      <alignment horizontal="center"/>
    </xf>
    <xf numFmtId="0" fontId="16" fillId="0" borderId="0" xfId="0" applyFont="1" applyFill="1"/>
    <xf numFmtId="0" fontId="21" fillId="0" borderId="1" xfId="0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0" fontId="30" fillId="0" borderId="0" xfId="3" applyFont="1" applyFill="1" applyAlignment="1">
      <alignment horizontal="center"/>
    </xf>
    <xf numFmtId="0" fontId="31" fillId="0" borderId="0" xfId="3" applyFont="1" applyFill="1" applyAlignment="1">
      <alignment horizontal="center"/>
    </xf>
    <xf numFmtId="0" fontId="30" fillId="0" borderId="0" xfId="3" applyFont="1" applyFill="1" applyAlignment="1">
      <alignment horizontal="center" wrapText="1"/>
    </xf>
    <xf numFmtId="0" fontId="30" fillId="0" borderId="1" xfId="3" applyFont="1" applyFill="1" applyBorder="1" applyAlignment="1">
      <alignment horizontal="center"/>
    </xf>
    <xf numFmtId="164" fontId="30" fillId="0" borderId="1" xfId="3" applyNumberFormat="1" applyFont="1" applyFill="1" applyBorder="1" applyAlignment="1">
      <alignment horizontal="center"/>
    </xf>
    <xf numFmtId="1" fontId="30" fillId="0" borderId="1" xfId="3" applyNumberFormat="1" applyFont="1" applyFill="1" applyBorder="1" applyAlignment="1">
      <alignment horizontal="center"/>
    </xf>
    <xf numFmtId="164" fontId="21" fillId="3" borderId="1" xfId="0" applyNumberFormat="1" applyFont="1" applyFill="1" applyBorder="1" applyAlignment="1">
      <alignment horizontal="center"/>
    </xf>
    <xf numFmtId="164" fontId="30" fillId="3" borderId="1" xfId="3" applyNumberFormat="1" applyFont="1" applyFill="1" applyBorder="1" applyAlignment="1">
      <alignment horizontal="center"/>
    </xf>
    <xf numFmtId="0" fontId="32" fillId="0" borderId="0" xfId="0" applyFont="1"/>
    <xf numFmtId="0" fontId="16" fillId="0" borderId="1" xfId="0" applyFont="1" applyBorder="1"/>
    <xf numFmtId="0" fontId="8" fillId="0" borderId="1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/>
    </xf>
    <xf numFmtId="1" fontId="8" fillId="0" borderId="0" xfId="0" applyNumberFormat="1" applyFont="1" applyBorder="1"/>
    <xf numFmtId="1" fontId="0" fillId="0" borderId="0" xfId="0" applyNumberFormat="1"/>
    <xf numFmtId="0" fontId="24" fillId="0" borderId="0" xfId="0" applyFont="1"/>
    <xf numFmtId="1" fontId="24" fillId="0" borderId="0" xfId="0" applyNumberFormat="1" applyFont="1"/>
    <xf numFmtId="1" fontId="0" fillId="0" borderId="1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1" xfId="0" applyBorder="1" applyAlignment="1">
      <alignment vertical="center" wrapText="1"/>
    </xf>
    <xf numFmtId="0" fontId="16" fillId="0" borderId="11" xfId="0" applyFont="1" applyBorder="1"/>
    <xf numFmtId="0" fontId="16" fillId="0" borderId="21" xfId="0" applyFont="1" applyFill="1" applyBorder="1"/>
    <xf numFmtId="0" fontId="0" fillId="0" borderId="12" xfId="0" applyBorder="1"/>
    <xf numFmtId="0" fontId="0" fillId="0" borderId="15" xfId="0" applyBorder="1"/>
    <xf numFmtId="1" fontId="8" fillId="0" borderId="15" xfId="0" applyNumberFormat="1" applyFont="1" applyBorder="1"/>
    <xf numFmtId="0" fontId="0" fillId="0" borderId="20" xfId="0" applyBorder="1"/>
    <xf numFmtId="1" fontId="0" fillId="0" borderId="1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3" fontId="33" fillId="0" borderId="0" xfId="0" applyNumberFormat="1" applyFont="1" applyAlignment="1">
      <alignment horizontal="center"/>
    </xf>
    <xf numFmtId="0" fontId="33" fillId="0" borderId="0" xfId="0" applyFont="1"/>
    <xf numFmtId="0" fontId="22" fillId="0" borderId="27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3" fontId="36" fillId="0" borderId="0" xfId="0" applyNumberFormat="1" applyFont="1" applyAlignment="1">
      <alignment horizontal="center"/>
    </xf>
    <xf numFmtId="0" fontId="27" fillId="0" borderId="0" xfId="0" applyFont="1"/>
    <xf numFmtId="0" fontId="37" fillId="0" borderId="0" xfId="0" applyFont="1" applyAlignment="1">
      <alignment horizontal="center" vertical="center"/>
    </xf>
    <xf numFmtId="0" fontId="23" fillId="5" borderId="1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 wrapText="1"/>
    </xf>
    <xf numFmtId="0" fontId="29" fillId="2" borderId="28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/>
    </xf>
    <xf numFmtId="0" fontId="21" fillId="2" borderId="28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/>
    </xf>
    <xf numFmtId="0" fontId="21" fillId="2" borderId="15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/>
    </xf>
    <xf numFmtId="0" fontId="21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16" fillId="0" borderId="10" xfId="1" applyBorder="1" applyAlignment="1">
      <alignment horizontal="center" vertical="center" wrapText="1"/>
    </xf>
    <xf numFmtId="0" fontId="16" fillId="0" borderId="11" xfId="1" applyBorder="1" applyAlignment="1">
      <alignment horizontal="center" vertical="center" wrapText="1"/>
    </xf>
    <xf numFmtId="0" fontId="16" fillId="0" borderId="12" xfId="1" applyBorder="1" applyAlignment="1">
      <alignment horizontal="center" vertical="center" wrapText="1"/>
    </xf>
    <xf numFmtId="0" fontId="8" fillId="0" borderId="36" xfId="1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8" fillId="0" borderId="38" xfId="1" applyFont="1" applyBorder="1" applyAlignment="1">
      <alignment horizontal="center"/>
    </xf>
    <xf numFmtId="0" fontId="16" fillId="0" borderId="11" xfId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16" fillId="0" borderId="1" xfId="1" applyBorder="1" applyAlignment="1">
      <alignment horizontal="center" vertical="center"/>
    </xf>
    <xf numFmtId="0" fontId="16" fillId="0" borderId="1" xfId="1" applyBorder="1" applyAlignment="1">
      <alignment horizontal="center" vertical="center" wrapText="1"/>
    </xf>
    <xf numFmtId="0" fontId="16" fillId="0" borderId="10" xfId="1" applyBorder="1" applyAlignment="1">
      <alignment horizontal="center" vertical="center"/>
    </xf>
    <xf numFmtId="0" fontId="16" fillId="0" borderId="12" xfId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23" fillId="4" borderId="33" xfId="0" applyFont="1" applyFill="1" applyBorder="1" applyAlignment="1">
      <alignment horizontal="center" vertical="center" wrapText="1"/>
    </xf>
    <xf numFmtId="0" fontId="23" fillId="4" borderId="34" xfId="0" applyFont="1" applyFill="1" applyBorder="1" applyAlignment="1">
      <alignment horizontal="center" vertical="center" wrapText="1"/>
    </xf>
    <xf numFmtId="0" fontId="23" fillId="4" borderId="35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0" fontId="23" fillId="5" borderId="37" xfId="0" applyFont="1" applyFill="1" applyBorder="1" applyAlignment="1">
      <alignment horizontal="center" vertical="center" wrapText="1"/>
    </xf>
    <xf numFmtId="0" fontId="23" fillId="5" borderId="38" xfId="0" applyFont="1" applyFill="1" applyBorder="1" applyAlignment="1">
      <alignment horizontal="center" vertical="center" wrapText="1"/>
    </xf>
    <xf numFmtId="0" fontId="23" fillId="6" borderId="39" xfId="0" applyFont="1" applyFill="1" applyBorder="1" applyAlignment="1">
      <alignment horizontal="center" vertical="center" wrapText="1"/>
    </xf>
    <xf numFmtId="0" fontId="23" fillId="6" borderId="40" xfId="0" applyFont="1" applyFill="1" applyBorder="1" applyAlignment="1">
      <alignment horizontal="center" vertical="center" wrapText="1"/>
    </xf>
    <xf numFmtId="0" fontId="23" fillId="6" borderId="41" xfId="0" applyFont="1" applyFill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23" fillId="7" borderId="14" xfId="0" applyFont="1" applyFill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/>
    </xf>
    <xf numFmtId="0" fontId="23" fillId="4" borderId="40" xfId="0" applyFont="1" applyFill="1" applyBorder="1" applyAlignment="1">
      <alignment horizontal="center"/>
    </xf>
    <xf numFmtId="0" fontId="23" fillId="5" borderId="14" xfId="0" applyFont="1" applyFill="1" applyBorder="1" applyAlignment="1">
      <alignment horizontal="center"/>
    </xf>
    <xf numFmtId="0" fontId="23" fillId="5" borderId="19" xfId="0" applyFont="1" applyFill="1" applyBorder="1" applyAlignment="1">
      <alignment horizontal="center"/>
    </xf>
    <xf numFmtId="11" fontId="0" fillId="0" borderId="29" xfId="0" applyNumberFormat="1" applyFont="1" applyBorder="1" applyAlignment="1">
      <alignment horizontal="center" vertical="center" wrapText="1"/>
    </xf>
    <xf numFmtId="11" fontId="0" fillId="0" borderId="46" xfId="0" applyNumberFormat="1" applyFont="1" applyBorder="1" applyAlignment="1">
      <alignment horizontal="center" vertical="center" wrapText="1"/>
    </xf>
    <xf numFmtId="11" fontId="0" fillId="0" borderId="6" xfId="0" applyNumberFormat="1" applyFont="1" applyBorder="1" applyAlignment="1">
      <alignment horizontal="center" vertical="center" wrapText="1"/>
    </xf>
    <xf numFmtId="11" fontId="0" fillId="0" borderId="0" xfId="0" applyNumberFormat="1" applyFont="1" applyBorder="1" applyAlignment="1">
      <alignment horizontal="center" vertical="center" wrapText="1"/>
    </xf>
    <xf numFmtId="11" fontId="0" fillId="0" borderId="18" xfId="0" applyNumberFormat="1" applyFont="1" applyBorder="1" applyAlignment="1">
      <alignment horizontal="center" vertical="center" wrapText="1"/>
    </xf>
    <xf numFmtId="11" fontId="0" fillId="0" borderId="3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22" fillId="0" borderId="51" xfId="0" applyNumberFormat="1" applyFont="1" applyBorder="1" applyAlignment="1">
      <alignment horizontal="center"/>
    </xf>
    <xf numFmtId="1" fontId="22" fillId="0" borderId="52" xfId="0" applyNumberFormat="1" applyFont="1" applyBorder="1" applyAlignment="1">
      <alignment horizontal="center"/>
    </xf>
    <xf numFmtId="1" fontId="22" fillId="0" borderId="53" xfId="0" applyNumberFormat="1" applyFont="1" applyBorder="1" applyAlignment="1">
      <alignment horizontal="center"/>
    </xf>
    <xf numFmtId="1" fontId="0" fillId="0" borderId="21" xfId="0" applyNumberFormat="1" applyBorder="1" applyAlignment="1">
      <alignment horizontal="center" wrapText="1"/>
    </xf>
    <xf numFmtId="1" fontId="0" fillId="0" borderId="21" xfId="0" applyNumberFormat="1" applyBorder="1" applyAlignment="1">
      <alignment horizontal="center" vertical="center" wrapText="1"/>
    </xf>
    <xf numFmtId="1" fontId="0" fillId="0" borderId="20" xfId="0" applyNumberForma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4" borderId="15" xfId="0" applyNumberFormat="1" applyFill="1" applyBorder="1" applyAlignment="1">
      <alignment horizontal="center"/>
    </xf>
    <xf numFmtId="165" fontId="0" fillId="4" borderId="17" xfId="0" applyNumberForma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40" fillId="0" borderId="1" xfId="0" applyFont="1" applyBorder="1" applyAlignment="1">
      <alignment horizontal="center"/>
    </xf>
    <xf numFmtId="0" fontId="38" fillId="0" borderId="0" xfId="0" applyFont="1" applyBorder="1" applyAlignment="1">
      <alignment vertical="center" wrapText="1"/>
    </xf>
    <xf numFmtId="0" fontId="40" fillId="2" borderId="1" xfId="0" applyFont="1" applyFill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9" borderId="10" xfId="0" applyFont="1" applyFill="1" applyBorder="1" applyAlignment="1">
      <alignment horizontal="center" vertical="center"/>
    </xf>
    <xf numFmtId="0" fontId="40" fillId="9" borderId="14" xfId="0" applyFont="1" applyFill="1" applyBorder="1" applyAlignment="1">
      <alignment horizontal="center" vertical="center"/>
    </xf>
    <xf numFmtId="0" fontId="40" fillId="9" borderId="19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center" vertical="center"/>
    </xf>
    <xf numFmtId="0" fontId="40" fillId="2" borderId="2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/>
    </xf>
    <xf numFmtId="0" fontId="40" fillId="0" borderId="21" xfId="0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40" fillId="0" borderId="25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26" xfId="0" applyFont="1" applyBorder="1" applyAlignment="1">
      <alignment horizontal="center"/>
    </xf>
    <xf numFmtId="0" fontId="40" fillId="0" borderId="55" xfId="0" applyFont="1" applyBorder="1" applyAlignment="1">
      <alignment horizontal="center" vertical="center" wrapText="1"/>
    </xf>
    <xf numFmtId="0" fontId="40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40" fillId="2" borderId="55" xfId="0" applyFont="1" applyFill="1" applyBorder="1" applyAlignment="1">
      <alignment horizontal="center"/>
    </xf>
    <xf numFmtId="0" fontId="40" fillId="2" borderId="57" xfId="0" applyFont="1" applyFill="1" applyBorder="1" applyAlignment="1">
      <alignment horizontal="center"/>
    </xf>
    <xf numFmtId="0" fontId="40" fillId="2" borderId="58" xfId="0" applyFont="1" applyFill="1" applyBorder="1" applyAlignment="1">
      <alignment horizontal="center"/>
    </xf>
    <xf numFmtId="0" fontId="39" fillId="0" borderId="18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40" fillId="2" borderId="59" xfId="0" applyFont="1" applyFill="1" applyBorder="1" applyAlignment="1">
      <alignment horizontal="center"/>
    </xf>
    <xf numFmtId="0" fontId="2" fillId="0" borderId="5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/>
    </xf>
    <xf numFmtId="0" fontId="40" fillId="0" borderId="49" xfId="0" applyFont="1" applyBorder="1" applyAlignment="1">
      <alignment horizontal="center"/>
    </xf>
    <xf numFmtId="0" fontId="40" fillId="0" borderId="59" xfId="0" applyFont="1" applyBorder="1" applyAlignment="1">
      <alignment horizontal="center" vertical="center" wrapText="1"/>
    </xf>
    <xf numFmtId="0" fontId="40" fillId="0" borderId="58" xfId="0" applyFont="1" applyBorder="1" applyAlignment="1">
      <alignment horizontal="center" vertical="center"/>
    </xf>
  </cellXfs>
  <cellStyles count="4">
    <cellStyle name="Normal" xfId="0" builtinId="0"/>
    <cellStyle name="Normal 2" xfId="3"/>
    <cellStyle name="Normal 3" xfId="1"/>
    <cellStyle name="Normal 3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CC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333376</xdr:colOff>
      <xdr:row>186</xdr:row>
      <xdr:rowOff>57151</xdr:rowOff>
    </xdr:from>
    <xdr:to>
      <xdr:col>10</xdr:col>
      <xdr:colOff>0</xdr:colOff>
      <xdr:row>193</xdr:row>
      <xdr:rowOff>25553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776" y="35718751"/>
          <a:ext cx="3324224" cy="13019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50</xdr:row>
      <xdr:rowOff>9525</xdr:rowOff>
    </xdr:from>
    <xdr:to>
      <xdr:col>9</xdr:col>
      <xdr:colOff>48125</xdr:colOff>
      <xdr:row>56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990850"/>
          <a:ext cx="275322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H246"/>
  <sheetViews>
    <sheetView zoomScale="70" zoomScaleNormal="70" workbookViewId="0">
      <selection activeCell="A2" sqref="A2"/>
    </sheetView>
  </sheetViews>
  <sheetFormatPr defaultRowHeight="15" x14ac:dyDescent="0.25"/>
  <cols>
    <col min="4" max="4" width="15.28515625" bestFit="1" customWidth="1"/>
    <col min="5" max="5" width="11.42578125" bestFit="1" customWidth="1"/>
    <col min="10" max="10" width="10.28515625" customWidth="1"/>
    <col min="11" max="11" width="10.42578125" customWidth="1"/>
    <col min="15" max="15" width="9.28515625" customWidth="1"/>
  </cols>
  <sheetData>
    <row r="2" spans="4:32" ht="15.75" x14ac:dyDescent="0.25">
      <c r="D2" s="52" t="s">
        <v>13</v>
      </c>
      <c r="G2" s="44"/>
      <c r="H2" s="44"/>
      <c r="I2" s="50" t="s">
        <v>145</v>
      </c>
      <c r="J2" s="50"/>
      <c r="K2" s="50"/>
      <c r="L2" s="50"/>
    </row>
    <row r="4" spans="4:32" ht="15.75" x14ac:dyDescent="0.25">
      <c r="D4" s="1" t="s">
        <v>7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4:32" ht="15.75" x14ac:dyDescent="0.25">
      <c r="D5" s="289" t="s">
        <v>8</v>
      </c>
      <c r="E5" s="54"/>
      <c r="F5" s="53"/>
      <c r="G5" s="291" t="s">
        <v>9</v>
      </c>
      <c r="H5" s="53"/>
      <c r="I5" s="53"/>
      <c r="J5" s="53"/>
      <c r="K5" s="53"/>
      <c r="L5" s="53"/>
      <c r="M5" s="53"/>
      <c r="N5" s="55"/>
      <c r="O5" s="55"/>
      <c r="P5" s="3"/>
      <c r="Q5" s="3"/>
      <c r="R5" s="3"/>
      <c r="S5" s="3"/>
      <c r="T5" s="3"/>
      <c r="U5" s="3"/>
      <c r="V5" s="3"/>
      <c r="W5" s="3"/>
      <c r="X5" s="3"/>
    </row>
    <row r="6" spans="4:32" ht="15.75" x14ac:dyDescent="0.25">
      <c r="D6" s="290"/>
      <c r="E6" s="54" t="s">
        <v>6</v>
      </c>
      <c r="F6" s="53"/>
      <c r="G6" s="292"/>
      <c r="H6" s="53"/>
      <c r="I6" s="53"/>
      <c r="J6" s="53"/>
      <c r="K6" s="53"/>
      <c r="L6" s="53"/>
      <c r="M6" s="53"/>
      <c r="N6" s="63"/>
      <c r="O6" s="53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4:32" ht="15.75" x14ac:dyDescent="0.25">
      <c r="D7" s="57" t="s">
        <v>3</v>
      </c>
      <c r="E7" s="58">
        <v>0</v>
      </c>
      <c r="F7" s="58">
        <v>1</v>
      </c>
      <c r="G7" s="58">
        <v>2</v>
      </c>
      <c r="H7" s="58">
        <f>G7+1</f>
        <v>3</v>
      </c>
      <c r="I7" s="58">
        <f t="shared" ref="I7:O7" si="0">H7+1</f>
        <v>4</v>
      </c>
      <c r="J7" s="58">
        <f t="shared" si="0"/>
        <v>5</v>
      </c>
      <c r="K7" s="58">
        <f t="shared" si="0"/>
        <v>6</v>
      </c>
      <c r="L7" s="58">
        <f t="shared" si="0"/>
        <v>7</v>
      </c>
      <c r="M7" s="58">
        <f t="shared" si="0"/>
        <v>8</v>
      </c>
      <c r="N7" s="58">
        <f t="shared" si="0"/>
        <v>9</v>
      </c>
      <c r="O7" s="58">
        <f t="shared" si="0"/>
        <v>10</v>
      </c>
      <c r="P7" s="30"/>
      <c r="Q7" s="30"/>
      <c r="R7" s="30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4:32" ht="15.75" x14ac:dyDescent="0.25">
      <c r="D8" s="57">
        <v>1</v>
      </c>
      <c r="E8" s="56">
        <v>20.7</v>
      </c>
      <c r="F8" s="59">
        <v>21.5</v>
      </c>
      <c r="G8" s="59">
        <v>21.9</v>
      </c>
      <c r="H8" s="59">
        <v>21.8</v>
      </c>
      <c r="I8" s="59">
        <v>19.2</v>
      </c>
      <c r="J8" s="59">
        <v>17.600000000000001</v>
      </c>
      <c r="K8" s="59">
        <v>17.2</v>
      </c>
      <c r="L8" s="60">
        <v>16.3</v>
      </c>
      <c r="M8" s="59">
        <v>15.3</v>
      </c>
      <c r="N8" s="59" t="s">
        <v>4</v>
      </c>
      <c r="O8" s="59"/>
      <c r="P8" s="33"/>
      <c r="Q8" s="34"/>
      <c r="R8" s="34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</row>
    <row r="9" spans="4:32" ht="15.75" x14ac:dyDescent="0.25">
      <c r="D9" s="57">
        <f>D8+1</f>
        <v>2</v>
      </c>
      <c r="E9" s="56">
        <v>21.1</v>
      </c>
      <c r="F9" s="59">
        <v>21.4</v>
      </c>
      <c r="G9" s="59">
        <v>21.7</v>
      </c>
      <c r="H9" s="59">
        <v>21.5</v>
      </c>
      <c r="I9" s="59">
        <v>18.600000000000001</v>
      </c>
      <c r="J9" s="59">
        <v>17</v>
      </c>
      <c r="K9" s="59">
        <v>16</v>
      </c>
      <c r="L9" s="61" t="s">
        <v>4</v>
      </c>
      <c r="M9" s="59"/>
      <c r="N9" s="59"/>
      <c r="O9" s="59"/>
      <c r="P9" s="33"/>
      <c r="Q9" s="34"/>
      <c r="R9" s="34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4:32" ht="15.75" x14ac:dyDescent="0.25">
      <c r="D10" s="57">
        <f t="shared" ref="D10:D16" si="1">D9+1</f>
        <v>3</v>
      </c>
      <c r="E10" s="56">
        <v>19.600000000000001</v>
      </c>
      <c r="F10" s="59">
        <v>20.100000000000001</v>
      </c>
      <c r="G10" s="59">
        <v>20.399999999999999</v>
      </c>
      <c r="H10" s="59">
        <v>19.7</v>
      </c>
      <c r="I10" s="59">
        <v>17.2</v>
      </c>
      <c r="J10" s="59">
        <v>15.9</v>
      </c>
      <c r="K10" s="59">
        <v>15.8</v>
      </c>
      <c r="L10" s="61">
        <v>14.7</v>
      </c>
      <c r="M10" s="59">
        <v>14</v>
      </c>
      <c r="N10" s="59" t="s">
        <v>4</v>
      </c>
      <c r="O10" s="59"/>
      <c r="P10" s="33"/>
      <c r="Q10" s="34"/>
      <c r="R10" s="34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</row>
    <row r="11" spans="4:32" ht="15.75" x14ac:dyDescent="0.25">
      <c r="D11" s="57">
        <f t="shared" si="1"/>
        <v>4</v>
      </c>
      <c r="E11" s="56">
        <v>22.5</v>
      </c>
      <c r="F11" s="59">
        <v>22.3</v>
      </c>
      <c r="G11" s="59">
        <v>23.3</v>
      </c>
      <c r="H11" s="59">
        <v>22.1</v>
      </c>
      <c r="I11" s="59">
        <v>19.899999999999999</v>
      </c>
      <c r="J11" s="59">
        <v>18.100000000000001</v>
      </c>
      <c r="K11" s="59">
        <v>17.399999999999999</v>
      </c>
      <c r="L11" s="61">
        <v>16.399999999999999</v>
      </c>
      <c r="M11" s="59" t="s">
        <v>4</v>
      </c>
      <c r="N11" s="59"/>
      <c r="O11" s="59"/>
      <c r="P11" s="33"/>
      <c r="Q11" s="34"/>
      <c r="R11" s="34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</row>
    <row r="12" spans="4:32" ht="15.75" x14ac:dyDescent="0.25">
      <c r="D12" s="57">
        <f t="shared" si="1"/>
        <v>5</v>
      </c>
      <c r="E12" s="56">
        <v>23.1</v>
      </c>
      <c r="F12" s="59">
        <v>23.4</v>
      </c>
      <c r="G12" s="59">
        <v>24.3</v>
      </c>
      <c r="H12" s="59">
        <v>22.8</v>
      </c>
      <c r="I12" s="59">
        <v>20.399999999999999</v>
      </c>
      <c r="J12" s="59">
        <v>19</v>
      </c>
      <c r="K12" s="59">
        <v>17.7</v>
      </c>
      <c r="L12" s="59">
        <v>16.7</v>
      </c>
      <c r="M12" s="59" t="s">
        <v>4</v>
      </c>
      <c r="N12" s="59"/>
      <c r="O12" s="59"/>
      <c r="P12" s="33"/>
      <c r="Q12" s="34"/>
      <c r="R12" s="34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</row>
    <row r="13" spans="4:32" ht="15.75" x14ac:dyDescent="0.25">
      <c r="D13" s="57">
        <f t="shared" si="1"/>
        <v>6</v>
      </c>
      <c r="E13" s="56">
        <v>20.7</v>
      </c>
      <c r="F13" s="59">
        <v>20.8</v>
      </c>
      <c r="G13" s="59">
        <v>21.3</v>
      </c>
      <c r="H13" s="59">
        <v>19.600000000000001</v>
      </c>
      <c r="I13" s="59">
        <v>17.7</v>
      </c>
      <c r="J13" s="59">
        <v>16.7</v>
      </c>
      <c r="K13" s="59">
        <v>15.8</v>
      </c>
      <c r="L13" s="59">
        <v>15.2</v>
      </c>
      <c r="M13" s="59">
        <v>14.6</v>
      </c>
      <c r="N13" s="59">
        <v>13.4</v>
      </c>
      <c r="O13" s="59" t="s">
        <v>4</v>
      </c>
      <c r="P13" s="33"/>
      <c r="Q13" s="34"/>
      <c r="R13" s="3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</row>
    <row r="14" spans="4:32" ht="15.75" x14ac:dyDescent="0.25">
      <c r="D14" s="57">
        <f t="shared" si="1"/>
        <v>7</v>
      </c>
      <c r="E14" s="56">
        <v>21.7</v>
      </c>
      <c r="F14" s="59">
        <v>22</v>
      </c>
      <c r="G14" s="59">
        <v>21.9</v>
      </c>
      <c r="H14" s="59">
        <v>21.9</v>
      </c>
      <c r="I14" s="59">
        <v>20.6</v>
      </c>
      <c r="J14" s="59">
        <v>18.8</v>
      </c>
      <c r="K14" s="59">
        <v>17.2</v>
      </c>
      <c r="L14" s="59">
        <v>16.100000000000001</v>
      </c>
      <c r="M14" s="59">
        <v>15.8</v>
      </c>
      <c r="N14" s="59">
        <v>14.6</v>
      </c>
      <c r="O14" s="59" t="s">
        <v>4</v>
      </c>
      <c r="P14" s="33"/>
      <c r="Q14" s="34"/>
      <c r="R14" s="34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</row>
    <row r="15" spans="4:32" ht="15.75" x14ac:dyDescent="0.25">
      <c r="D15" s="57">
        <f t="shared" si="1"/>
        <v>8</v>
      </c>
      <c r="E15" s="56">
        <v>22.8</v>
      </c>
      <c r="F15" s="59">
        <v>23</v>
      </c>
      <c r="G15" s="59">
        <v>23.8</v>
      </c>
      <c r="H15" s="59">
        <v>22.8</v>
      </c>
      <c r="I15" s="59">
        <v>20.6</v>
      </c>
      <c r="J15" s="59">
        <v>19.3</v>
      </c>
      <c r="K15" s="59">
        <v>18.2</v>
      </c>
      <c r="L15" s="59">
        <v>17.100000000000001</v>
      </c>
      <c r="M15" s="59">
        <v>16.2</v>
      </c>
      <c r="N15" s="59" t="s">
        <v>4</v>
      </c>
      <c r="O15" s="59"/>
      <c r="P15" s="33"/>
      <c r="Q15" s="34"/>
      <c r="R15" s="34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</row>
    <row r="16" spans="4:32" ht="15.75" x14ac:dyDescent="0.25">
      <c r="D16" s="57">
        <f t="shared" si="1"/>
        <v>9</v>
      </c>
      <c r="E16" s="56">
        <v>21</v>
      </c>
      <c r="F16" s="59">
        <v>21.3</v>
      </c>
      <c r="G16" s="59">
        <v>21.2</v>
      </c>
      <c r="H16" s="59">
        <v>21</v>
      </c>
      <c r="I16" s="59">
        <v>18.7</v>
      </c>
      <c r="J16" s="59">
        <v>17.3</v>
      </c>
      <c r="K16" s="59">
        <v>16.100000000000001</v>
      </c>
      <c r="L16" s="59">
        <v>15.2</v>
      </c>
      <c r="M16" s="59">
        <v>14.5</v>
      </c>
      <c r="N16" s="59" t="s">
        <v>4</v>
      </c>
      <c r="O16" s="59"/>
      <c r="P16" s="33"/>
      <c r="Q16" s="34"/>
      <c r="R16" s="34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</row>
    <row r="17" spans="4:34" ht="15.75" x14ac:dyDescent="0.25">
      <c r="D17" s="57">
        <f>D16+1</f>
        <v>10</v>
      </c>
      <c r="E17" s="56">
        <v>23.1</v>
      </c>
      <c r="F17" s="59">
        <v>23.4</v>
      </c>
      <c r="G17" s="59">
        <v>23.8</v>
      </c>
      <c r="H17" s="59">
        <v>22.6</v>
      </c>
      <c r="I17" s="59">
        <v>20.5</v>
      </c>
      <c r="J17" s="59">
        <v>18.399999999999999</v>
      </c>
      <c r="K17" s="59">
        <v>17.399999999999999</v>
      </c>
      <c r="L17" s="59">
        <v>16.399999999999999</v>
      </c>
      <c r="M17" s="59">
        <v>15.7</v>
      </c>
      <c r="N17" s="59" t="s">
        <v>4</v>
      </c>
      <c r="O17" s="59"/>
      <c r="P17" s="33"/>
      <c r="Q17" s="34"/>
      <c r="R17" s="34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</row>
    <row r="18" spans="4:34" ht="15.75" x14ac:dyDescent="0.25">
      <c r="D18" s="57">
        <v>11</v>
      </c>
      <c r="E18" s="56">
        <v>23.8</v>
      </c>
      <c r="F18" s="59">
        <v>23.8</v>
      </c>
      <c r="G18" s="59">
        <v>23</v>
      </c>
      <c r="H18" s="59">
        <v>22</v>
      </c>
      <c r="I18" s="59">
        <v>21.5</v>
      </c>
      <c r="J18" s="59">
        <v>21.1</v>
      </c>
      <c r="K18" s="59">
        <v>20.7</v>
      </c>
      <c r="L18" s="59">
        <v>18.3</v>
      </c>
      <c r="M18" s="59">
        <v>16.899999999999999</v>
      </c>
      <c r="N18" s="59" t="s">
        <v>5</v>
      </c>
      <c r="O18" s="59"/>
      <c r="P18" s="33"/>
      <c r="Q18" s="34"/>
      <c r="R18" s="34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</row>
    <row r="19" spans="4:34" ht="15.75" x14ac:dyDescent="0.25">
      <c r="D19" s="57">
        <v>1</v>
      </c>
      <c r="E19" s="62">
        <v>100</v>
      </c>
      <c r="F19" s="62">
        <v>103.8647342995169</v>
      </c>
      <c r="G19" s="62">
        <v>105.79710144927536</v>
      </c>
      <c r="H19" s="62">
        <v>105.31400966183575</v>
      </c>
      <c r="I19" s="62">
        <v>92.753623188405797</v>
      </c>
      <c r="J19" s="62">
        <v>85.024154589371989</v>
      </c>
      <c r="K19" s="62">
        <v>83.091787439613526</v>
      </c>
      <c r="L19" s="62">
        <v>78.74396135265701</v>
      </c>
      <c r="M19" s="62">
        <v>73.913043478260875</v>
      </c>
      <c r="N19" s="62"/>
      <c r="O19" s="62"/>
      <c r="P19" s="15"/>
      <c r="Q19" s="15"/>
      <c r="R19" s="15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4:34" ht="15.75" x14ac:dyDescent="0.25">
      <c r="D20" s="57">
        <f>D19+1</f>
        <v>2</v>
      </c>
      <c r="E20" s="62">
        <v>100</v>
      </c>
      <c r="F20" s="62">
        <v>101.42180094786728</v>
      </c>
      <c r="G20" s="62">
        <v>102.84360189573458</v>
      </c>
      <c r="H20" s="62">
        <v>101.89573459715639</v>
      </c>
      <c r="I20" s="62">
        <v>88.151658767772517</v>
      </c>
      <c r="J20" s="62">
        <v>80.568720379146924</v>
      </c>
      <c r="K20" s="62">
        <v>75.829383886255926</v>
      </c>
      <c r="L20" s="62"/>
      <c r="M20" s="62"/>
      <c r="N20" s="62"/>
      <c r="O20" s="62"/>
      <c r="P20" s="15"/>
      <c r="Q20" s="15"/>
      <c r="R20" s="15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</row>
    <row r="21" spans="4:34" ht="15.75" x14ac:dyDescent="0.25">
      <c r="D21" s="57">
        <f t="shared" ref="D21:D27" si="2">D20+1</f>
        <v>3</v>
      </c>
      <c r="E21" s="62">
        <v>100</v>
      </c>
      <c r="F21" s="62">
        <v>102.55102040816327</v>
      </c>
      <c r="G21" s="62">
        <v>104.08163265306121</v>
      </c>
      <c r="H21" s="62">
        <v>100.51020408163265</v>
      </c>
      <c r="I21" s="62">
        <v>87.755102040816311</v>
      </c>
      <c r="J21" s="62">
        <v>81.122448979591837</v>
      </c>
      <c r="K21" s="62">
        <v>80.612244897959187</v>
      </c>
      <c r="L21" s="62">
        <v>74.999999999999986</v>
      </c>
      <c r="M21" s="62">
        <v>71.428571428571416</v>
      </c>
      <c r="N21" s="62"/>
      <c r="O21" s="62"/>
      <c r="P21" s="15"/>
      <c r="Q21" s="15"/>
      <c r="R21" s="15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</row>
    <row r="22" spans="4:34" ht="15.75" x14ac:dyDescent="0.25">
      <c r="D22" s="57">
        <f t="shared" si="2"/>
        <v>4</v>
      </c>
      <c r="E22" s="62">
        <v>100</v>
      </c>
      <c r="F22" s="62">
        <v>99.111111111111114</v>
      </c>
      <c r="G22" s="62">
        <v>103.55555555555556</v>
      </c>
      <c r="H22" s="62">
        <v>98.222222222222229</v>
      </c>
      <c r="I22" s="62">
        <v>88.444444444444443</v>
      </c>
      <c r="J22" s="62">
        <v>80.444444444444457</v>
      </c>
      <c r="K22" s="62">
        <v>77.333333333333329</v>
      </c>
      <c r="L22" s="62">
        <v>72.888888888888886</v>
      </c>
      <c r="M22" s="62"/>
      <c r="N22" s="62"/>
      <c r="O22" s="62"/>
      <c r="P22" s="15"/>
      <c r="Q22" s="15"/>
      <c r="R22" s="15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</row>
    <row r="23" spans="4:34" ht="15.75" x14ac:dyDescent="0.25">
      <c r="D23" s="57">
        <f t="shared" si="2"/>
        <v>5</v>
      </c>
      <c r="E23" s="62">
        <v>100</v>
      </c>
      <c r="F23" s="62">
        <v>101.29870129870129</v>
      </c>
      <c r="G23" s="62">
        <v>105.1948051948052</v>
      </c>
      <c r="H23" s="62">
        <v>98.701298701298697</v>
      </c>
      <c r="I23" s="62">
        <v>88.3116883116883</v>
      </c>
      <c r="J23" s="62">
        <v>82.251082251082238</v>
      </c>
      <c r="K23" s="62">
        <v>76.623376623376615</v>
      </c>
      <c r="L23" s="62">
        <v>72.294372294372295</v>
      </c>
      <c r="M23" s="62"/>
      <c r="N23" s="62"/>
      <c r="O23" s="62"/>
      <c r="P23" s="15"/>
      <c r="Q23" s="15"/>
      <c r="R23" s="15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4:34" ht="15.75" x14ac:dyDescent="0.25">
      <c r="D24" s="57">
        <f t="shared" si="2"/>
        <v>6</v>
      </c>
      <c r="E24" s="62">
        <v>100</v>
      </c>
      <c r="F24" s="62">
        <v>100.48309178743962</v>
      </c>
      <c r="G24" s="62">
        <v>102.89855072463769</v>
      </c>
      <c r="H24" s="62">
        <v>94.68599033816426</v>
      </c>
      <c r="I24" s="62">
        <v>85.507246376811594</v>
      </c>
      <c r="J24" s="62">
        <v>80.676328502415458</v>
      </c>
      <c r="K24" s="62">
        <v>76.328502415458942</v>
      </c>
      <c r="L24" s="62">
        <v>73.429951690821255</v>
      </c>
      <c r="M24" s="62">
        <v>70.531400966183583</v>
      </c>
      <c r="N24" s="62"/>
      <c r="O24" s="62"/>
      <c r="P24" s="15"/>
      <c r="Q24" s="15"/>
      <c r="R24" s="15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</row>
    <row r="25" spans="4:34" ht="15.75" x14ac:dyDescent="0.25">
      <c r="D25" s="57">
        <f t="shared" si="2"/>
        <v>7</v>
      </c>
      <c r="E25" s="62">
        <v>100</v>
      </c>
      <c r="F25" s="62">
        <v>101.38248847926268</v>
      </c>
      <c r="G25" s="62">
        <v>100.92165898617512</v>
      </c>
      <c r="H25" s="62">
        <v>100.92165898617512</v>
      </c>
      <c r="I25" s="62">
        <v>94.930875576036883</v>
      </c>
      <c r="J25" s="62">
        <v>86.635944700460826</v>
      </c>
      <c r="K25" s="62">
        <v>79.262672811059915</v>
      </c>
      <c r="L25" s="62">
        <v>74.193548387096783</v>
      </c>
      <c r="M25" s="62">
        <v>72.811059907834107</v>
      </c>
      <c r="N25" s="62"/>
      <c r="O25" s="62"/>
      <c r="P25" s="15"/>
      <c r="Q25" s="15"/>
      <c r="R25" s="15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</row>
    <row r="26" spans="4:34" ht="15.75" x14ac:dyDescent="0.25">
      <c r="D26" s="57">
        <f t="shared" si="2"/>
        <v>8</v>
      </c>
      <c r="E26" s="62">
        <v>100</v>
      </c>
      <c r="F26" s="62">
        <v>100.87719298245614</v>
      </c>
      <c r="G26" s="62">
        <v>104.3859649122807</v>
      </c>
      <c r="H26" s="62">
        <v>100</v>
      </c>
      <c r="I26" s="62">
        <v>90.350877192982466</v>
      </c>
      <c r="J26" s="62">
        <v>84.649122807017534</v>
      </c>
      <c r="K26" s="62">
        <v>79.824561403508767</v>
      </c>
      <c r="L26" s="62">
        <v>75</v>
      </c>
      <c r="M26" s="62">
        <v>71.05263157894737</v>
      </c>
      <c r="N26" s="62"/>
      <c r="O26" s="62"/>
      <c r="P26" s="15"/>
      <c r="Q26" s="15"/>
      <c r="R26" s="15"/>
      <c r="S26" s="35"/>
      <c r="T26" s="31"/>
      <c r="U26" s="31"/>
      <c r="V26" s="31"/>
      <c r="W26" s="35"/>
      <c r="X26" s="35"/>
      <c r="Y26" s="35"/>
      <c r="Z26" s="35"/>
      <c r="AA26" s="31"/>
      <c r="AB26" s="31"/>
      <c r="AC26" s="35"/>
      <c r="AD26" s="35"/>
      <c r="AE26" s="35"/>
      <c r="AF26" s="31"/>
    </row>
    <row r="27" spans="4:34" ht="15.75" x14ac:dyDescent="0.25">
      <c r="D27" s="57">
        <f t="shared" si="2"/>
        <v>9</v>
      </c>
      <c r="E27" s="62">
        <v>100</v>
      </c>
      <c r="F27" s="62">
        <v>101.42857142857142</v>
      </c>
      <c r="G27" s="62">
        <v>100.95238095238095</v>
      </c>
      <c r="H27" s="62">
        <v>100</v>
      </c>
      <c r="I27" s="62">
        <v>89.047619047619037</v>
      </c>
      <c r="J27" s="62">
        <v>82.380952380952394</v>
      </c>
      <c r="K27" s="62">
        <v>76.666666666666671</v>
      </c>
      <c r="L27" s="62">
        <v>72.38095238095238</v>
      </c>
      <c r="M27" s="62"/>
      <c r="N27" s="62"/>
      <c r="O27" s="62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4:34" ht="15.75" x14ac:dyDescent="0.25">
      <c r="D28" s="57">
        <f>D27+1</f>
        <v>10</v>
      </c>
      <c r="E28" s="62">
        <v>100</v>
      </c>
      <c r="F28" s="62">
        <v>101.29870129870129</v>
      </c>
      <c r="G28" s="62">
        <v>103.03030303030303</v>
      </c>
      <c r="H28" s="62">
        <v>97.835497835497833</v>
      </c>
      <c r="I28" s="62">
        <v>88.744588744588739</v>
      </c>
      <c r="J28" s="62">
        <v>79.653679653679646</v>
      </c>
      <c r="K28" s="62">
        <v>75.324675324675312</v>
      </c>
      <c r="L28" s="62">
        <v>70.995670995670991</v>
      </c>
      <c r="M28" s="62"/>
      <c r="N28" s="62"/>
      <c r="O28" s="62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4:34" ht="15.75" x14ac:dyDescent="0.25">
      <c r="D29" s="57">
        <v>11</v>
      </c>
      <c r="E29" s="62">
        <v>100</v>
      </c>
      <c r="F29" s="62">
        <v>100</v>
      </c>
      <c r="G29" s="62">
        <v>96.638655462184872</v>
      </c>
      <c r="H29" s="62">
        <v>92.436974789915965</v>
      </c>
      <c r="I29" s="62">
        <v>90.336134453781511</v>
      </c>
      <c r="J29" s="62">
        <v>88.655462184873954</v>
      </c>
      <c r="K29" s="62">
        <v>86.974789915966383</v>
      </c>
      <c r="L29" s="62">
        <v>76.890756302521012</v>
      </c>
      <c r="M29" s="62">
        <v>71.008403361344534</v>
      </c>
      <c r="N29" s="62"/>
      <c r="O29" s="62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4:34" x14ac:dyDescent="0.25">
      <c r="D30" s="36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4:34" x14ac:dyDescent="0.25">
      <c r="D31" s="27"/>
    </row>
    <row r="32" spans="4:34" x14ac:dyDescent="0.25">
      <c r="D32" s="293" t="s">
        <v>10</v>
      </c>
      <c r="E32" s="37"/>
      <c r="F32" s="38"/>
      <c r="G32" s="295" t="s">
        <v>1</v>
      </c>
      <c r="H32" s="38"/>
      <c r="I32" s="38"/>
      <c r="J32" s="38"/>
      <c r="K32" s="38"/>
      <c r="L32" s="38"/>
      <c r="M32" s="38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8"/>
      <c r="AA32" s="38"/>
      <c r="AB32" s="38"/>
      <c r="AC32" s="38"/>
      <c r="AD32" s="38"/>
      <c r="AE32" s="38"/>
      <c r="AF32" s="38"/>
      <c r="AG32" s="38"/>
      <c r="AH32" s="38"/>
    </row>
    <row r="33" spans="4:29" ht="21" x14ac:dyDescent="0.35">
      <c r="D33" s="294"/>
      <c r="E33" s="28"/>
      <c r="G33" s="296"/>
      <c r="N33" s="4"/>
    </row>
    <row r="34" spans="4:29" x14ac:dyDescent="0.25">
      <c r="D34" s="5" t="s">
        <v>3</v>
      </c>
      <c r="E34" s="6">
        <v>0</v>
      </c>
      <c r="F34" s="6">
        <v>1</v>
      </c>
      <c r="G34" s="6">
        <v>2</v>
      </c>
      <c r="H34" s="6">
        <f>G34+1</f>
        <v>3</v>
      </c>
      <c r="I34" s="6">
        <f t="shared" ref="I34:S34" si="3">H34+1</f>
        <v>4</v>
      </c>
      <c r="J34" s="6">
        <f t="shared" si="3"/>
        <v>5</v>
      </c>
      <c r="K34" s="6">
        <f t="shared" si="3"/>
        <v>6</v>
      </c>
      <c r="L34" s="6">
        <f t="shared" si="3"/>
        <v>7</v>
      </c>
      <c r="M34" s="6">
        <f t="shared" si="3"/>
        <v>8</v>
      </c>
      <c r="N34" s="6">
        <f t="shared" si="3"/>
        <v>9</v>
      </c>
      <c r="O34" s="6">
        <f t="shared" si="3"/>
        <v>10</v>
      </c>
      <c r="P34" s="6">
        <f t="shared" si="3"/>
        <v>11</v>
      </c>
      <c r="Q34" s="6">
        <f t="shared" si="3"/>
        <v>12</v>
      </c>
      <c r="R34" s="6">
        <f t="shared" si="3"/>
        <v>13</v>
      </c>
      <c r="S34" s="6">
        <f t="shared" si="3"/>
        <v>14</v>
      </c>
      <c r="T34" s="6">
        <v>17</v>
      </c>
      <c r="U34" s="6">
        <v>18</v>
      </c>
      <c r="V34" s="6">
        <f t="shared" ref="V34:AA34" si="4">U34+1</f>
        <v>19</v>
      </c>
      <c r="W34" s="6">
        <f t="shared" si="4"/>
        <v>20</v>
      </c>
      <c r="X34" s="6">
        <f t="shared" si="4"/>
        <v>21</v>
      </c>
      <c r="Y34" s="6">
        <f t="shared" si="4"/>
        <v>22</v>
      </c>
      <c r="Z34" s="6">
        <f t="shared" si="4"/>
        <v>23</v>
      </c>
      <c r="AA34" s="6">
        <f t="shared" si="4"/>
        <v>24</v>
      </c>
      <c r="AB34" s="6">
        <v>26</v>
      </c>
      <c r="AC34" s="49">
        <v>27</v>
      </c>
    </row>
    <row r="35" spans="4:29" x14ac:dyDescent="0.25">
      <c r="D35" s="5">
        <v>1</v>
      </c>
      <c r="E35" s="32">
        <v>22.1</v>
      </c>
      <c r="F35" s="8">
        <v>21.9</v>
      </c>
      <c r="G35" s="8">
        <v>21.9</v>
      </c>
      <c r="H35" s="8">
        <v>21.9</v>
      </c>
      <c r="I35" s="8">
        <v>22</v>
      </c>
      <c r="J35" s="8">
        <v>22.5</v>
      </c>
      <c r="K35" s="8">
        <v>21.9</v>
      </c>
      <c r="L35" s="24">
        <v>21.4</v>
      </c>
      <c r="M35" s="8">
        <v>22</v>
      </c>
      <c r="N35" s="8">
        <v>21.8</v>
      </c>
      <c r="O35" s="8">
        <v>22.2</v>
      </c>
      <c r="P35" s="8">
        <v>21.4</v>
      </c>
      <c r="Q35" s="11">
        <v>21.9</v>
      </c>
      <c r="R35" s="11">
        <v>21.8</v>
      </c>
      <c r="S35" s="11">
        <v>22.1</v>
      </c>
      <c r="T35" s="11">
        <v>22.6</v>
      </c>
      <c r="U35" s="11">
        <v>22.3</v>
      </c>
      <c r="V35" s="11">
        <v>22.2</v>
      </c>
      <c r="W35" s="11">
        <v>21.9</v>
      </c>
      <c r="X35" s="32">
        <v>22.9</v>
      </c>
      <c r="Y35" s="24">
        <v>22.6</v>
      </c>
      <c r="Z35" s="40">
        <v>22.5</v>
      </c>
      <c r="AA35" s="40">
        <v>22.8</v>
      </c>
      <c r="AB35" s="40">
        <v>22.8</v>
      </c>
      <c r="AC35" s="24">
        <v>23</v>
      </c>
    </row>
    <row r="36" spans="4:29" x14ac:dyDescent="0.25">
      <c r="D36" s="5">
        <f>D35+1</f>
        <v>2</v>
      </c>
      <c r="E36" s="32">
        <v>20.8</v>
      </c>
      <c r="F36" s="8">
        <v>21.5</v>
      </c>
      <c r="G36" s="8">
        <v>22.3</v>
      </c>
      <c r="H36" s="8">
        <v>21.5</v>
      </c>
      <c r="I36" s="8">
        <v>22.4</v>
      </c>
      <c r="J36" s="8">
        <v>22.3</v>
      </c>
      <c r="K36" s="8">
        <v>22.2</v>
      </c>
      <c r="L36" s="10">
        <v>22</v>
      </c>
      <c r="M36" s="8">
        <v>21.1</v>
      </c>
      <c r="N36" s="8">
        <v>18.100000000000001</v>
      </c>
      <c r="O36" s="8">
        <v>17.3</v>
      </c>
      <c r="P36" s="8" t="s">
        <v>4</v>
      </c>
      <c r="Q36" s="11"/>
      <c r="R36" s="11"/>
      <c r="S36" s="11"/>
      <c r="T36" s="11"/>
      <c r="U36" s="11"/>
      <c r="V36" s="11"/>
      <c r="W36" s="11"/>
      <c r="X36" s="32"/>
      <c r="Y36" s="10"/>
      <c r="Z36" s="40"/>
      <c r="AA36" s="40"/>
      <c r="AB36" s="40"/>
      <c r="AC36" s="10"/>
    </row>
    <row r="37" spans="4:29" x14ac:dyDescent="0.25">
      <c r="D37" s="5">
        <f t="shared" ref="D37:D43" si="5">D36+1</f>
        <v>3</v>
      </c>
      <c r="E37" s="32">
        <v>21.8</v>
      </c>
      <c r="F37" s="8">
        <v>21.8</v>
      </c>
      <c r="G37" s="8">
        <v>22.5</v>
      </c>
      <c r="H37" s="8">
        <v>21.7</v>
      </c>
      <c r="I37" s="8">
        <v>22</v>
      </c>
      <c r="J37" s="8">
        <v>21.6</v>
      </c>
      <c r="K37" s="8">
        <v>22.2</v>
      </c>
      <c r="L37" s="10">
        <v>20.2</v>
      </c>
      <c r="M37" s="8">
        <v>17.8</v>
      </c>
      <c r="N37" s="8" t="s">
        <v>4</v>
      </c>
      <c r="O37" s="8"/>
      <c r="P37" s="8"/>
      <c r="Q37" s="11"/>
      <c r="R37" s="11"/>
      <c r="S37" s="11"/>
      <c r="T37" s="11"/>
      <c r="U37" s="11"/>
      <c r="V37" s="11"/>
      <c r="W37" s="11"/>
      <c r="X37" s="32"/>
      <c r="Y37" s="10"/>
      <c r="Z37" s="40"/>
      <c r="AA37" s="40"/>
      <c r="AB37" s="40"/>
      <c r="AC37" s="10"/>
    </row>
    <row r="38" spans="4:29" x14ac:dyDescent="0.25">
      <c r="D38" s="5">
        <f t="shared" si="5"/>
        <v>4</v>
      </c>
      <c r="E38" s="32">
        <v>23.5</v>
      </c>
      <c r="F38" s="8">
        <v>23.3</v>
      </c>
      <c r="G38" s="8">
        <v>24.2</v>
      </c>
      <c r="H38" s="8">
        <v>23.1</v>
      </c>
      <c r="I38" s="8">
        <v>23.8</v>
      </c>
      <c r="J38" s="8">
        <v>23.8</v>
      </c>
      <c r="K38" s="8">
        <v>23.5</v>
      </c>
      <c r="L38" s="10">
        <v>23.1</v>
      </c>
      <c r="M38" s="8">
        <v>23.4</v>
      </c>
      <c r="N38" s="8">
        <v>19.3</v>
      </c>
      <c r="O38" s="8" t="s">
        <v>4</v>
      </c>
      <c r="P38" s="8"/>
      <c r="Q38" s="11"/>
      <c r="R38" s="11"/>
      <c r="S38" s="11"/>
      <c r="T38" s="11"/>
      <c r="U38" s="11"/>
      <c r="V38" s="11"/>
      <c r="W38" s="11"/>
      <c r="X38" s="32"/>
      <c r="Y38" s="10"/>
      <c r="Z38" s="40"/>
      <c r="AA38" s="40"/>
      <c r="AB38" s="40"/>
      <c r="AC38" s="10"/>
    </row>
    <row r="39" spans="4:29" x14ac:dyDescent="0.25">
      <c r="D39" s="5">
        <f t="shared" si="5"/>
        <v>5</v>
      </c>
      <c r="E39" s="32">
        <v>19.899999999999999</v>
      </c>
      <c r="F39" s="8">
        <v>20</v>
      </c>
      <c r="G39" s="8">
        <v>20.9</v>
      </c>
      <c r="H39" s="8">
        <v>21</v>
      </c>
      <c r="I39" s="8">
        <v>20.100000000000001</v>
      </c>
      <c r="J39" s="8">
        <v>20.399999999999999</v>
      </c>
      <c r="K39" s="8">
        <v>20.9</v>
      </c>
      <c r="L39" s="8">
        <v>20.9</v>
      </c>
      <c r="M39" s="8">
        <v>21.4</v>
      </c>
      <c r="N39" s="8">
        <v>21</v>
      </c>
      <c r="O39" s="8">
        <v>21.5</v>
      </c>
      <c r="P39" s="8">
        <v>21.3</v>
      </c>
      <c r="Q39" s="11">
        <v>21.9</v>
      </c>
      <c r="R39" s="11">
        <v>21.8</v>
      </c>
      <c r="S39" s="11">
        <v>21.3</v>
      </c>
      <c r="T39" s="11">
        <v>21.3</v>
      </c>
      <c r="U39" s="11">
        <v>21.5</v>
      </c>
      <c r="V39" s="11">
        <v>21.9</v>
      </c>
      <c r="W39" s="11">
        <v>21.9</v>
      </c>
      <c r="X39" s="32">
        <v>22</v>
      </c>
      <c r="Y39" s="8">
        <v>21.4</v>
      </c>
      <c r="Z39" s="40">
        <v>21.4</v>
      </c>
      <c r="AA39" s="40">
        <v>21.8</v>
      </c>
      <c r="AB39" s="40">
        <v>21.6</v>
      </c>
      <c r="AC39" s="8">
        <v>22.2</v>
      </c>
    </row>
    <row r="40" spans="4:29" x14ac:dyDescent="0.25">
      <c r="D40" s="5">
        <f t="shared" si="5"/>
        <v>6</v>
      </c>
      <c r="E40" s="32">
        <v>21.2</v>
      </c>
      <c r="F40" s="8">
        <v>21.5</v>
      </c>
      <c r="G40" s="8">
        <v>22.5</v>
      </c>
      <c r="H40" s="8">
        <v>21.6</v>
      </c>
      <c r="I40" s="8">
        <v>21.4</v>
      </c>
      <c r="J40" s="8">
        <v>20.8</v>
      </c>
      <c r="K40" s="8">
        <v>21.2</v>
      </c>
      <c r="L40" s="8">
        <v>21.2</v>
      </c>
      <c r="M40" s="8">
        <v>21.6</v>
      </c>
      <c r="N40" s="8">
        <v>21.4</v>
      </c>
      <c r="O40" s="8">
        <v>21.2</v>
      </c>
      <c r="P40" s="8">
        <v>21</v>
      </c>
      <c r="Q40" s="11">
        <v>21.8</v>
      </c>
      <c r="R40" s="11">
        <v>22</v>
      </c>
      <c r="S40" s="11">
        <v>22.3</v>
      </c>
      <c r="T40" s="11">
        <v>21.9</v>
      </c>
      <c r="U40" s="11">
        <v>21.8</v>
      </c>
      <c r="V40" s="11">
        <v>22.5</v>
      </c>
      <c r="W40" s="11">
        <v>22.2</v>
      </c>
      <c r="X40" s="32">
        <v>22.7</v>
      </c>
      <c r="Y40" s="8">
        <v>21.7</v>
      </c>
      <c r="Z40" s="40">
        <v>21.8</v>
      </c>
      <c r="AA40" s="40">
        <v>22.3</v>
      </c>
      <c r="AB40" s="40">
        <v>22.9</v>
      </c>
      <c r="AC40" s="8">
        <v>22.3</v>
      </c>
    </row>
    <row r="41" spans="4:29" x14ac:dyDescent="0.25">
      <c r="D41" s="5">
        <f t="shared" si="5"/>
        <v>7</v>
      </c>
      <c r="E41" s="32">
        <v>21.8</v>
      </c>
      <c r="F41" s="8">
        <v>22.3</v>
      </c>
      <c r="G41" s="8">
        <v>22.4</v>
      </c>
      <c r="H41" s="8">
        <v>21.7</v>
      </c>
      <c r="I41" s="8">
        <v>21.6</v>
      </c>
      <c r="J41" s="8">
        <v>22.8</v>
      </c>
      <c r="K41" s="8">
        <v>22.6</v>
      </c>
      <c r="L41" s="8">
        <v>22</v>
      </c>
      <c r="M41" s="8">
        <v>22.2</v>
      </c>
      <c r="N41" s="8">
        <v>22.3</v>
      </c>
      <c r="O41" s="8">
        <v>22.6</v>
      </c>
      <c r="P41" s="8">
        <v>22.1</v>
      </c>
      <c r="Q41" s="11">
        <v>23.4</v>
      </c>
      <c r="R41" s="11">
        <v>22.7</v>
      </c>
      <c r="S41" s="11">
        <v>22.7</v>
      </c>
      <c r="T41" s="11">
        <v>23</v>
      </c>
      <c r="U41" s="11">
        <v>22.8</v>
      </c>
      <c r="V41" s="11">
        <v>23.3</v>
      </c>
      <c r="W41" s="11">
        <v>23.4</v>
      </c>
      <c r="X41" s="32">
        <v>23.7</v>
      </c>
      <c r="Y41" s="8">
        <v>22.9</v>
      </c>
      <c r="Z41" s="40">
        <v>23.1</v>
      </c>
      <c r="AA41" s="40">
        <v>23.1</v>
      </c>
      <c r="AB41" s="40">
        <v>23.4</v>
      </c>
      <c r="AC41" s="8">
        <v>23.1</v>
      </c>
    </row>
    <row r="42" spans="4:29" x14ac:dyDescent="0.25">
      <c r="D42" s="5">
        <f t="shared" si="5"/>
        <v>8</v>
      </c>
      <c r="E42" s="32">
        <v>21.6</v>
      </c>
      <c r="F42" s="8">
        <v>22</v>
      </c>
      <c r="G42" s="8">
        <v>23</v>
      </c>
      <c r="H42" s="8">
        <v>22.2</v>
      </c>
      <c r="I42" s="8">
        <v>21.7</v>
      </c>
      <c r="J42" s="8">
        <v>22</v>
      </c>
      <c r="K42" s="8">
        <v>22.1</v>
      </c>
      <c r="L42" s="8">
        <v>22</v>
      </c>
      <c r="M42" s="8">
        <v>22.6</v>
      </c>
      <c r="N42" s="8">
        <v>22.2</v>
      </c>
      <c r="O42" s="8">
        <v>22.3</v>
      </c>
      <c r="P42" s="8">
        <v>22.1</v>
      </c>
      <c r="Q42" s="11">
        <v>22.7</v>
      </c>
      <c r="R42" s="11">
        <v>22.6</v>
      </c>
      <c r="S42" s="11">
        <v>22</v>
      </c>
      <c r="T42" s="11">
        <v>22.3</v>
      </c>
      <c r="U42" s="11">
        <v>22.4</v>
      </c>
      <c r="V42" s="11">
        <v>22.7</v>
      </c>
      <c r="W42" s="11">
        <v>23.4</v>
      </c>
      <c r="X42" s="32">
        <v>23.8</v>
      </c>
      <c r="Y42" s="8">
        <v>23.1</v>
      </c>
      <c r="Z42" s="40">
        <v>22.7</v>
      </c>
      <c r="AA42" s="40">
        <v>22.1</v>
      </c>
      <c r="AB42" s="40">
        <v>22.6</v>
      </c>
      <c r="AC42" s="8">
        <v>22.9</v>
      </c>
    </row>
    <row r="43" spans="4:29" x14ac:dyDescent="0.25">
      <c r="D43" s="5">
        <f t="shared" si="5"/>
        <v>9</v>
      </c>
      <c r="E43" s="32">
        <v>21.9</v>
      </c>
      <c r="F43" s="8">
        <v>22.6</v>
      </c>
      <c r="G43" s="8">
        <v>22.9</v>
      </c>
      <c r="H43" s="8">
        <v>22.4</v>
      </c>
      <c r="I43" s="8">
        <v>22.6</v>
      </c>
      <c r="J43" s="8">
        <v>23.5</v>
      </c>
      <c r="K43" s="8">
        <v>23.4</v>
      </c>
      <c r="L43" s="8">
        <v>22.4</v>
      </c>
      <c r="M43" s="8">
        <v>22.2</v>
      </c>
      <c r="N43" s="8">
        <v>22.4</v>
      </c>
      <c r="O43" s="8">
        <v>20</v>
      </c>
      <c r="P43" s="8" t="s">
        <v>4</v>
      </c>
      <c r="Q43" s="11"/>
      <c r="R43" s="11"/>
      <c r="S43" s="11"/>
      <c r="T43" s="11"/>
      <c r="U43" s="11"/>
      <c r="V43" s="11"/>
      <c r="W43" s="11"/>
      <c r="X43" s="32"/>
      <c r="Y43" s="8"/>
      <c r="Z43" s="40"/>
      <c r="AA43" s="40"/>
      <c r="AB43" s="40"/>
      <c r="AC43" s="8"/>
    </row>
    <row r="44" spans="4:29" x14ac:dyDescent="0.25">
      <c r="D44" s="5">
        <v>10</v>
      </c>
      <c r="E44" s="32">
        <v>19.2</v>
      </c>
      <c r="F44" s="8">
        <v>19.100000000000001</v>
      </c>
      <c r="G44" s="8">
        <v>19.5</v>
      </c>
      <c r="H44" s="8">
        <v>19.8</v>
      </c>
      <c r="I44" s="8">
        <v>19.899999999999999</v>
      </c>
      <c r="J44" s="8">
        <v>19.8</v>
      </c>
      <c r="K44" s="8">
        <v>19.600000000000001</v>
      </c>
      <c r="L44" s="8">
        <v>19.2</v>
      </c>
      <c r="M44" s="8">
        <v>19.3</v>
      </c>
      <c r="N44" s="8">
        <v>16</v>
      </c>
      <c r="O44" s="8" t="s">
        <v>4</v>
      </c>
      <c r="P44" s="8"/>
      <c r="Q44" s="11"/>
      <c r="R44" s="11"/>
      <c r="S44" s="11"/>
      <c r="T44" s="11"/>
      <c r="U44" s="11"/>
      <c r="V44" s="11"/>
      <c r="W44" s="11"/>
      <c r="X44" s="32"/>
      <c r="Y44" s="8"/>
      <c r="Z44" s="40"/>
      <c r="AA44" s="40"/>
      <c r="AB44" s="40"/>
      <c r="AC44" s="8"/>
    </row>
    <row r="45" spans="4:29" x14ac:dyDescent="0.25">
      <c r="D45" s="5">
        <v>11</v>
      </c>
      <c r="E45" s="32">
        <v>21.1</v>
      </c>
      <c r="F45" s="8">
        <v>21.4</v>
      </c>
      <c r="G45" s="8">
        <v>22</v>
      </c>
      <c r="H45" s="8">
        <v>21.6</v>
      </c>
      <c r="I45" s="8">
        <v>21.7</v>
      </c>
      <c r="J45" s="8">
        <v>22.5</v>
      </c>
      <c r="K45" s="8">
        <v>21.6</v>
      </c>
      <c r="L45" s="8">
        <v>21.7</v>
      </c>
      <c r="M45" s="8">
        <v>21.7</v>
      </c>
      <c r="N45" s="8">
        <v>22</v>
      </c>
      <c r="O45" s="8">
        <v>22.3</v>
      </c>
      <c r="P45" s="8">
        <v>21.7</v>
      </c>
      <c r="Q45" s="11">
        <v>22.1</v>
      </c>
      <c r="R45" s="11">
        <v>22</v>
      </c>
      <c r="S45" s="11">
        <v>21.8</v>
      </c>
      <c r="T45" s="11">
        <v>22.2</v>
      </c>
      <c r="U45" s="11">
        <v>21.7</v>
      </c>
      <c r="V45" s="11">
        <v>22.1</v>
      </c>
      <c r="W45" s="11">
        <v>22.2</v>
      </c>
      <c r="X45" s="32">
        <v>22.4</v>
      </c>
      <c r="Y45" s="8">
        <v>21.8</v>
      </c>
      <c r="Z45" s="40">
        <v>21.4</v>
      </c>
      <c r="AA45" s="40">
        <v>21.7</v>
      </c>
      <c r="AB45" s="40">
        <v>22</v>
      </c>
      <c r="AC45" s="8">
        <v>22.1</v>
      </c>
    </row>
    <row r="46" spans="4:29" x14ac:dyDescent="0.25">
      <c r="D46" s="5">
        <v>12</v>
      </c>
      <c r="E46" s="32">
        <v>22</v>
      </c>
      <c r="F46" s="8">
        <v>23.7</v>
      </c>
      <c r="G46" s="8">
        <v>23.3</v>
      </c>
      <c r="H46" s="8">
        <v>21.9</v>
      </c>
      <c r="I46" s="8">
        <v>21.8</v>
      </c>
      <c r="J46" s="8">
        <v>22.1</v>
      </c>
      <c r="K46" s="8">
        <v>22</v>
      </c>
      <c r="L46" s="8">
        <v>22.1</v>
      </c>
      <c r="M46" s="8">
        <v>22</v>
      </c>
      <c r="N46" s="8">
        <v>21.6</v>
      </c>
      <c r="O46" s="8">
        <v>22</v>
      </c>
      <c r="P46" s="8">
        <v>22.2</v>
      </c>
      <c r="Q46" s="11">
        <v>22.3</v>
      </c>
      <c r="R46" s="11">
        <v>22.4</v>
      </c>
      <c r="S46" s="11">
        <v>22.4</v>
      </c>
      <c r="T46" s="11">
        <v>22.2</v>
      </c>
      <c r="U46" s="11">
        <v>21.9</v>
      </c>
      <c r="V46" s="11">
        <v>22.1</v>
      </c>
      <c r="W46" s="11">
        <v>22.7</v>
      </c>
      <c r="X46" s="32">
        <v>22.7</v>
      </c>
      <c r="Y46" s="8">
        <v>22.8</v>
      </c>
      <c r="Z46" s="40">
        <v>22.7</v>
      </c>
      <c r="AA46" s="40">
        <v>23</v>
      </c>
      <c r="AB46" s="40">
        <v>22.9</v>
      </c>
      <c r="AC46" s="8">
        <v>23.8</v>
      </c>
    </row>
    <row r="47" spans="4:29" x14ac:dyDescent="0.25">
      <c r="D47" s="5">
        <v>13</v>
      </c>
      <c r="E47" s="32">
        <v>21.5</v>
      </c>
      <c r="F47" s="8">
        <v>21.5</v>
      </c>
      <c r="G47" s="8">
        <v>21.5</v>
      </c>
      <c r="H47" s="8">
        <v>21.5</v>
      </c>
      <c r="I47" s="8">
        <v>21.5</v>
      </c>
      <c r="J47" s="8">
        <v>21.5</v>
      </c>
      <c r="K47" s="8">
        <v>21.2</v>
      </c>
      <c r="L47" s="8">
        <v>21.6</v>
      </c>
      <c r="M47" s="8">
        <v>21.4</v>
      </c>
      <c r="N47" s="8">
        <v>21.1</v>
      </c>
      <c r="O47" s="8">
        <v>20.7</v>
      </c>
      <c r="P47" s="8">
        <v>20.7</v>
      </c>
      <c r="Q47" s="11">
        <v>22.1</v>
      </c>
      <c r="R47" s="11">
        <v>21.9</v>
      </c>
      <c r="S47" s="11">
        <v>21.2</v>
      </c>
      <c r="T47" s="11">
        <v>21.3</v>
      </c>
      <c r="U47" s="11">
        <v>21.4</v>
      </c>
      <c r="V47" s="11">
        <v>21.5</v>
      </c>
      <c r="W47" s="11">
        <v>21.8</v>
      </c>
      <c r="X47" s="32">
        <v>21.7</v>
      </c>
      <c r="Y47" s="8">
        <v>21.5</v>
      </c>
      <c r="Z47" s="40">
        <v>21.3</v>
      </c>
      <c r="AA47" s="40">
        <v>22</v>
      </c>
      <c r="AB47" s="40">
        <v>21.6</v>
      </c>
      <c r="AC47" s="8">
        <v>22</v>
      </c>
    </row>
    <row r="48" spans="4:29" x14ac:dyDescent="0.25">
      <c r="D48" s="5">
        <v>1</v>
      </c>
      <c r="E48" s="64"/>
      <c r="F48" s="64"/>
      <c r="G48" s="51">
        <v>100</v>
      </c>
      <c r="H48" s="51">
        <v>100</v>
      </c>
      <c r="I48" s="51">
        <v>100.45662100456623</v>
      </c>
      <c r="J48" s="51">
        <v>102.73972602739727</v>
      </c>
      <c r="K48" s="51">
        <v>100</v>
      </c>
      <c r="L48" s="51">
        <v>97.716894977168948</v>
      </c>
      <c r="M48" s="51">
        <v>100.45662100456623</v>
      </c>
      <c r="N48" s="51">
        <v>99.543378995433798</v>
      </c>
      <c r="O48" s="51">
        <v>101.36986301369863</v>
      </c>
      <c r="P48" s="51">
        <v>97.716894977168948</v>
      </c>
      <c r="Q48" s="51">
        <v>100</v>
      </c>
      <c r="R48" s="51">
        <v>99.543378995433798</v>
      </c>
      <c r="S48" s="51">
        <v>100.91324200913243</v>
      </c>
      <c r="T48" s="51">
        <v>103.19634703196347</v>
      </c>
      <c r="U48" s="51">
        <v>101.82648401826484</v>
      </c>
      <c r="V48" s="51">
        <v>101.36986301369863</v>
      </c>
      <c r="W48" s="51">
        <v>100</v>
      </c>
      <c r="X48" s="51">
        <v>104.56621004566212</v>
      </c>
      <c r="Y48" s="51">
        <v>103.19634703196347</v>
      </c>
      <c r="Z48" s="51">
        <v>102.73972602739727</v>
      </c>
      <c r="AA48" s="51">
        <v>104.1095890410959</v>
      </c>
      <c r="AB48" s="51">
        <v>104.1095890410959</v>
      </c>
      <c r="AC48" s="51">
        <v>105.02283105022832</v>
      </c>
    </row>
    <row r="49" spans="4:29" x14ac:dyDescent="0.25">
      <c r="D49" s="5">
        <f>D48+1</f>
        <v>2</v>
      </c>
      <c r="E49" s="64"/>
      <c r="F49" s="64"/>
      <c r="G49" s="51">
        <v>100</v>
      </c>
      <c r="H49" s="51">
        <v>96.412556053811656</v>
      </c>
      <c r="I49" s="51">
        <v>100.44843049327355</v>
      </c>
      <c r="J49" s="51">
        <v>100</v>
      </c>
      <c r="K49" s="51">
        <v>99.551569506726452</v>
      </c>
      <c r="L49" s="51">
        <v>98.654708520179369</v>
      </c>
      <c r="M49" s="51">
        <v>94.618834080717491</v>
      </c>
      <c r="N49" s="51">
        <v>81.165919282511211</v>
      </c>
      <c r="O49" s="51">
        <v>77.578475336322867</v>
      </c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</row>
    <row r="50" spans="4:29" x14ac:dyDescent="0.25">
      <c r="D50" s="5">
        <f t="shared" ref="D50:D56" si="6">D49+1</f>
        <v>3</v>
      </c>
      <c r="E50" s="64"/>
      <c r="F50" s="64"/>
      <c r="G50" s="51">
        <v>100</v>
      </c>
      <c r="H50" s="51">
        <v>96.444444444444443</v>
      </c>
      <c r="I50" s="51">
        <v>97.777777777777771</v>
      </c>
      <c r="J50" s="51">
        <v>96.000000000000014</v>
      </c>
      <c r="K50" s="51">
        <v>98.666666666666657</v>
      </c>
      <c r="L50" s="51">
        <v>89.777777777777771</v>
      </c>
      <c r="M50" s="51">
        <v>79.111111111111114</v>
      </c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</row>
    <row r="51" spans="4:29" x14ac:dyDescent="0.25">
      <c r="D51" s="5">
        <f t="shared" si="6"/>
        <v>4</v>
      </c>
      <c r="E51" s="64"/>
      <c r="F51" s="64"/>
      <c r="G51" s="51">
        <v>100</v>
      </c>
      <c r="H51" s="51">
        <v>95.454545454545453</v>
      </c>
      <c r="I51" s="51">
        <v>98.347107438016536</v>
      </c>
      <c r="J51" s="51">
        <v>98.347107438016536</v>
      </c>
      <c r="K51" s="51">
        <v>97.107438016528931</v>
      </c>
      <c r="L51" s="51">
        <v>95.454545454545453</v>
      </c>
      <c r="M51" s="51">
        <v>96.694214876033058</v>
      </c>
      <c r="N51" s="51">
        <v>79.752066115702476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</row>
    <row r="52" spans="4:29" x14ac:dyDescent="0.25">
      <c r="D52" s="5">
        <f t="shared" si="6"/>
        <v>5</v>
      </c>
      <c r="E52" s="64"/>
      <c r="F52" s="64"/>
      <c r="G52" s="51">
        <v>100</v>
      </c>
      <c r="H52" s="51">
        <v>100.47846889952154</v>
      </c>
      <c r="I52" s="51">
        <v>96.17224880382777</v>
      </c>
      <c r="J52" s="51">
        <v>97.607655502392348</v>
      </c>
      <c r="K52" s="51">
        <v>100</v>
      </c>
      <c r="L52" s="51">
        <v>100</v>
      </c>
      <c r="M52" s="51">
        <v>102.39234449760765</v>
      </c>
      <c r="N52" s="51">
        <v>100.47846889952154</v>
      </c>
      <c r="O52" s="51">
        <v>102.8708133971292</v>
      </c>
      <c r="P52" s="51">
        <v>101.91387559808614</v>
      </c>
      <c r="Q52" s="51">
        <v>104.78468899521532</v>
      </c>
      <c r="R52" s="51">
        <v>104.30622009569379</v>
      </c>
      <c r="S52" s="51">
        <v>101.91387559808614</v>
      </c>
      <c r="T52" s="51">
        <v>101.91387559808614</v>
      </c>
      <c r="U52" s="51">
        <v>102.8708133971292</v>
      </c>
      <c r="V52" s="51">
        <v>104.78468899521532</v>
      </c>
      <c r="W52" s="51">
        <v>104.78468899521532</v>
      </c>
      <c r="X52" s="51">
        <v>105.26315789473686</v>
      </c>
      <c r="Y52" s="51">
        <v>102.39234449760765</v>
      </c>
      <c r="Z52" s="51">
        <v>102.39234449760765</v>
      </c>
      <c r="AA52" s="51">
        <v>104.30622009569379</v>
      </c>
      <c r="AB52" s="51">
        <v>103.34928229665073</v>
      </c>
      <c r="AC52" s="51">
        <v>106.22009569377991</v>
      </c>
    </row>
    <row r="53" spans="4:29" x14ac:dyDescent="0.25">
      <c r="D53" s="5">
        <f t="shared" si="6"/>
        <v>6</v>
      </c>
      <c r="E53" s="64"/>
      <c r="F53" s="64"/>
      <c r="G53" s="51">
        <v>100</v>
      </c>
      <c r="H53" s="51">
        <v>96.000000000000014</v>
      </c>
      <c r="I53" s="51">
        <v>95.1111111111111</v>
      </c>
      <c r="J53" s="51">
        <v>92.444444444444457</v>
      </c>
      <c r="K53" s="51">
        <v>94.222222222222214</v>
      </c>
      <c r="L53" s="51">
        <v>94.222222222222214</v>
      </c>
      <c r="M53" s="51">
        <v>96.000000000000014</v>
      </c>
      <c r="N53" s="51">
        <v>95.1111111111111</v>
      </c>
      <c r="O53" s="51">
        <v>94.222222222222214</v>
      </c>
      <c r="P53" s="51">
        <v>93.333333333333329</v>
      </c>
      <c r="Q53" s="51">
        <v>96.888888888888886</v>
      </c>
      <c r="R53" s="51">
        <v>97.777777777777771</v>
      </c>
      <c r="S53" s="51">
        <v>99.111111111111114</v>
      </c>
      <c r="T53" s="51">
        <v>97.333333333333329</v>
      </c>
      <c r="U53" s="51">
        <v>96.888888888888886</v>
      </c>
      <c r="V53" s="51">
        <v>100</v>
      </c>
      <c r="W53" s="51">
        <v>98.666666666666657</v>
      </c>
      <c r="X53" s="51">
        <v>100.8888888888889</v>
      </c>
      <c r="Y53" s="51">
        <v>96.444444444444443</v>
      </c>
      <c r="Z53" s="51">
        <v>96.888888888888886</v>
      </c>
      <c r="AA53" s="51">
        <v>99.111111111111114</v>
      </c>
      <c r="AB53" s="51">
        <v>101.77777777777777</v>
      </c>
      <c r="AC53" s="51">
        <v>99.111111111111114</v>
      </c>
    </row>
    <row r="54" spans="4:29" x14ac:dyDescent="0.25">
      <c r="D54" s="5">
        <f t="shared" si="6"/>
        <v>7</v>
      </c>
      <c r="E54" s="64"/>
      <c r="F54" s="64"/>
      <c r="G54" s="51">
        <v>100</v>
      </c>
      <c r="H54" s="51">
        <v>96.875</v>
      </c>
      <c r="I54" s="51">
        <v>96.428571428571445</v>
      </c>
      <c r="J54" s="51">
        <v>101.78571428571431</v>
      </c>
      <c r="K54" s="51">
        <v>100.89285714285717</v>
      </c>
      <c r="L54" s="51">
        <v>98.214285714285722</v>
      </c>
      <c r="M54" s="51">
        <v>99.107142857142861</v>
      </c>
      <c r="N54" s="51">
        <v>99.553571428571445</v>
      </c>
      <c r="O54" s="51">
        <v>100.89285714285717</v>
      </c>
      <c r="P54" s="51">
        <v>98.660714285714306</v>
      </c>
      <c r="Q54" s="51">
        <v>104.46428571428572</v>
      </c>
      <c r="R54" s="51">
        <v>101.33928571428572</v>
      </c>
      <c r="S54" s="51">
        <v>101.33928571428572</v>
      </c>
      <c r="T54" s="51">
        <v>102.67857142857144</v>
      </c>
      <c r="U54" s="51">
        <v>101.78571428571431</v>
      </c>
      <c r="V54" s="51">
        <v>104.01785714285717</v>
      </c>
      <c r="W54" s="51">
        <v>104.46428571428572</v>
      </c>
      <c r="X54" s="51">
        <v>105.80357142857144</v>
      </c>
      <c r="Y54" s="51">
        <v>102.23214285714286</v>
      </c>
      <c r="Z54" s="51">
        <v>103.12500000000003</v>
      </c>
      <c r="AA54" s="51">
        <v>103.12500000000003</v>
      </c>
      <c r="AB54" s="51">
        <v>104.46428571428572</v>
      </c>
      <c r="AC54" s="51">
        <v>103.12500000000003</v>
      </c>
    </row>
    <row r="55" spans="4:29" x14ac:dyDescent="0.25">
      <c r="D55" s="5">
        <f t="shared" si="6"/>
        <v>8</v>
      </c>
      <c r="E55" s="64"/>
      <c r="F55" s="64"/>
      <c r="G55" s="51">
        <v>100</v>
      </c>
      <c r="H55" s="51">
        <v>96.521739130434781</v>
      </c>
      <c r="I55" s="51">
        <v>94.347826086956516</v>
      </c>
      <c r="J55" s="51">
        <v>95.652173913043484</v>
      </c>
      <c r="K55" s="51">
        <v>96.08695652173914</v>
      </c>
      <c r="L55" s="51">
        <v>95.652173913043484</v>
      </c>
      <c r="M55" s="51">
        <v>98.260869565217405</v>
      </c>
      <c r="N55" s="51">
        <v>96.521739130434781</v>
      </c>
      <c r="O55" s="51">
        <v>96.956521739130437</v>
      </c>
      <c r="P55" s="51">
        <v>96.08695652173914</v>
      </c>
      <c r="Q55" s="51">
        <v>98.695652173913047</v>
      </c>
      <c r="R55" s="51">
        <v>98.260869565217405</v>
      </c>
      <c r="S55" s="51">
        <v>95.652173913043484</v>
      </c>
      <c r="T55" s="51">
        <v>96.956521739130437</v>
      </c>
      <c r="U55" s="51">
        <v>97.391304347826079</v>
      </c>
      <c r="V55" s="51">
        <v>98.695652173913047</v>
      </c>
      <c r="W55" s="51">
        <v>101.7391304347826</v>
      </c>
      <c r="X55" s="51">
        <v>103.47826086956522</v>
      </c>
      <c r="Y55" s="51">
        <v>100.43478260869566</v>
      </c>
      <c r="Z55" s="51">
        <v>98.695652173913047</v>
      </c>
      <c r="AA55" s="51">
        <v>96.08695652173914</v>
      </c>
      <c r="AB55" s="51">
        <v>98.260869565217405</v>
      </c>
      <c r="AC55" s="51">
        <v>99.565217391304344</v>
      </c>
    </row>
    <row r="56" spans="4:29" x14ac:dyDescent="0.25">
      <c r="D56" s="5">
        <f t="shared" si="6"/>
        <v>9</v>
      </c>
      <c r="E56" s="64"/>
      <c r="F56" s="64"/>
      <c r="G56" s="51">
        <v>100</v>
      </c>
      <c r="H56" s="51">
        <v>97.816593886462883</v>
      </c>
      <c r="I56" s="51">
        <v>98.689956331877738</v>
      </c>
      <c r="J56" s="51">
        <v>102.62008733624455</v>
      </c>
      <c r="K56" s="51">
        <v>102.18340611353712</v>
      </c>
      <c r="L56" s="51">
        <v>97.816593886462883</v>
      </c>
      <c r="M56" s="51">
        <v>96.943231441048042</v>
      </c>
      <c r="N56" s="51">
        <v>97.816593886462883</v>
      </c>
      <c r="O56" s="51">
        <v>87.336244541484717</v>
      </c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</row>
    <row r="57" spans="4:29" x14ac:dyDescent="0.25">
      <c r="D57" s="5">
        <v>10</v>
      </c>
      <c r="E57" s="64"/>
      <c r="F57" s="64"/>
      <c r="G57" s="51">
        <v>100</v>
      </c>
      <c r="H57" s="51">
        <v>101.53846153846153</v>
      </c>
      <c r="I57" s="51">
        <v>102.05128205128204</v>
      </c>
      <c r="J57" s="51">
        <v>101.53846153846153</v>
      </c>
      <c r="K57" s="51">
        <v>100.51282051282051</v>
      </c>
      <c r="L57" s="51">
        <v>98.461538461538453</v>
      </c>
      <c r="M57" s="51">
        <v>98.974358974358978</v>
      </c>
      <c r="N57" s="51">
        <v>82.051282051282044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</row>
    <row r="58" spans="4:29" x14ac:dyDescent="0.25">
      <c r="D58" s="5">
        <v>11</v>
      </c>
      <c r="E58" s="64"/>
      <c r="F58" s="64"/>
      <c r="G58" s="51">
        <v>100</v>
      </c>
      <c r="H58" s="51">
        <v>98.181818181818187</v>
      </c>
      <c r="I58" s="51">
        <v>98.636363636363626</v>
      </c>
      <c r="J58" s="51">
        <v>102.27272727272727</v>
      </c>
      <c r="K58" s="51">
        <v>98.181818181818187</v>
      </c>
      <c r="L58" s="51">
        <v>98.636363636363626</v>
      </c>
      <c r="M58" s="51">
        <v>98.636363636363626</v>
      </c>
      <c r="N58" s="51">
        <v>100</v>
      </c>
      <c r="O58" s="51">
        <v>101.36363636363637</v>
      </c>
      <c r="P58" s="51">
        <v>98.636363636363626</v>
      </c>
      <c r="Q58" s="51">
        <v>100.45454545454547</v>
      </c>
      <c r="R58" s="51">
        <v>100</v>
      </c>
      <c r="S58" s="51">
        <v>99.090909090909093</v>
      </c>
      <c r="T58" s="51">
        <v>100.90909090909091</v>
      </c>
      <c r="U58" s="51">
        <v>98.636363636363626</v>
      </c>
      <c r="V58" s="51">
        <v>100.45454545454547</v>
      </c>
      <c r="W58" s="51">
        <v>100.90909090909091</v>
      </c>
      <c r="X58" s="51">
        <v>101.81818181818181</v>
      </c>
      <c r="Y58" s="51">
        <v>99.090909090909093</v>
      </c>
      <c r="Z58" s="51">
        <v>97.272727272727266</v>
      </c>
      <c r="AA58" s="51">
        <v>98.636363636363626</v>
      </c>
      <c r="AB58" s="51">
        <v>100</v>
      </c>
      <c r="AC58" s="51">
        <v>100.45454545454547</v>
      </c>
    </row>
    <row r="59" spans="4:29" x14ac:dyDescent="0.25">
      <c r="D59" s="5">
        <v>12</v>
      </c>
      <c r="E59" s="64"/>
      <c r="F59" s="64"/>
      <c r="G59" s="51">
        <v>100</v>
      </c>
      <c r="H59" s="51">
        <v>93.991416309012862</v>
      </c>
      <c r="I59" s="51">
        <v>93.562231759656655</v>
      </c>
      <c r="J59" s="51">
        <v>94.849785407725335</v>
      </c>
      <c r="K59" s="51">
        <v>94.420600858369099</v>
      </c>
      <c r="L59" s="51">
        <v>94.849785407725335</v>
      </c>
      <c r="M59" s="51">
        <v>94.420600858369099</v>
      </c>
      <c r="N59" s="51">
        <v>92.70386266094421</v>
      </c>
      <c r="O59" s="51">
        <v>94.420600858369099</v>
      </c>
      <c r="P59" s="51">
        <v>95.278969957081543</v>
      </c>
      <c r="Q59" s="51">
        <v>95.708154506437765</v>
      </c>
      <c r="R59" s="51">
        <v>96.137339055793973</v>
      </c>
      <c r="S59" s="51">
        <v>96.137339055793973</v>
      </c>
      <c r="T59" s="51">
        <v>95.278969957081543</v>
      </c>
      <c r="U59" s="51">
        <v>93.991416309012862</v>
      </c>
      <c r="V59" s="51">
        <v>94.849785407725335</v>
      </c>
      <c r="W59" s="51">
        <v>97.424892703862653</v>
      </c>
      <c r="X59" s="51">
        <v>97.424892703862653</v>
      </c>
      <c r="Y59" s="51">
        <v>97.85407725321889</v>
      </c>
      <c r="Z59" s="51">
        <v>97.424892703862653</v>
      </c>
      <c r="AA59" s="51">
        <v>98.712446351931334</v>
      </c>
      <c r="AB59" s="51">
        <v>98.283261802575097</v>
      </c>
      <c r="AC59" s="51">
        <v>102.14592274678111</v>
      </c>
    </row>
    <row r="60" spans="4:29" x14ac:dyDescent="0.25">
      <c r="D60" s="5">
        <v>13</v>
      </c>
      <c r="E60" s="64"/>
      <c r="F60" s="64"/>
      <c r="G60" s="51">
        <v>100</v>
      </c>
      <c r="H60" s="51">
        <v>100</v>
      </c>
      <c r="I60" s="51">
        <v>100</v>
      </c>
      <c r="J60" s="51">
        <v>100</v>
      </c>
      <c r="K60" s="51">
        <v>98.604651162790688</v>
      </c>
      <c r="L60" s="51">
        <v>100.46511627906978</v>
      </c>
      <c r="M60" s="51">
        <v>99.534883720930225</v>
      </c>
      <c r="N60" s="51">
        <v>98.139534883720941</v>
      </c>
      <c r="O60" s="51">
        <v>96.279069767441854</v>
      </c>
      <c r="P60" s="51">
        <v>96.279069767441854</v>
      </c>
      <c r="Q60" s="51">
        <v>102.79069767441862</v>
      </c>
      <c r="R60" s="51">
        <v>101.86046511627906</v>
      </c>
      <c r="S60" s="51">
        <v>98.604651162790688</v>
      </c>
      <c r="T60" s="51">
        <v>99.069767441860463</v>
      </c>
      <c r="U60" s="51">
        <v>99.534883720930225</v>
      </c>
      <c r="V60" s="51">
        <v>100</v>
      </c>
      <c r="W60" s="51">
        <v>101.39534883720931</v>
      </c>
      <c r="X60" s="51">
        <v>100.93023255813954</v>
      </c>
      <c r="Y60" s="51">
        <v>100</v>
      </c>
      <c r="Z60" s="51">
        <v>99.069767441860463</v>
      </c>
      <c r="AA60" s="51">
        <v>102.32558139534885</v>
      </c>
      <c r="AB60" s="51">
        <v>100.46511627906978</v>
      </c>
      <c r="AC60" s="51">
        <v>102.32558139534885</v>
      </c>
    </row>
    <row r="64" spans="4:29" x14ac:dyDescent="0.25">
      <c r="D64" s="293" t="s">
        <v>10</v>
      </c>
      <c r="E64" s="28"/>
      <c r="G64" s="297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4:34" ht="21" x14ac:dyDescent="0.35">
      <c r="D65" s="294"/>
      <c r="E65" s="28" t="s">
        <v>6</v>
      </c>
      <c r="G65" s="297"/>
      <c r="N65" s="4"/>
    </row>
    <row r="66" spans="4:34" x14ac:dyDescent="0.25">
      <c r="D66" s="5" t="s">
        <v>3</v>
      </c>
      <c r="E66" s="6">
        <v>0</v>
      </c>
      <c r="F66" s="6">
        <v>1</v>
      </c>
      <c r="G66" s="6">
        <v>2</v>
      </c>
      <c r="H66" s="6">
        <f>G66+1</f>
        <v>3</v>
      </c>
      <c r="I66" s="6">
        <f t="shared" ref="I66:S66" si="7">H66+1</f>
        <v>4</v>
      </c>
      <c r="J66" s="6">
        <f t="shared" si="7"/>
        <v>5</v>
      </c>
      <c r="K66" s="6">
        <f t="shared" si="7"/>
        <v>6</v>
      </c>
      <c r="L66" s="6">
        <f t="shared" si="7"/>
        <v>7</v>
      </c>
      <c r="M66" s="6">
        <f t="shared" si="7"/>
        <v>8</v>
      </c>
      <c r="N66" s="6">
        <f t="shared" si="7"/>
        <v>9</v>
      </c>
      <c r="O66" s="6">
        <f t="shared" si="7"/>
        <v>10</v>
      </c>
      <c r="P66" s="6">
        <f t="shared" si="7"/>
        <v>11</v>
      </c>
      <c r="Q66" s="6">
        <f t="shared" si="7"/>
        <v>12</v>
      </c>
      <c r="R66" s="6">
        <f t="shared" si="7"/>
        <v>13</v>
      </c>
      <c r="S66" s="6">
        <f t="shared" si="7"/>
        <v>14</v>
      </c>
      <c r="T66" s="6">
        <v>15</v>
      </c>
      <c r="U66" s="6">
        <v>16</v>
      </c>
      <c r="V66" s="6">
        <v>17</v>
      </c>
      <c r="W66" s="6">
        <f t="shared" ref="W66:AB66" si="8">V66+1</f>
        <v>18</v>
      </c>
      <c r="X66" s="6">
        <f t="shared" si="8"/>
        <v>19</v>
      </c>
      <c r="Y66" s="6">
        <f t="shared" si="8"/>
        <v>20</v>
      </c>
      <c r="Z66" s="6">
        <f t="shared" si="8"/>
        <v>21</v>
      </c>
      <c r="AA66" s="6">
        <f t="shared" si="8"/>
        <v>22</v>
      </c>
      <c r="AB66" s="6">
        <f t="shared" si="8"/>
        <v>23</v>
      </c>
      <c r="AC66" s="6">
        <v>24</v>
      </c>
      <c r="AD66" s="49">
        <v>25</v>
      </c>
      <c r="AE66" s="49">
        <v>26</v>
      </c>
      <c r="AF66" s="6">
        <v>28</v>
      </c>
      <c r="AG66" s="6">
        <v>29</v>
      </c>
      <c r="AH66" s="44"/>
    </row>
    <row r="67" spans="4:34" x14ac:dyDescent="0.25">
      <c r="D67" s="5">
        <v>1</v>
      </c>
      <c r="E67" s="32">
        <v>18.100000000000001</v>
      </c>
      <c r="F67" s="8">
        <v>19.100000000000001</v>
      </c>
      <c r="G67" s="8">
        <v>19.5</v>
      </c>
      <c r="H67" s="8">
        <v>18.399999999999999</v>
      </c>
      <c r="I67" s="8">
        <v>17.100000000000001</v>
      </c>
      <c r="J67" s="8">
        <v>15.8</v>
      </c>
      <c r="K67" s="8">
        <v>14.9</v>
      </c>
      <c r="L67" s="24">
        <v>14.3</v>
      </c>
      <c r="M67" s="8">
        <v>13.5</v>
      </c>
      <c r="N67" s="8">
        <v>13.2</v>
      </c>
      <c r="O67" s="8">
        <v>13.6</v>
      </c>
      <c r="P67" s="8">
        <v>14.7</v>
      </c>
      <c r="Q67" s="11">
        <v>16.7</v>
      </c>
      <c r="R67" s="11">
        <v>18</v>
      </c>
      <c r="S67" s="11">
        <v>18.600000000000001</v>
      </c>
      <c r="T67" s="11">
        <v>18.2</v>
      </c>
      <c r="U67" s="11">
        <v>19.100000000000001</v>
      </c>
      <c r="V67" s="11">
        <f>AVERAGE(U67,W67)</f>
        <v>19.100000000000001</v>
      </c>
      <c r="W67" s="11">
        <v>19.100000000000001</v>
      </c>
      <c r="X67" s="41">
        <v>18.7</v>
      </c>
      <c r="Y67" s="26">
        <v>19</v>
      </c>
      <c r="Z67" s="42">
        <v>19.100000000000001</v>
      </c>
      <c r="AA67" s="42">
        <v>20</v>
      </c>
      <c r="AB67" s="43">
        <v>20.399999999999999</v>
      </c>
      <c r="AC67" s="42">
        <v>19.7</v>
      </c>
      <c r="AD67" s="26">
        <v>20</v>
      </c>
      <c r="AE67" s="42">
        <v>20.2</v>
      </c>
      <c r="AF67" s="42">
        <v>20.9</v>
      </c>
      <c r="AG67" s="42">
        <v>21</v>
      </c>
      <c r="AH67" s="44"/>
    </row>
    <row r="68" spans="4:34" x14ac:dyDescent="0.25">
      <c r="D68" s="5">
        <f>D67+1</f>
        <v>2</v>
      </c>
      <c r="E68" s="32">
        <v>21.2</v>
      </c>
      <c r="F68" s="8">
        <v>22</v>
      </c>
      <c r="G68" s="8">
        <v>22.7</v>
      </c>
      <c r="H68" s="8">
        <v>21.8</v>
      </c>
      <c r="I68" s="8">
        <v>21.3</v>
      </c>
      <c r="J68" s="8">
        <v>19</v>
      </c>
      <c r="K68" s="8">
        <v>17.899999999999999</v>
      </c>
      <c r="L68" s="10">
        <v>16.600000000000001</v>
      </c>
      <c r="M68" s="8">
        <v>15.7</v>
      </c>
      <c r="N68" s="8">
        <v>14.9</v>
      </c>
      <c r="O68" s="8">
        <v>14.6</v>
      </c>
      <c r="P68" s="8">
        <v>14.6</v>
      </c>
      <c r="Q68" s="11">
        <v>15.2</v>
      </c>
      <c r="R68" s="11">
        <v>15.7</v>
      </c>
      <c r="S68" s="11">
        <v>15.8</v>
      </c>
      <c r="T68" s="11">
        <v>17.399999999999999</v>
      </c>
      <c r="U68" s="11">
        <v>18.8</v>
      </c>
      <c r="V68" s="11">
        <f t="shared" ref="V68:V76" si="9">AVERAGE(U68,W68)</f>
        <v>19.05</v>
      </c>
      <c r="W68" s="11">
        <v>19.3</v>
      </c>
      <c r="X68" s="41">
        <v>19.600000000000001</v>
      </c>
      <c r="Y68" s="13">
        <v>19.2</v>
      </c>
      <c r="Z68" s="42">
        <v>19.100000000000001</v>
      </c>
      <c r="AA68" s="42">
        <v>19.8</v>
      </c>
      <c r="AB68" s="43">
        <v>20</v>
      </c>
      <c r="AC68" s="42">
        <v>19.600000000000001</v>
      </c>
      <c r="AD68" s="13">
        <v>19.7</v>
      </c>
      <c r="AE68" s="42">
        <v>19.7</v>
      </c>
      <c r="AF68" s="42">
        <v>20.8</v>
      </c>
      <c r="AG68" s="42">
        <v>21</v>
      </c>
      <c r="AH68" s="44"/>
    </row>
    <row r="69" spans="4:34" x14ac:dyDescent="0.25">
      <c r="D69" s="5">
        <f t="shared" ref="D69:D75" si="10">D68+1</f>
        <v>3</v>
      </c>
      <c r="E69" s="32">
        <v>19.8</v>
      </c>
      <c r="F69" s="8">
        <v>20.5</v>
      </c>
      <c r="G69" s="8">
        <v>21</v>
      </c>
      <c r="H69" s="8">
        <v>20.399999999999999</v>
      </c>
      <c r="I69" s="8">
        <v>20.399999999999999</v>
      </c>
      <c r="J69" s="8">
        <v>19.5</v>
      </c>
      <c r="K69" s="8">
        <v>19</v>
      </c>
      <c r="L69" s="10">
        <v>16.899999999999999</v>
      </c>
      <c r="M69" s="8">
        <v>15.9</v>
      </c>
      <c r="N69" s="8">
        <v>15.2</v>
      </c>
      <c r="O69" s="8">
        <v>15.2</v>
      </c>
      <c r="P69" s="8">
        <v>15.8</v>
      </c>
      <c r="Q69" s="11">
        <v>18</v>
      </c>
      <c r="R69" s="11">
        <v>19.7</v>
      </c>
      <c r="S69" s="11">
        <v>20.100000000000001</v>
      </c>
      <c r="T69" s="11">
        <v>19.600000000000001</v>
      </c>
      <c r="U69" s="11">
        <v>20.399999999999999</v>
      </c>
      <c r="V69" s="11">
        <f t="shared" si="9"/>
        <v>20.399999999999999</v>
      </c>
      <c r="W69" s="11">
        <v>20.399999999999999</v>
      </c>
      <c r="X69" s="41">
        <v>19.7</v>
      </c>
      <c r="Y69" s="13">
        <v>20</v>
      </c>
      <c r="Z69" s="42">
        <v>20.2</v>
      </c>
      <c r="AA69" s="42">
        <v>21.2</v>
      </c>
      <c r="AB69" s="43">
        <v>20.3</v>
      </c>
      <c r="AC69" s="42">
        <v>20.8</v>
      </c>
      <c r="AD69" s="13">
        <v>21</v>
      </c>
      <c r="AE69" s="42">
        <v>21.6</v>
      </c>
      <c r="AF69" s="42">
        <v>21.5</v>
      </c>
      <c r="AG69" s="42">
        <v>21.7</v>
      </c>
      <c r="AH69" s="44"/>
    </row>
    <row r="70" spans="4:34" x14ac:dyDescent="0.25">
      <c r="D70" s="5">
        <f t="shared" si="10"/>
        <v>4</v>
      </c>
      <c r="E70" s="32">
        <v>20.6</v>
      </c>
      <c r="F70" s="8">
        <v>21.1</v>
      </c>
      <c r="G70" s="8">
        <v>21.6</v>
      </c>
      <c r="H70" s="8">
        <v>21</v>
      </c>
      <c r="I70" s="8">
        <v>21.5</v>
      </c>
      <c r="J70" s="8">
        <v>20.7</v>
      </c>
      <c r="K70" s="8">
        <v>19.5</v>
      </c>
      <c r="L70" s="10">
        <v>17.7</v>
      </c>
      <c r="M70" s="8">
        <v>16.5</v>
      </c>
      <c r="N70" s="8">
        <v>15.7</v>
      </c>
      <c r="O70" s="8">
        <v>15.3</v>
      </c>
      <c r="P70" s="8">
        <v>15.5</v>
      </c>
      <c r="Q70" s="11">
        <v>16.399999999999999</v>
      </c>
      <c r="R70" s="11">
        <v>18</v>
      </c>
      <c r="S70" s="11">
        <v>19.600000000000001</v>
      </c>
      <c r="T70" s="11">
        <v>20.9</v>
      </c>
      <c r="U70" s="11">
        <v>21.5</v>
      </c>
      <c r="V70" s="11">
        <f t="shared" si="9"/>
        <v>21.2</v>
      </c>
      <c r="W70" s="11">
        <v>20.9</v>
      </c>
      <c r="X70" s="41">
        <v>20.8</v>
      </c>
      <c r="Y70" s="13">
        <v>21</v>
      </c>
      <c r="Z70" s="42">
        <v>21.3</v>
      </c>
      <c r="AA70" s="42">
        <v>20.8</v>
      </c>
      <c r="AB70" s="43">
        <v>21.1</v>
      </c>
      <c r="AC70" s="42">
        <v>20.6</v>
      </c>
      <c r="AD70" s="13">
        <v>20.9</v>
      </c>
      <c r="AE70" s="42">
        <v>21.5</v>
      </c>
      <c r="AF70" s="42">
        <v>21.3</v>
      </c>
      <c r="AG70" s="42">
        <v>21.9</v>
      </c>
      <c r="AH70" s="44"/>
    </row>
    <row r="71" spans="4:34" x14ac:dyDescent="0.25">
      <c r="D71" s="5">
        <f t="shared" si="10"/>
        <v>5</v>
      </c>
      <c r="E71" s="32">
        <v>18.899999999999999</v>
      </c>
      <c r="F71" s="8">
        <v>19.600000000000001</v>
      </c>
      <c r="G71" s="8">
        <v>20</v>
      </c>
      <c r="H71" s="8">
        <v>18.899999999999999</v>
      </c>
      <c r="I71" s="8">
        <v>19.100000000000001</v>
      </c>
      <c r="J71" s="8">
        <v>16.7</v>
      </c>
      <c r="K71" s="8">
        <v>15.4</v>
      </c>
      <c r="L71" s="8">
        <v>14.3</v>
      </c>
      <c r="M71" s="8">
        <v>13.9</v>
      </c>
      <c r="N71" s="8">
        <v>13.6</v>
      </c>
      <c r="O71" s="8">
        <v>13.5</v>
      </c>
      <c r="P71" s="8">
        <v>13.2</v>
      </c>
      <c r="Q71" s="11">
        <v>13.4</v>
      </c>
      <c r="R71" s="11">
        <v>14.7</v>
      </c>
      <c r="S71" s="11">
        <v>15.3</v>
      </c>
      <c r="T71" s="11">
        <v>15.7</v>
      </c>
      <c r="U71" s="11">
        <v>15.7</v>
      </c>
      <c r="V71" s="11">
        <f t="shared" si="9"/>
        <v>16.799999999999997</v>
      </c>
      <c r="W71" s="11">
        <v>17.899999999999999</v>
      </c>
      <c r="X71" s="41">
        <v>17.7</v>
      </c>
      <c r="Y71" s="14">
        <v>17.600000000000001</v>
      </c>
      <c r="Z71" s="42">
        <v>17.8</v>
      </c>
      <c r="AA71" s="42">
        <v>18.8</v>
      </c>
      <c r="AB71" s="43">
        <v>18</v>
      </c>
      <c r="AC71" s="42">
        <v>17.899999999999999</v>
      </c>
      <c r="AD71" s="14">
        <v>18</v>
      </c>
      <c r="AE71" s="42">
        <v>18.600000000000001</v>
      </c>
      <c r="AF71" s="42">
        <v>18.5</v>
      </c>
      <c r="AG71" s="42">
        <v>18.600000000000001</v>
      </c>
      <c r="AH71" s="44"/>
    </row>
    <row r="72" spans="4:34" x14ac:dyDescent="0.25">
      <c r="D72" s="5">
        <f t="shared" si="10"/>
        <v>6</v>
      </c>
      <c r="E72" s="32">
        <v>24.3</v>
      </c>
      <c r="F72" s="8">
        <v>24.1</v>
      </c>
      <c r="G72" s="8">
        <v>24.8</v>
      </c>
      <c r="H72" s="8">
        <v>24.6</v>
      </c>
      <c r="I72" s="8">
        <v>24.4</v>
      </c>
      <c r="J72" s="8">
        <v>24</v>
      </c>
      <c r="K72" s="8">
        <v>23.8</v>
      </c>
      <c r="L72" s="8">
        <v>20.9</v>
      </c>
      <c r="M72" s="8">
        <v>19.399999999999999</v>
      </c>
      <c r="N72" s="8">
        <v>18.399999999999999</v>
      </c>
      <c r="O72" s="8">
        <v>17.3</v>
      </c>
      <c r="P72" s="8">
        <v>16.8</v>
      </c>
      <c r="Q72" s="11">
        <v>17.5</v>
      </c>
      <c r="R72" s="11">
        <v>18.600000000000001</v>
      </c>
      <c r="S72" s="11">
        <v>20</v>
      </c>
      <c r="T72" s="11">
        <v>21.7</v>
      </c>
      <c r="U72" s="11">
        <v>23.1</v>
      </c>
      <c r="V72" s="11">
        <f t="shared" si="9"/>
        <v>22.950000000000003</v>
      </c>
      <c r="W72" s="11">
        <v>22.8</v>
      </c>
      <c r="X72" s="41">
        <v>22.3</v>
      </c>
      <c r="Y72" s="14">
        <v>22.8</v>
      </c>
      <c r="Z72" s="42">
        <v>22.8</v>
      </c>
      <c r="AA72" s="42">
        <v>23.1</v>
      </c>
      <c r="AB72" s="43">
        <v>22.9</v>
      </c>
      <c r="AC72" s="42">
        <v>22.5</v>
      </c>
      <c r="AD72" s="14">
        <v>23</v>
      </c>
      <c r="AE72" s="42">
        <v>23.4</v>
      </c>
      <c r="AF72" s="42">
        <v>23</v>
      </c>
      <c r="AG72" s="42">
        <v>23.7</v>
      </c>
      <c r="AH72" s="44"/>
    </row>
    <row r="73" spans="4:34" x14ac:dyDescent="0.25">
      <c r="D73" s="5">
        <f t="shared" si="10"/>
        <v>7</v>
      </c>
      <c r="E73" s="32">
        <v>23.4</v>
      </c>
      <c r="F73" s="8">
        <v>23.5</v>
      </c>
      <c r="G73" s="8">
        <v>23.6</v>
      </c>
      <c r="H73" s="8">
        <v>23.5</v>
      </c>
      <c r="I73" s="8">
        <v>23.8</v>
      </c>
      <c r="J73" s="8">
        <v>23.3</v>
      </c>
      <c r="K73" s="8">
        <v>21.3</v>
      </c>
      <c r="L73" s="8">
        <v>19.7</v>
      </c>
      <c r="M73" s="8">
        <v>18.2</v>
      </c>
      <c r="N73" s="8">
        <v>18</v>
      </c>
      <c r="O73" s="8">
        <v>18.8</v>
      </c>
      <c r="P73" s="8">
        <v>20.399999999999999</v>
      </c>
      <c r="Q73" s="11">
        <v>22.1</v>
      </c>
      <c r="R73" s="11">
        <v>23.5</v>
      </c>
      <c r="S73" s="11">
        <v>23.5</v>
      </c>
      <c r="T73" s="11">
        <v>23.1</v>
      </c>
      <c r="U73" s="11">
        <v>23.3</v>
      </c>
      <c r="V73" s="11">
        <f t="shared" si="9"/>
        <v>23.15</v>
      </c>
      <c r="W73" s="11">
        <v>23</v>
      </c>
      <c r="X73" s="41">
        <v>22.8</v>
      </c>
      <c r="Y73" s="14">
        <v>23</v>
      </c>
      <c r="Z73" s="42">
        <v>22.8</v>
      </c>
      <c r="AA73" s="42">
        <v>23.5</v>
      </c>
      <c r="AB73" s="43">
        <v>23.5</v>
      </c>
      <c r="AC73" s="42">
        <v>22.9</v>
      </c>
      <c r="AD73" s="14">
        <v>22.6</v>
      </c>
      <c r="AE73" s="42">
        <v>23</v>
      </c>
      <c r="AF73" s="42">
        <v>23.5</v>
      </c>
      <c r="AG73" s="42">
        <v>23.5</v>
      </c>
      <c r="AH73" s="44"/>
    </row>
    <row r="74" spans="4:34" x14ac:dyDescent="0.25">
      <c r="D74" s="5">
        <f t="shared" si="10"/>
        <v>8</v>
      </c>
      <c r="E74" s="32">
        <v>20</v>
      </c>
      <c r="F74" s="8">
        <v>20</v>
      </c>
      <c r="G74" s="8">
        <v>20.9</v>
      </c>
      <c r="H74" s="8">
        <v>20.5</v>
      </c>
      <c r="I74" s="8">
        <v>21</v>
      </c>
      <c r="J74" s="8">
        <v>20.2</v>
      </c>
      <c r="K74" s="8">
        <v>20</v>
      </c>
      <c r="L74" s="8">
        <v>17.899999999999999</v>
      </c>
      <c r="M74" s="8">
        <v>16.3</v>
      </c>
      <c r="N74" s="8">
        <v>15.4</v>
      </c>
      <c r="O74" s="8">
        <v>15.2</v>
      </c>
      <c r="P74" s="8">
        <v>15.5</v>
      </c>
      <c r="Q74" s="11">
        <v>16.7</v>
      </c>
      <c r="R74" s="11">
        <v>18.600000000000001</v>
      </c>
      <c r="S74" s="11">
        <v>19.3</v>
      </c>
      <c r="T74" s="11">
        <v>19.899999999999999</v>
      </c>
      <c r="U74" s="11">
        <v>20.399999999999999</v>
      </c>
      <c r="V74" s="11">
        <f t="shared" si="9"/>
        <v>20.2</v>
      </c>
      <c r="W74" s="11">
        <v>20</v>
      </c>
      <c r="X74" s="41">
        <v>20</v>
      </c>
      <c r="Y74" s="14">
        <v>20.100000000000001</v>
      </c>
      <c r="Z74" s="42">
        <v>20.2</v>
      </c>
      <c r="AA74" s="42">
        <v>20.6</v>
      </c>
      <c r="AB74" s="43">
        <v>20.6</v>
      </c>
      <c r="AC74" s="42">
        <v>20.399999999999999</v>
      </c>
      <c r="AD74" s="14">
        <v>20.9</v>
      </c>
      <c r="AE74" s="42">
        <v>20.7</v>
      </c>
      <c r="AF74" s="42">
        <v>21.2</v>
      </c>
      <c r="AG74" s="42">
        <v>21.7</v>
      </c>
      <c r="AH74" s="44"/>
    </row>
    <row r="75" spans="4:34" x14ac:dyDescent="0.25">
      <c r="D75" s="5">
        <f t="shared" si="10"/>
        <v>9</v>
      </c>
      <c r="E75" s="32">
        <v>23.6</v>
      </c>
      <c r="F75" s="8">
        <v>23.5</v>
      </c>
      <c r="G75" s="8">
        <v>24.4</v>
      </c>
      <c r="H75" s="8">
        <v>23.9</v>
      </c>
      <c r="I75" s="8">
        <v>23.7</v>
      </c>
      <c r="J75" s="8">
        <v>22.5</v>
      </c>
      <c r="K75" s="8">
        <v>21.5</v>
      </c>
      <c r="L75" s="8">
        <v>19.399999999999999</v>
      </c>
      <c r="M75" s="8">
        <v>18.2</v>
      </c>
      <c r="N75" s="8">
        <v>17.8</v>
      </c>
      <c r="O75" s="8">
        <v>18.7</v>
      </c>
      <c r="P75" s="8">
        <v>20.3</v>
      </c>
      <c r="Q75" s="11">
        <v>22</v>
      </c>
      <c r="R75" s="11">
        <v>23.3</v>
      </c>
      <c r="S75" s="11">
        <v>22.9</v>
      </c>
      <c r="T75" s="11">
        <v>23</v>
      </c>
      <c r="U75" s="11">
        <v>23.6</v>
      </c>
      <c r="V75" s="11">
        <f t="shared" si="9"/>
        <v>23.200000000000003</v>
      </c>
      <c r="W75" s="11">
        <v>22.8</v>
      </c>
      <c r="X75" s="41">
        <v>23</v>
      </c>
      <c r="Y75" s="14">
        <v>23.1</v>
      </c>
      <c r="Z75" s="42">
        <v>23.2</v>
      </c>
      <c r="AA75" s="42">
        <v>23.2</v>
      </c>
      <c r="AB75" s="43">
        <v>23.1</v>
      </c>
      <c r="AC75" s="42">
        <v>22.7</v>
      </c>
      <c r="AD75" s="14">
        <v>22.7</v>
      </c>
      <c r="AE75" s="42">
        <v>23</v>
      </c>
      <c r="AF75" s="42">
        <v>23.3</v>
      </c>
      <c r="AG75" s="42">
        <v>23.3</v>
      </c>
      <c r="AH75" s="44"/>
    </row>
    <row r="76" spans="4:34" x14ac:dyDescent="0.25">
      <c r="D76" s="5">
        <f>D75+1</f>
        <v>10</v>
      </c>
      <c r="E76" s="32">
        <v>20</v>
      </c>
      <c r="F76" s="8">
        <v>20.5</v>
      </c>
      <c r="G76" s="8">
        <v>21.4</v>
      </c>
      <c r="H76" s="8">
        <v>20.399999999999999</v>
      </c>
      <c r="I76" s="8">
        <v>19.8</v>
      </c>
      <c r="J76" s="8">
        <v>18.399999999999999</v>
      </c>
      <c r="K76" s="8">
        <v>17.399999999999999</v>
      </c>
      <c r="L76" s="8">
        <v>16.100000000000001</v>
      </c>
      <c r="M76" s="8">
        <v>15.4</v>
      </c>
      <c r="N76" s="8">
        <v>14.9</v>
      </c>
      <c r="O76" s="8">
        <v>14.4</v>
      </c>
      <c r="P76" s="8">
        <v>14.9</v>
      </c>
      <c r="Q76" s="11">
        <v>15.7</v>
      </c>
      <c r="R76" s="11">
        <v>16.7</v>
      </c>
      <c r="S76" s="11">
        <v>17.600000000000001</v>
      </c>
      <c r="T76" s="11">
        <v>18.5</v>
      </c>
      <c r="U76" s="11">
        <v>19.600000000000001</v>
      </c>
      <c r="V76" s="11">
        <f t="shared" si="9"/>
        <v>19.700000000000003</v>
      </c>
      <c r="W76" s="11">
        <v>19.8</v>
      </c>
      <c r="X76" s="41">
        <v>20</v>
      </c>
      <c r="Y76" s="14">
        <v>20.100000000000001</v>
      </c>
      <c r="Z76" s="42">
        <v>20.100000000000001</v>
      </c>
      <c r="AA76" s="42">
        <v>19.899999999999999</v>
      </c>
      <c r="AB76" s="43">
        <v>20</v>
      </c>
      <c r="AC76" s="42">
        <v>19.899999999999999</v>
      </c>
      <c r="AD76" s="14">
        <v>20.5</v>
      </c>
      <c r="AE76" s="42">
        <v>20.5</v>
      </c>
      <c r="AF76" s="42">
        <v>21.2</v>
      </c>
      <c r="AG76" s="42">
        <v>21.6</v>
      </c>
      <c r="AH76" s="44"/>
    </row>
    <row r="77" spans="4:34" x14ac:dyDescent="0.25">
      <c r="D77" s="5">
        <v>1</v>
      </c>
      <c r="E77" s="51">
        <v>100</v>
      </c>
      <c r="F77" s="51">
        <v>105.52486187845305</v>
      </c>
      <c r="G77" s="51">
        <v>107.73480662983425</v>
      </c>
      <c r="H77" s="51">
        <v>101.6574585635359</v>
      </c>
      <c r="I77" s="51">
        <v>94.475138121546962</v>
      </c>
      <c r="J77" s="51">
        <v>87.292817679558013</v>
      </c>
      <c r="K77" s="51">
        <v>82.320441988950279</v>
      </c>
      <c r="L77" s="51">
        <v>79.005524861878456</v>
      </c>
      <c r="M77" s="51">
        <v>74.585635359116026</v>
      </c>
      <c r="N77" s="51">
        <v>72.9281767955801</v>
      </c>
      <c r="O77" s="51">
        <v>75.138121546961329</v>
      </c>
      <c r="P77" s="51">
        <v>81.215469613259657</v>
      </c>
      <c r="Q77" s="51">
        <v>92.265193370165733</v>
      </c>
      <c r="R77" s="51">
        <v>99.447513812154682</v>
      </c>
      <c r="S77" s="51">
        <v>102.76243093922652</v>
      </c>
      <c r="T77" s="51">
        <v>100.55248618784529</v>
      </c>
      <c r="U77" s="51">
        <v>105.52486187845305</v>
      </c>
      <c r="V77" s="51">
        <v>105.52486187845305</v>
      </c>
      <c r="W77" s="51">
        <v>105.52486187845305</v>
      </c>
      <c r="X77" s="51">
        <v>103.31491712707181</v>
      </c>
      <c r="Y77" s="51">
        <v>104.97237569060773</v>
      </c>
      <c r="Z77" s="51">
        <v>105.52486187845305</v>
      </c>
      <c r="AA77" s="51">
        <v>110.49723756906076</v>
      </c>
      <c r="AB77" s="51">
        <v>112.70718232044197</v>
      </c>
      <c r="AC77" s="51">
        <v>108.83977900552483</v>
      </c>
      <c r="AD77" s="51">
        <v>110.49723756906076</v>
      </c>
      <c r="AE77" s="51">
        <v>111.60220994475137</v>
      </c>
      <c r="AF77" s="51">
        <v>115.46961325966849</v>
      </c>
      <c r="AG77" s="51">
        <v>116.02209944751381</v>
      </c>
      <c r="AH77" s="15"/>
    </row>
    <row r="78" spans="4:34" x14ac:dyDescent="0.25">
      <c r="D78" s="5">
        <f>D77+1</f>
        <v>2</v>
      </c>
      <c r="E78" s="51">
        <v>100</v>
      </c>
      <c r="F78" s="51">
        <v>103.77358490566037</v>
      </c>
      <c r="G78" s="51">
        <v>107.0754716981132</v>
      </c>
      <c r="H78" s="51">
        <v>102.8301886792453</v>
      </c>
      <c r="I78" s="51">
        <v>100.47169811320755</v>
      </c>
      <c r="J78" s="51">
        <v>89.622641509433961</v>
      </c>
      <c r="K78" s="51">
        <v>84.433962264150935</v>
      </c>
      <c r="L78" s="51">
        <v>78.301886792452834</v>
      </c>
      <c r="M78" s="51">
        <v>74.056603773584911</v>
      </c>
      <c r="N78" s="51">
        <v>70.283018867924525</v>
      </c>
      <c r="O78" s="51">
        <v>68.867924528301884</v>
      </c>
      <c r="P78" s="51">
        <v>68.867924528301884</v>
      </c>
      <c r="Q78" s="51">
        <v>71.698113207547166</v>
      </c>
      <c r="R78" s="51">
        <v>74.056603773584911</v>
      </c>
      <c r="S78" s="51">
        <v>74.528301886792462</v>
      </c>
      <c r="T78" s="51">
        <v>82.075471698113205</v>
      </c>
      <c r="U78" s="51">
        <v>88.679245283018872</v>
      </c>
      <c r="V78" s="51">
        <v>89.858490566037744</v>
      </c>
      <c r="W78" s="51">
        <v>91.037735849056617</v>
      </c>
      <c r="X78" s="51">
        <v>92.452830188679258</v>
      </c>
      <c r="Y78" s="51">
        <v>90.566037735849065</v>
      </c>
      <c r="Z78" s="51">
        <v>90.094339622641513</v>
      </c>
      <c r="AA78" s="51">
        <v>93.396226415094347</v>
      </c>
      <c r="AB78" s="51">
        <v>94.339622641509436</v>
      </c>
      <c r="AC78" s="51">
        <v>92.452830188679258</v>
      </c>
      <c r="AD78" s="51">
        <v>92.924528301886795</v>
      </c>
      <c r="AE78" s="51">
        <v>92.924528301886795</v>
      </c>
      <c r="AF78" s="51">
        <v>98.113207547169822</v>
      </c>
      <c r="AG78" s="51">
        <v>99.056603773584911</v>
      </c>
      <c r="AH78" s="15"/>
    </row>
    <row r="79" spans="4:34" x14ac:dyDescent="0.25">
      <c r="D79" s="5">
        <f t="shared" ref="D79:D85" si="11">D78+1</f>
        <v>3</v>
      </c>
      <c r="E79" s="51">
        <v>100</v>
      </c>
      <c r="F79" s="51">
        <v>103.53535353535352</v>
      </c>
      <c r="G79" s="51">
        <v>106.06060606060606</v>
      </c>
      <c r="H79" s="51">
        <v>103.03030303030303</v>
      </c>
      <c r="I79" s="51">
        <v>103.03030303030303</v>
      </c>
      <c r="J79" s="51">
        <v>98.484848484848484</v>
      </c>
      <c r="K79" s="51">
        <v>95.959595959595958</v>
      </c>
      <c r="L79" s="51">
        <v>85.353535353535349</v>
      </c>
      <c r="M79" s="51">
        <v>80.303030303030297</v>
      </c>
      <c r="N79" s="51">
        <v>76.767676767676761</v>
      </c>
      <c r="O79" s="51">
        <v>76.767676767676761</v>
      </c>
      <c r="P79" s="51">
        <v>79.797979797979806</v>
      </c>
      <c r="Q79" s="51">
        <v>90.909090909090907</v>
      </c>
      <c r="R79" s="51">
        <v>99.494949494949495</v>
      </c>
      <c r="S79" s="51">
        <v>101.51515151515152</v>
      </c>
      <c r="T79" s="51">
        <v>98.98989898989899</v>
      </c>
      <c r="U79" s="51">
        <v>103.03030303030303</v>
      </c>
      <c r="V79" s="51">
        <v>103.03030303030303</v>
      </c>
      <c r="W79" s="51">
        <v>103.03030303030303</v>
      </c>
      <c r="X79" s="51">
        <v>99.494949494949495</v>
      </c>
      <c r="Y79" s="51">
        <v>101.01010101010101</v>
      </c>
      <c r="Z79" s="51">
        <v>102.02020202020201</v>
      </c>
      <c r="AA79" s="51">
        <v>107.07070707070707</v>
      </c>
      <c r="AB79" s="51">
        <v>102.52525252525253</v>
      </c>
      <c r="AC79" s="51">
        <v>105.05050505050507</v>
      </c>
      <c r="AD79" s="51">
        <v>106.06060606060606</v>
      </c>
      <c r="AE79" s="51">
        <v>109.09090909090911</v>
      </c>
      <c r="AF79" s="51">
        <v>108.58585858585859</v>
      </c>
      <c r="AG79" s="51">
        <v>109.59595959595958</v>
      </c>
      <c r="AH79" s="15"/>
    </row>
    <row r="80" spans="4:34" x14ac:dyDescent="0.25">
      <c r="D80" s="5">
        <f t="shared" si="11"/>
        <v>4</v>
      </c>
      <c r="E80" s="51">
        <v>100</v>
      </c>
      <c r="F80" s="51">
        <v>102.42718446601941</v>
      </c>
      <c r="G80" s="51">
        <v>104.85436893203884</v>
      </c>
      <c r="H80" s="51">
        <v>101.94174757281553</v>
      </c>
      <c r="I80" s="51">
        <v>104.36893203883496</v>
      </c>
      <c r="J80" s="51">
        <v>100.48543689320388</v>
      </c>
      <c r="K80" s="51">
        <v>94.660194174757279</v>
      </c>
      <c r="L80" s="51">
        <v>85.922330097087368</v>
      </c>
      <c r="M80" s="51">
        <v>80.097087378640779</v>
      </c>
      <c r="N80" s="51">
        <v>76.213592233009692</v>
      </c>
      <c r="O80" s="51">
        <v>74.271844660194176</v>
      </c>
      <c r="P80" s="51">
        <v>75.242718446601941</v>
      </c>
      <c r="Q80" s="51">
        <v>79.611650485436883</v>
      </c>
      <c r="R80" s="51">
        <v>87.378640776699029</v>
      </c>
      <c r="S80" s="51">
        <v>95.145631067961162</v>
      </c>
      <c r="T80" s="51">
        <v>101.45631067961163</v>
      </c>
      <c r="U80" s="51">
        <v>104.36893203883496</v>
      </c>
      <c r="V80" s="51">
        <v>102.91262135922329</v>
      </c>
      <c r="W80" s="51">
        <v>101.45631067961163</v>
      </c>
      <c r="X80" s="51">
        <v>100.97087378640776</v>
      </c>
      <c r="Y80" s="51">
        <v>101.94174757281553</v>
      </c>
      <c r="Z80" s="51">
        <v>103.39805825242718</v>
      </c>
      <c r="AA80" s="51">
        <v>100.97087378640776</v>
      </c>
      <c r="AB80" s="51">
        <v>102.42718446601941</v>
      </c>
      <c r="AC80" s="51">
        <v>100</v>
      </c>
      <c r="AD80" s="51">
        <v>101.45631067961163</v>
      </c>
      <c r="AE80" s="51">
        <v>104.36893203883496</v>
      </c>
      <c r="AF80" s="51">
        <v>103.39805825242718</v>
      </c>
      <c r="AG80" s="51">
        <v>106.31067961165046</v>
      </c>
      <c r="AH80" s="15"/>
    </row>
    <row r="81" spans="4:34" x14ac:dyDescent="0.25">
      <c r="D81" s="5">
        <f t="shared" si="11"/>
        <v>5</v>
      </c>
      <c r="E81" s="51">
        <v>100</v>
      </c>
      <c r="F81" s="51">
        <v>103.70370370370372</v>
      </c>
      <c r="G81" s="51">
        <v>105.82010582010584</v>
      </c>
      <c r="H81" s="51">
        <v>100</v>
      </c>
      <c r="I81" s="51">
        <v>101.05820105820106</v>
      </c>
      <c r="J81" s="51">
        <v>88.359788359788354</v>
      </c>
      <c r="K81" s="51">
        <v>81.481481481481495</v>
      </c>
      <c r="L81" s="51">
        <v>75.661375661375672</v>
      </c>
      <c r="M81" s="51">
        <v>73.544973544973558</v>
      </c>
      <c r="N81" s="51">
        <v>71.957671957671963</v>
      </c>
      <c r="O81" s="51">
        <v>71.428571428571431</v>
      </c>
      <c r="P81" s="51">
        <v>69.841269841269835</v>
      </c>
      <c r="Q81" s="51">
        <v>70.899470899470913</v>
      </c>
      <c r="R81" s="51">
        <v>77.777777777777786</v>
      </c>
      <c r="S81" s="51">
        <v>80.952380952380963</v>
      </c>
      <c r="T81" s="51">
        <v>83.068783068783063</v>
      </c>
      <c r="U81" s="51">
        <v>83.068783068783063</v>
      </c>
      <c r="V81" s="51">
        <v>88.888888888888886</v>
      </c>
      <c r="W81" s="51">
        <v>94.708994708994709</v>
      </c>
      <c r="X81" s="51">
        <v>93.650793650793645</v>
      </c>
      <c r="Y81" s="51">
        <v>93.121693121693141</v>
      </c>
      <c r="Z81" s="51">
        <v>94.179894179894191</v>
      </c>
      <c r="AA81" s="51">
        <v>99.470899470899482</v>
      </c>
      <c r="AB81" s="51">
        <v>95.238095238095241</v>
      </c>
      <c r="AC81" s="51">
        <v>94.708994708994709</v>
      </c>
      <c r="AD81" s="51">
        <v>95.238095238095241</v>
      </c>
      <c r="AE81" s="51">
        <v>98.412698412698433</v>
      </c>
      <c r="AF81" s="51">
        <v>97.883597883597901</v>
      </c>
      <c r="AG81" s="51">
        <v>98.412698412698433</v>
      </c>
      <c r="AH81" s="15"/>
    </row>
    <row r="82" spans="4:34" x14ac:dyDescent="0.25">
      <c r="D82" s="5">
        <f t="shared" si="11"/>
        <v>6</v>
      </c>
      <c r="E82" s="51">
        <v>100</v>
      </c>
      <c r="F82" s="51">
        <v>99.176954732510296</v>
      </c>
      <c r="G82" s="51">
        <v>102.05761316872429</v>
      </c>
      <c r="H82" s="51">
        <v>101.23456790123457</v>
      </c>
      <c r="I82" s="51">
        <v>100.41152263374484</v>
      </c>
      <c r="J82" s="51">
        <v>98.76543209876543</v>
      </c>
      <c r="K82" s="51">
        <v>97.942386831275712</v>
      </c>
      <c r="L82" s="51">
        <v>86.008230452674894</v>
      </c>
      <c r="M82" s="51">
        <v>79.835390946502045</v>
      </c>
      <c r="N82" s="51">
        <v>75.720164609053484</v>
      </c>
      <c r="O82" s="51">
        <v>71.193415637860085</v>
      </c>
      <c r="P82" s="51">
        <v>69.135802469135797</v>
      </c>
      <c r="Q82" s="51">
        <v>72.016460905349788</v>
      </c>
      <c r="R82" s="51">
        <v>76.543209876543216</v>
      </c>
      <c r="S82" s="51">
        <v>82.304526748971199</v>
      </c>
      <c r="T82" s="51">
        <v>89.300411522633738</v>
      </c>
      <c r="U82" s="51">
        <v>95.061728395061735</v>
      </c>
      <c r="V82" s="51">
        <v>94.444444444444457</v>
      </c>
      <c r="W82" s="51">
        <v>93.827160493827151</v>
      </c>
      <c r="X82" s="51">
        <v>91.769547325102891</v>
      </c>
      <c r="Y82" s="51">
        <v>93.827160493827151</v>
      </c>
      <c r="Z82" s="51">
        <v>93.827160493827151</v>
      </c>
      <c r="AA82" s="51">
        <v>95.061728395061735</v>
      </c>
      <c r="AB82" s="51">
        <v>94.238683127572003</v>
      </c>
      <c r="AC82" s="51">
        <v>92.592592592592595</v>
      </c>
      <c r="AD82" s="51">
        <v>94.650205761316869</v>
      </c>
      <c r="AE82" s="51">
        <v>96.296296296296291</v>
      </c>
      <c r="AF82" s="51">
        <v>94.650205761316869</v>
      </c>
      <c r="AG82" s="51">
        <v>97.53086419753086</v>
      </c>
      <c r="AH82" s="15"/>
    </row>
    <row r="83" spans="4:34" x14ac:dyDescent="0.25">
      <c r="D83" s="5">
        <f t="shared" si="11"/>
        <v>7</v>
      </c>
      <c r="E83" s="51">
        <v>100</v>
      </c>
      <c r="F83" s="51">
        <v>100.42735042735043</v>
      </c>
      <c r="G83" s="51">
        <v>100.85470085470088</v>
      </c>
      <c r="H83" s="51">
        <v>100.42735042735043</v>
      </c>
      <c r="I83" s="51">
        <v>101.70940170940173</v>
      </c>
      <c r="J83" s="51">
        <v>99.572649572649581</v>
      </c>
      <c r="K83" s="51">
        <v>91.025641025641036</v>
      </c>
      <c r="L83" s="51">
        <v>84.188034188034194</v>
      </c>
      <c r="M83" s="51">
        <v>77.777777777777786</v>
      </c>
      <c r="N83" s="51">
        <v>76.923076923076934</v>
      </c>
      <c r="O83" s="51">
        <v>80.341880341880341</v>
      </c>
      <c r="P83" s="51">
        <v>87.179487179487182</v>
      </c>
      <c r="Q83" s="51">
        <v>94.444444444444457</v>
      </c>
      <c r="R83" s="51">
        <v>100.42735042735043</v>
      </c>
      <c r="S83" s="51">
        <v>100.42735042735043</v>
      </c>
      <c r="T83" s="51">
        <v>98.71794871794873</v>
      </c>
      <c r="U83" s="51">
        <v>99.572649572649581</v>
      </c>
      <c r="V83" s="51">
        <v>98.931623931623932</v>
      </c>
      <c r="W83" s="51">
        <v>98.290598290598297</v>
      </c>
      <c r="X83" s="51">
        <v>97.435897435897445</v>
      </c>
      <c r="Y83" s="51">
        <v>98.290598290598297</v>
      </c>
      <c r="Z83" s="51">
        <v>97.435897435897445</v>
      </c>
      <c r="AA83" s="51">
        <v>100.42735042735043</v>
      </c>
      <c r="AB83" s="51">
        <v>100.42735042735043</v>
      </c>
      <c r="AC83" s="51">
        <v>97.863247863247864</v>
      </c>
      <c r="AD83" s="51">
        <v>96.581196581196593</v>
      </c>
      <c r="AE83" s="51">
        <v>98.290598290598297</v>
      </c>
      <c r="AF83" s="51">
        <v>100.42735042735043</v>
      </c>
      <c r="AG83" s="51">
        <v>100.42735042735043</v>
      </c>
      <c r="AH83" s="15"/>
    </row>
    <row r="84" spans="4:34" x14ac:dyDescent="0.25">
      <c r="D84" s="5">
        <f t="shared" si="11"/>
        <v>8</v>
      </c>
      <c r="E84" s="51">
        <v>100</v>
      </c>
      <c r="F84" s="51">
        <v>100</v>
      </c>
      <c r="G84" s="51">
        <v>104.5</v>
      </c>
      <c r="H84" s="51">
        <v>102.49999999999999</v>
      </c>
      <c r="I84" s="51">
        <v>105</v>
      </c>
      <c r="J84" s="51">
        <v>101</v>
      </c>
      <c r="K84" s="51">
        <v>100</v>
      </c>
      <c r="L84" s="51">
        <v>89.499999999999986</v>
      </c>
      <c r="M84" s="51">
        <v>81.5</v>
      </c>
      <c r="N84" s="51">
        <v>77</v>
      </c>
      <c r="O84" s="51">
        <v>76</v>
      </c>
      <c r="P84" s="51">
        <v>77.5</v>
      </c>
      <c r="Q84" s="51">
        <v>83.5</v>
      </c>
      <c r="R84" s="51">
        <v>93</v>
      </c>
      <c r="S84" s="51">
        <v>96.500000000000014</v>
      </c>
      <c r="T84" s="51">
        <v>99.499999999999986</v>
      </c>
      <c r="U84" s="51">
        <v>102</v>
      </c>
      <c r="V84" s="51">
        <v>101</v>
      </c>
      <c r="W84" s="51">
        <v>100</v>
      </c>
      <c r="X84" s="51">
        <v>100</v>
      </c>
      <c r="Y84" s="51">
        <v>100.50000000000001</v>
      </c>
      <c r="Z84" s="51">
        <v>101</v>
      </c>
      <c r="AA84" s="51">
        <v>103</v>
      </c>
      <c r="AB84" s="51">
        <v>103</v>
      </c>
      <c r="AC84" s="51">
        <v>102</v>
      </c>
      <c r="AD84" s="51">
        <v>104.5</v>
      </c>
      <c r="AE84" s="51">
        <v>103.49999999999999</v>
      </c>
      <c r="AF84" s="51">
        <v>106</v>
      </c>
      <c r="AG84" s="51">
        <v>108.5</v>
      </c>
      <c r="AH84" s="15"/>
    </row>
    <row r="85" spans="4:34" x14ac:dyDescent="0.25">
      <c r="D85" s="5">
        <f t="shared" si="11"/>
        <v>9</v>
      </c>
      <c r="E85" s="51">
        <v>100</v>
      </c>
      <c r="F85" s="51">
        <v>99.576271186440664</v>
      </c>
      <c r="G85" s="51">
        <v>103.38983050847457</v>
      </c>
      <c r="H85" s="51">
        <v>101.27118644067797</v>
      </c>
      <c r="I85" s="51">
        <v>100.42372881355932</v>
      </c>
      <c r="J85" s="51">
        <v>95.338983050847446</v>
      </c>
      <c r="K85" s="51">
        <v>91.101694915254228</v>
      </c>
      <c r="L85" s="51">
        <v>82.20338983050847</v>
      </c>
      <c r="M85" s="51">
        <v>77.118644067796609</v>
      </c>
      <c r="N85" s="51">
        <v>75.423728813559322</v>
      </c>
      <c r="O85" s="51">
        <v>79.237288135593204</v>
      </c>
      <c r="P85" s="51">
        <v>86.016949152542367</v>
      </c>
      <c r="Q85" s="51">
        <v>93.220338983050837</v>
      </c>
      <c r="R85" s="51">
        <v>98.72881355932202</v>
      </c>
      <c r="S85" s="51">
        <v>97.033898305084733</v>
      </c>
      <c r="T85" s="51">
        <v>97.457627118644069</v>
      </c>
      <c r="U85" s="51">
        <v>100</v>
      </c>
      <c r="V85" s="51">
        <v>98.305084745762713</v>
      </c>
      <c r="W85" s="51">
        <v>96.610169491525426</v>
      </c>
      <c r="X85" s="51">
        <v>97.457627118644069</v>
      </c>
      <c r="Y85" s="51">
        <v>97.881355932203391</v>
      </c>
      <c r="Z85" s="51">
        <v>98.305084745762699</v>
      </c>
      <c r="AA85" s="51">
        <v>98.305084745762699</v>
      </c>
      <c r="AB85" s="51">
        <v>97.881355932203391</v>
      </c>
      <c r="AC85" s="51">
        <v>96.18644067796609</v>
      </c>
      <c r="AD85" s="51">
        <v>96.18644067796609</v>
      </c>
      <c r="AE85" s="51">
        <v>97.457627118644069</v>
      </c>
      <c r="AF85" s="51">
        <v>98.72881355932202</v>
      </c>
      <c r="AG85" s="51">
        <v>98.72881355932202</v>
      </c>
      <c r="AH85" s="15"/>
    </row>
    <row r="86" spans="4:34" x14ac:dyDescent="0.25">
      <c r="D86" s="5">
        <f>D85+1</f>
        <v>10</v>
      </c>
      <c r="E86" s="51">
        <v>100</v>
      </c>
      <c r="F86" s="51">
        <v>102.49999999999999</v>
      </c>
      <c r="G86" s="51">
        <v>106.99999999999999</v>
      </c>
      <c r="H86" s="51">
        <v>102</v>
      </c>
      <c r="I86" s="51">
        <v>99</v>
      </c>
      <c r="J86" s="51">
        <v>92</v>
      </c>
      <c r="K86" s="51">
        <v>86.999999999999986</v>
      </c>
      <c r="L86" s="51">
        <v>80.5</v>
      </c>
      <c r="M86" s="51">
        <v>77</v>
      </c>
      <c r="N86" s="51">
        <v>74.5</v>
      </c>
      <c r="O86" s="51">
        <v>72</v>
      </c>
      <c r="P86" s="51">
        <v>74.5</v>
      </c>
      <c r="Q86" s="51">
        <v>78.499999999999986</v>
      </c>
      <c r="R86" s="51">
        <v>83.5</v>
      </c>
      <c r="S86" s="51">
        <v>88.000000000000014</v>
      </c>
      <c r="T86" s="51">
        <v>92.5</v>
      </c>
      <c r="U86" s="51">
        <v>98.000000000000014</v>
      </c>
      <c r="V86" s="51">
        <v>98.500000000000014</v>
      </c>
      <c r="W86" s="51">
        <v>99</v>
      </c>
      <c r="X86" s="51">
        <v>100</v>
      </c>
      <c r="Y86" s="51">
        <v>100.50000000000001</v>
      </c>
      <c r="Z86" s="51">
        <v>100.50000000000001</v>
      </c>
      <c r="AA86" s="51">
        <v>99.499999999999986</v>
      </c>
      <c r="AB86" s="51">
        <v>100</v>
      </c>
      <c r="AC86" s="51">
        <v>99.499999999999986</v>
      </c>
      <c r="AD86" s="51">
        <v>102.49999999999999</v>
      </c>
      <c r="AE86" s="51">
        <v>102.49999999999999</v>
      </c>
      <c r="AF86" s="51">
        <v>106</v>
      </c>
      <c r="AG86" s="51">
        <v>108</v>
      </c>
      <c r="AH86" s="15"/>
    </row>
    <row r="89" spans="4:34" x14ac:dyDescent="0.25">
      <c r="D89" s="27" t="s">
        <v>11</v>
      </c>
    </row>
    <row r="90" spans="4:34" ht="21" x14ac:dyDescent="0.35">
      <c r="D90" s="16"/>
      <c r="E90" s="2"/>
      <c r="L90" s="4"/>
    </row>
    <row r="91" spans="4:34" ht="15.75" x14ac:dyDescent="0.25">
      <c r="D91" s="16" t="s">
        <v>10</v>
      </c>
      <c r="E91" s="2" t="s">
        <v>12</v>
      </c>
      <c r="G91" s="285"/>
      <c r="H91" s="285"/>
      <c r="I91" s="285"/>
      <c r="J91" s="285"/>
      <c r="K91" s="285"/>
      <c r="L91" s="285"/>
      <c r="M91" s="285"/>
      <c r="N91" s="285"/>
      <c r="O91" s="285"/>
      <c r="P91" s="285"/>
      <c r="Q91" s="285"/>
      <c r="R91" s="285"/>
      <c r="S91" s="285"/>
      <c r="T91" s="285"/>
      <c r="U91" s="285"/>
      <c r="V91" s="285"/>
    </row>
    <row r="92" spans="4:34" x14ac:dyDescent="0.25">
      <c r="D92" s="5" t="s">
        <v>3</v>
      </c>
      <c r="E92" s="6">
        <v>0</v>
      </c>
      <c r="F92" s="6">
        <f>E92+1</f>
        <v>1</v>
      </c>
      <c r="G92" s="6">
        <f t="shared" ref="G92:S92" si="12">F92+1</f>
        <v>2</v>
      </c>
      <c r="H92" s="6">
        <f t="shared" si="12"/>
        <v>3</v>
      </c>
      <c r="I92" s="6">
        <f t="shared" si="12"/>
        <v>4</v>
      </c>
      <c r="J92" s="6">
        <f t="shared" si="12"/>
        <v>5</v>
      </c>
      <c r="K92" s="6">
        <f t="shared" si="12"/>
        <v>6</v>
      </c>
      <c r="L92" s="6">
        <f t="shared" si="12"/>
        <v>7</v>
      </c>
      <c r="M92" s="6">
        <f t="shared" si="12"/>
        <v>8</v>
      </c>
      <c r="N92" s="6">
        <f t="shared" si="12"/>
        <v>9</v>
      </c>
      <c r="O92" s="6">
        <f t="shared" si="12"/>
        <v>10</v>
      </c>
      <c r="P92" s="6">
        <f t="shared" si="12"/>
        <v>11</v>
      </c>
      <c r="Q92" s="6">
        <f t="shared" si="12"/>
        <v>12</v>
      </c>
      <c r="R92" s="6">
        <f t="shared" si="12"/>
        <v>13</v>
      </c>
      <c r="S92" s="6">
        <f t="shared" si="12"/>
        <v>14</v>
      </c>
      <c r="T92" s="6">
        <v>16</v>
      </c>
      <c r="U92" s="6">
        <v>17</v>
      </c>
      <c r="V92" s="6">
        <v>18</v>
      </c>
      <c r="W92" s="6">
        <v>19</v>
      </c>
      <c r="X92" s="6">
        <v>20</v>
      </c>
      <c r="Y92" s="6">
        <v>22</v>
      </c>
    </row>
    <row r="93" spans="4:34" x14ac:dyDescent="0.25">
      <c r="D93" s="5">
        <v>1</v>
      </c>
      <c r="E93" s="17">
        <v>19.3</v>
      </c>
      <c r="F93" s="8">
        <v>19.2</v>
      </c>
      <c r="G93" s="8">
        <v>19.5</v>
      </c>
      <c r="H93" s="8">
        <v>19.8</v>
      </c>
      <c r="I93" s="8">
        <v>20.100000000000001</v>
      </c>
      <c r="J93" s="8">
        <v>20.399999999999999</v>
      </c>
      <c r="K93" s="8">
        <v>19.899999999999999</v>
      </c>
      <c r="L93" s="24">
        <v>16.7</v>
      </c>
      <c r="M93" s="8">
        <v>16.899999999999999</v>
      </c>
      <c r="N93" s="8">
        <v>18.3</v>
      </c>
      <c r="O93" s="8">
        <v>19.7</v>
      </c>
      <c r="P93" s="8">
        <v>21</v>
      </c>
      <c r="Q93" s="11">
        <v>20.2</v>
      </c>
      <c r="R93" s="11">
        <v>20.9</v>
      </c>
      <c r="S93" s="11">
        <v>20.3</v>
      </c>
      <c r="T93" s="11">
        <v>21.1</v>
      </c>
      <c r="U93" s="11">
        <v>20</v>
      </c>
      <c r="V93" s="11">
        <v>21.2</v>
      </c>
      <c r="W93" s="11">
        <v>21.4</v>
      </c>
      <c r="X93" s="17">
        <v>21.2</v>
      </c>
      <c r="Y93" s="17">
        <v>21.9</v>
      </c>
    </row>
    <row r="94" spans="4:34" x14ac:dyDescent="0.25">
      <c r="D94" s="5">
        <v>2</v>
      </c>
      <c r="E94" s="17">
        <v>17.100000000000001</v>
      </c>
      <c r="F94" s="8">
        <v>17.399999999999999</v>
      </c>
      <c r="G94" s="8">
        <v>18</v>
      </c>
      <c r="H94" s="8">
        <v>18.399999999999999</v>
      </c>
      <c r="I94" s="8">
        <v>17.3</v>
      </c>
      <c r="J94" s="8">
        <v>17.2</v>
      </c>
      <c r="K94" s="8">
        <v>16.399999999999999</v>
      </c>
      <c r="L94" s="10">
        <v>14.8</v>
      </c>
      <c r="M94" s="8">
        <v>13.8</v>
      </c>
      <c r="N94" s="8">
        <v>13.5</v>
      </c>
      <c r="O94" s="8">
        <v>14.2</v>
      </c>
      <c r="P94" s="8">
        <v>16.3</v>
      </c>
      <c r="Q94" s="11">
        <v>17.8</v>
      </c>
      <c r="R94" s="11">
        <v>19.100000000000001</v>
      </c>
      <c r="S94" s="11">
        <v>19.2</v>
      </c>
      <c r="T94" s="11">
        <v>19.399999999999999</v>
      </c>
      <c r="U94" s="11">
        <v>18.7</v>
      </c>
      <c r="V94" s="11">
        <v>18.7</v>
      </c>
      <c r="W94" s="11">
        <v>18.899999999999999</v>
      </c>
      <c r="X94" s="17">
        <v>19.100000000000001</v>
      </c>
      <c r="Y94" s="17">
        <v>19</v>
      </c>
    </row>
    <row r="95" spans="4:34" x14ac:dyDescent="0.25">
      <c r="D95" s="5">
        <f t="shared" ref="D95:D100" si="13">D94+1</f>
        <v>3</v>
      </c>
      <c r="E95" s="17">
        <v>17.8</v>
      </c>
      <c r="F95" s="8">
        <v>17.8</v>
      </c>
      <c r="G95" s="8">
        <v>18.100000000000001</v>
      </c>
      <c r="H95" s="8">
        <v>18.100000000000001</v>
      </c>
      <c r="I95" s="8">
        <v>17.2</v>
      </c>
      <c r="J95" s="8">
        <v>17.399999999999999</v>
      </c>
      <c r="K95" s="8">
        <v>17</v>
      </c>
      <c r="L95" s="10">
        <v>14.8</v>
      </c>
      <c r="M95" s="8">
        <v>13.8</v>
      </c>
      <c r="N95" s="8">
        <v>13.6</v>
      </c>
      <c r="O95" s="8">
        <v>14.1</v>
      </c>
      <c r="P95" s="8">
        <v>15.9</v>
      </c>
      <c r="Q95" s="8">
        <v>17</v>
      </c>
      <c r="R95" s="11">
        <v>18.399999999999999</v>
      </c>
      <c r="S95" s="11">
        <v>18.8</v>
      </c>
      <c r="T95" s="11">
        <v>18.899999999999999</v>
      </c>
      <c r="U95" s="11">
        <v>19</v>
      </c>
      <c r="V95" s="11">
        <v>18.7</v>
      </c>
      <c r="W95" s="11">
        <v>19.2</v>
      </c>
      <c r="X95" s="17">
        <v>18.600000000000001</v>
      </c>
      <c r="Y95" s="17">
        <v>19.2</v>
      </c>
    </row>
    <row r="96" spans="4:34" x14ac:dyDescent="0.25">
      <c r="D96" s="5">
        <f t="shared" si="13"/>
        <v>4</v>
      </c>
      <c r="E96" s="18">
        <v>20.399999999999999</v>
      </c>
      <c r="F96" s="8">
        <v>20.399999999999999</v>
      </c>
      <c r="G96" s="8">
        <v>20.2</v>
      </c>
      <c r="H96" s="8">
        <v>20.6</v>
      </c>
      <c r="I96" s="8">
        <v>20.2</v>
      </c>
      <c r="J96" s="8">
        <v>20.399999999999999</v>
      </c>
      <c r="K96" s="8">
        <v>19.7</v>
      </c>
      <c r="L96" s="8">
        <v>17.100000000000001</v>
      </c>
      <c r="M96" s="8">
        <v>16</v>
      </c>
      <c r="N96" s="8">
        <v>16.899999999999999</v>
      </c>
      <c r="O96" s="8">
        <v>18.8</v>
      </c>
      <c r="P96" s="8">
        <v>20.8</v>
      </c>
      <c r="Q96" s="11">
        <v>20.6</v>
      </c>
      <c r="R96" s="11">
        <v>21</v>
      </c>
      <c r="S96" s="11">
        <v>21.3</v>
      </c>
      <c r="T96" s="11">
        <v>21.6</v>
      </c>
      <c r="U96" s="11">
        <v>21.3</v>
      </c>
      <c r="V96" s="11">
        <v>21.3</v>
      </c>
      <c r="W96" s="11">
        <v>21.6</v>
      </c>
      <c r="X96" s="17">
        <v>22</v>
      </c>
      <c r="Y96" s="17">
        <v>21.9</v>
      </c>
    </row>
    <row r="97" spans="4:25" x14ac:dyDescent="0.25">
      <c r="D97" s="5">
        <f t="shared" si="13"/>
        <v>5</v>
      </c>
      <c r="E97" s="17">
        <v>17.899999999999999</v>
      </c>
      <c r="F97" s="8">
        <v>18.100000000000001</v>
      </c>
      <c r="G97" s="8">
        <v>18.2</v>
      </c>
      <c r="H97" s="8">
        <v>18.600000000000001</v>
      </c>
      <c r="I97" s="8">
        <v>18.399999999999999</v>
      </c>
      <c r="J97" s="8">
        <v>18.600000000000001</v>
      </c>
      <c r="K97" s="8">
        <v>17.7</v>
      </c>
      <c r="L97" s="8">
        <v>15.5</v>
      </c>
      <c r="M97" s="8">
        <v>14.4</v>
      </c>
      <c r="N97" s="8">
        <v>14.5</v>
      </c>
      <c r="O97" s="8">
        <v>15.8</v>
      </c>
      <c r="P97" s="8">
        <v>17.8</v>
      </c>
      <c r="Q97" s="11">
        <v>18.600000000000001</v>
      </c>
      <c r="R97" s="11">
        <v>19.399999999999999</v>
      </c>
      <c r="S97" s="11">
        <v>18.899999999999999</v>
      </c>
      <c r="T97" s="11">
        <v>19.100000000000001</v>
      </c>
      <c r="U97" s="11">
        <v>19.3</v>
      </c>
      <c r="V97" s="11">
        <v>19.3</v>
      </c>
      <c r="W97" s="11">
        <v>19</v>
      </c>
      <c r="X97" s="17">
        <v>19.399999999999999</v>
      </c>
      <c r="Y97" s="17">
        <v>19.399999999999999</v>
      </c>
    </row>
    <row r="98" spans="4:25" x14ac:dyDescent="0.25">
      <c r="D98" s="5">
        <f t="shared" si="13"/>
        <v>6</v>
      </c>
      <c r="E98" s="17">
        <v>19.8</v>
      </c>
      <c r="F98" s="8">
        <v>19.899999999999999</v>
      </c>
      <c r="G98" s="8">
        <v>20.3</v>
      </c>
      <c r="H98" s="8">
        <v>20.6</v>
      </c>
      <c r="I98" s="8">
        <v>19.899999999999999</v>
      </c>
      <c r="J98" s="8">
        <v>19.3</v>
      </c>
      <c r="K98" s="8">
        <v>19.3</v>
      </c>
      <c r="L98" s="8">
        <v>17</v>
      </c>
      <c r="M98" s="8">
        <v>15.7</v>
      </c>
      <c r="N98" s="8">
        <v>16.8</v>
      </c>
      <c r="O98" s="8">
        <v>19.399999999999999</v>
      </c>
      <c r="P98" s="8">
        <v>21.1</v>
      </c>
      <c r="Q98" s="8">
        <v>20</v>
      </c>
      <c r="R98" s="11">
        <v>20.6</v>
      </c>
      <c r="S98" s="11">
        <v>20.7</v>
      </c>
      <c r="T98" s="11">
        <v>20.8</v>
      </c>
      <c r="U98" s="11">
        <v>20.7</v>
      </c>
      <c r="V98" s="11">
        <v>21</v>
      </c>
      <c r="W98" s="11">
        <v>21.4</v>
      </c>
      <c r="X98" s="17">
        <v>21.3</v>
      </c>
      <c r="Y98" s="17">
        <v>21.6</v>
      </c>
    </row>
    <row r="99" spans="4:25" x14ac:dyDescent="0.25">
      <c r="D99" s="5">
        <f t="shared" si="13"/>
        <v>7</v>
      </c>
      <c r="E99" s="17">
        <v>18.5</v>
      </c>
      <c r="F99" s="8">
        <v>18.2</v>
      </c>
      <c r="G99" s="8">
        <v>18.399999999999999</v>
      </c>
      <c r="H99" s="8">
        <v>18.3</v>
      </c>
      <c r="I99" s="8">
        <v>18.399999999999999</v>
      </c>
      <c r="J99" s="8">
        <v>18</v>
      </c>
      <c r="K99" s="8">
        <v>18</v>
      </c>
      <c r="L99" s="8">
        <v>16.100000000000001</v>
      </c>
      <c r="M99" s="8">
        <v>14.5</v>
      </c>
      <c r="N99" s="8">
        <v>15.2</v>
      </c>
      <c r="O99" s="8">
        <v>16.8</v>
      </c>
      <c r="P99" s="8">
        <v>18.399999999999999</v>
      </c>
      <c r="Q99" s="11">
        <v>18.3</v>
      </c>
      <c r="R99" s="11">
        <v>18.7</v>
      </c>
      <c r="S99" s="11">
        <v>18.8</v>
      </c>
      <c r="T99" s="11">
        <v>19.2</v>
      </c>
      <c r="U99" s="11">
        <v>18.7</v>
      </c>
      <c r="V99" s="11">
        <v>18.600000000000001</v>
      </c>
      <c r="W99" s="11">
        <v>18.600000000000001</v>
      </c>
      <c r="X99" s="17">
        <v>19.3</v>
      </c>
      <c r="Y99" s="17">
        <v>19.100000000000001</v>
      </c>
    </row>
    <row r="100" spans="4:25" x14ac:dyDescent="0.25">
      <c r="D100" s="5">
        <f t="shared" si="13"/>
        <v>8</v>
      </c>
      <c r="E100" s="17">
        <v>18.399999999999999</v>
      </c>
      <c r="F100" s="8">
        <v>18.2</v>
      </c>
      <c r="G100" s="8">
        <v>18.600000000000001</v>
      </c>
      <c r="H100" s="8">
        <v>19</v>
      </c>
      <c r="I100" s="8">
        <v>18.5</v>
      </c>
      <c r="J100" s="8">
        <v>18.2</v>
      </c>
      <c r="K100" s="8">
        <v>17.600000000000001</v>
      </c>
      <c r="L100" s="8">
        <v>15.8</v>
      </c>
      <c r="M100" s="8">
        <v>14.4</v>
      </c>
      <c r="N100" s="8">
        <v>14.3</v>
      </c>
      <c r="O100" s="8">
        <v>15.5</v>
      </c>
      <c r="P100" s="8">
        <v>17.600000000000001</v>
      </c>
      <c r="Q100" s="11">
        <v>18.3</v>
      </c>
      <c r="R100" s="11">
        <v>19.7</v>
      </c>
      <c r="S100" s="11">
        <v>19.399999999999999</v>
      </c>
      <c r="T100" s="11">
        <v>19.7</v>
      </c>
      <c r="U100" s="11">
        <v>19.399999999999999</v>
      </c>
      <c r="V100" s="11">
        <v>19.3</v>
      </c>
      <c r="W100" s="11">
        <v>19.600000000000001</v>
      </c>
      <c r="X100" s="17">
        <v>20.2</v>
      </c>
      <c r="Y100" s="17">
        <v>20</v>
      </c>
    </row>
    <row r="101" spans="4:25" x14ac:dyDescent="0.25">
      <c r="D101" s="5">
        <f>D100+1</f>
        <v>9</v>
      </c>
      <c r="E101" s="18">
        <v>18</v>
      </c>
      <c r="F101" s="8">
        <v>17.7</v>
      </c>
      <c r="G101" s="8">
        <v>18</v>
      </c>
      <c r="H101" s="8">
        <v>18.2</v>
      </c>
      <c r="I101" s="8">
        <v>17.7</v>
      </c>
      <c r="J101" s="8">
        <v>17.3</v>
      </c>
      <c r="K101" s="8">
        <v>16</v>
      </c>
      <c r="L101" s="8">
        <v>14.5</v>
      </c>
      <c r="M101" s="8">
        <v>13.5</v>
      </c>
      <c r="N101" s="8">
        <v>13</v>
      </c>
      <c r="O101" s="8">
        <v>13.1</v>
      </c>
      <c r="P101" s="8">
        <v>14.5</v>
      </c>
      <c r="Q101" s="11">
        <v>15.9</v>
      </c>
      <c r="R101" s="11">
        <v>17.7</v>
      </c>
      <c r="S101" s="11">
        <v>18.2</v>
      </c>
      <c r="T101" s="11">
        <v>18.399999999999999</v>
      </c>
      <c r="U101" s="11">
        <v>18.5</v>
      </c>
      <c r="V101" s="11">
        <v>18.3</v>
      </c>
      <c r="W101" s="11">
        <v>18.8</v>
      </c>
      <c r="X101" s="17">
        <v>19</v>
      </c>
      <c r="Y101" s="17">
        <v>18.899999999999999</v>
      </c>
    </row>
    <row r="102" spans="4:25" x14ac:dyDescent="0.25">
      <c r="D102" s="26">
        <f>D93</f>
        <v>1</v>
      </c>
      <c r="E102" s="51">
        <v>100</v>
      </c>
      <c r="F102" s="51">
        <v>99.481865284974091</v>
      </c>
      <c r="G102" s="51">
        <v>101.03626943005182</v>
      </c>
      <c r="H102" s="51">
        <v>102.59067357512954</v>
      </c>
      <c r="I102" s="51">
        <v>104.14507772020724</v>
      </c>
      <c r="J102" s="51">
        <v>105.69948186528497</v>
      </c>
      <c r="K102" s="51">
        <v>103.10880829015542</v>
      </c>
      <c r="L102" s="51">
        <v>86.52849740932642</v>
      </c>
      <c r="M102" s="51">
        <v>87.564766839378223</v>
      </c>
      <c r="N102" s="51">
        <v>94.818652849740943</v>
      </c>
      <c r="O102" s="51">
        <v>102.07253886010361</v>
      </c>
      <c r="P102" s="51">
        <v>108.8082901554404</v>
      </c>
      <c r="Q102" s="51">
        <v>104.66321243523315</v>
      </c>
      <c r="R102" s="51">
        <v>108.29015544041449</v>
      </c>
      <c r="S102" s="51">
        <v>105.18134715025906</v>
      </c>
      <c r="T102" s="51">
        <v>109.32642487046633</v>
      </c>
      <c r="U102" s="51">
        <v>103.62694300518133</v>
      </c>
      <c r="V102" s="51">
        <v>109.84455958549222</v>
      </c>
      <c r="W102" s="51">
        <v>110.88082901554404</v>
      </c>
      <c r="X102" s="51">
        <v>109.84455958549222</v>
      </c>
      <c r="Y102" s="51">
        <v>113.47150259067355</v>
      </c>
    </row>
    <row r="103" spans="4:25" x14ac:dyDescent="0.25">
      <c r="D103" s="26">
        <f t="shared" ref="D103:D110" si="14">D94</f>
        <v>2</v>
      </c>
      <c r="E103" s="51">
        <v>100</v>
      </c>
      <c r="F103" s="51">
        <v>101.75438596491226</v>
      </c>
      <c r="G103" s="51">
        <v>105.26315789473684</v>
      </c>
      <c r="H103" s="51">
        <v>107.60233918128652</v>
      </c>
      <c r="I103" s="51">
        <v>101.16959064327484</v>
      </c>
      <c r="J103" s="51">
        <v>100.58479532163742</v>
      </c>
      <c r="K103" s="51">
        <v>95.906432748537995</v>
      </c>
      <c r="L103" s="51">
        <v>86.549707602339183</v>
      </c>
      <c r="M103" s="51">
        <v>80.701754385964904</v>
      </c>
      <c r="N103" s="51">
        <v>78.947368421052616</v>
      </c>
      <c r="O103" s="51">
        <v>83.040935672514607</v>
      </c>
      <c r="P103" s="51">
        <v>95.32163742690058</v>
      </c>
      <c r="Q103" s="51">
        <v>104.09356725146199</v>
      </c>
      <c r="R103" s="51">
        <v>111.69590643274854</v>
      </c>
      <c r="S103" s="51">
        <v>112.28070175438596</v>
      </c>
      <c r="T103" s="51">
        <v>113.4502923976608</v>
      </c>
      <c r="U103" s="51">
        <v>109.35672514619881</v>
      </c>
      <c r="V103" s="51">
        <v>109.35672514619881</v>
      </c>
      <c r="W103" s="51">
        <v>110.52631578947367</v>
      </c>
      <c r="X103" s="51">
        <v>111.69590643274854</v>
      </c>
      <c r="Y103" s="51">
        <v>111.1111111111111</v>
      </c>
    </row>
    <row r="104" spans="4:25" x14ac:dyDescent="0.25">
      <c r="D104" s="26">
        <f t="shared" si="14"/>
        <v>3</v>
      </c>
      <c r="E104" s="51">
        <v>100</v>
      </c>
      <c r="F104" s="51">
        <v>100</v>
      </c>
      <c r="G104" s="51">
        <v>101.68539325842696</v>
      </c>
      <c r="H104" s="51">
        <v>101.68539325842696</v>
      </c>
      <c r="I104" s="51">
        <v>96.62921348314606</v>
      </c>
      <c r="J104" s="51">
        <v>97.752808988764031</v>
      </c>
      <c r="K104" s="51">
        <v>95.50561797752809</v>
      </c>
      <c r="L104" s="51">
        <v>83.146067415730343</v>
      </c>
      <c r="M104" s="51">
        <v>77.528089887640448</v>
      </c>
      <c r="N104" s="51">
        <v>76.404494382022463</v>
      </c>
      <c r="O104" s="51">
        <v>79.213483146067404</v>
      </c>
      <c r="P104" s="51">
        <v>89.325842696629209</v>
      </c>
      <c r="Q104" s="51">
        <v>95.50561797752809</v>
      </c>
      <c r="R104" s="51">
        <v>103.37078651685391</v>
      </c>
      <c r="S104" s="51">
        <v>105.61797752808988</v>
      </c>
      <c r="T104" s="51">
        <v>106.17977528089885</v>
      </c>
      <c r="U104" s="51">
        <v>106.74157303370787</v>
      </c>
      <c r="V104" s="51">
        <v>105.0561797752809</v>
      </c>
      <c r="W104" s="51">
        <v>107.86516853932584</v>
      </c>
      <c r="X104" s="51">
        <v>104.49438202247192</v>
      </c>
      <c r="Y104" s="51">
        <v>107.86516853932584</v>
      </c>
    </row>
    <row r="105" spans="4:25" x14ac:dyDescent="0.25">
      <c r="D105" s="26">
        <f t="shared" si="14"/>
        <v>4</v>
      </c>
      <c r="E105" s="51">
        <v>100</v>
      </c>
      <c r="F105" s="51">
        <v>100</v>
      </c>
      <c r="G105" s="51">
        <v>99.019607843137265</v>
      </c>
      <c r="H105" s="51">
        <v>100.98039215686276</v>
      </c>
      <c r="I105" s="51">
        <v>99.019607843137265</v>
      </c>
      <c r="J105" s="51">
        <v>100</v>
      </c>
      <c r="K105" s="51">
        <v>96.568627450980387</v>
      </c>
      <c r="L105" s="51">
        <v>83.823529411764724</v>
      </c>
      <c r="M105" s="51">
        <v>78.431372549019613</v>
      </c>
      <c r="N105" s="51">
        <v>82.843137254901961</v>
      </c>
      <c r="O105" s="51">
        <v>92.156862745098039</v>
      </c>
      <c r="P105" s="51">
        <v>101.96078431372551</v>
      </c>
      <c r="Q105" s="51">
        <v>100.98039215686276</v>
      </c>
      <c r="R105" s="51">
        <v>102.94117647058825</v>
      </c>
      <c r="S105" s="51">
        <v>104.41176470588236</v>
      </c>
      <c r="T105" s="51">
        <v>105.88235294117649</v>
      </c>
      <c r="U105" s="51">
        <v>104.41176470588236</v>
      </c>
      <c r="V105" s="51">
        <v>104.41176470588236</v>
      </c>
      <c r="W105" s="51">
        <v>105.88235294117649</v>
      </c>
      <c r="X105" s="51">
        <v>107.84313725490198</v>
      </c>
      <c r="Y105" s="51">
        <v>107.35294117647058</v>
      </c>
    </row>
    <row r="106" spans="4:25" x14ac:dyDescent="0.25">
      <c r="D106" s="26">
        <f t="shared" si="14"/>
        <v>5</v>
      </c>
      <c r="E106" s="51">
        <v>100</v>
      </c>
      <c r="F106" s="51">
        <v>101.1173184357542</v>
      </c>
      <c r="G106" s="51">
        <v>101.67597765363129</v>
      </c>
      <c r="H106" s="51">
        <v>103.91061452513968</v>
      </c>
      <c r="I106" s="51">
        <v>102.79329608938548</v>
      </c>
      <c r="J106" s="51">
        <v>103.91061452513968</v>
      </c>
      <c r="K106" s="51">
        <v>98.882681564245814</v>
      </c>
      <c r="L106" s="51">
        <v>86.592178770949729</v>
      </c>
      <c r="M106" s="51">
        <v>80.44692737430168</v>
      </c>
      <c r="N106" s="51">
        <v>81.005586592178787</v>
      </c>
      <c r="O106" s="51">
        <v>88.268156424581008</v>
      </c>
      <c r="P106" s="51">
        <v>99.441340782122921</v>
      </c>
      <c r="Q106" s="51">
        <v>103.91061452513968</v>
      </c>
      <c r="R106" s="51">
        <v>108.37988826815644</v>
      </c>
      <c r="S106" s="51">
        <v>105.58659217877096</v>
      </c>
      <c r="T106" s="51">
        <v>106.70391061452516</v>
      </c>
      <c r="U106" s="51">
        <v>107.82122905027933</v>
      </c>
      <c r="V106" s="51">
        <v>107.82122905027933</v>
      </c>
      <c r="W106" s="51">
        <v>106.14525139664805</v>
      </c>
      <c r="X106" s="51">
        <v>108.37988826815644</v>
      </c>
      <c r="Y106" s="51">
        <v>108.37988826815644</v>
      </c>
    </row>
    <row r="107" spans="4:25" x14ac:dyDescent="0.25">
      <c r="D107" s="26">
        <f t="shared" si="14"/>
        <v>6</v>
      </c>
      <c r="E107" s="51">
        <v>100</v>
      </c>
      <c r="F107" s="51">
        <v>100.50505050505049</v>
      </c>
      <c r="G107" s="51">
        <v>102.52525252525253</v>
      </c>
      <c r="H107" s="51">
        <v>104.04040404040404</v>
      </c>
      <c r="I107" s="51">
        <v>100.50505050505049</v>
      </c>
      <c r="J107" s="51">
        <v>97.474747474747474</v>
      </c>
      <c r="K107" s="51">
        <v>97.474747474747474</v>
      </c>
      <c r="L107" s="51">
        <v>85.858585858585855</v>
      </c>
      <c r="M107" s="51">
        <v>79.292929292929287</v>
      </c>
      <c r="N107" s="51">
        <v>84.848484848484844</v>
      </c>
      <c r="O107" s="51">
        <v>97.979797979797965</v>
      </c>
      <c r="P107" s="51">
        <v>106.56565656565658</v>
      </c>
      <c r="Q107" s="51">
        <v>101.01010101010101</v>
      </c>
      <c r="R107" s="51">
        <v>104.04040404040404</v>
      </c>
      <c r="S107" s="51">
        <v>104.54545454545455</v>
      </c>
      <c r="T107" s="51">
        <v>105.05050505050507</v>
      </c>
      <c r="U107" s="51">
        <v>104.54545454545455</v>
      </c>
      <c r="V107" s="51">
        <v>106.06060606060606</v>
      </c>
      <c r="W107" s="51">
        <v>108.08080808080807</v>
      </c>
      <c r="X107" s="51">
        <v>107.57575757575756</v>
      </c>
      <c r="Y107" s="51">
        <v>109.09090909090911</v>
      </c>
    </row>
    <row r="108" spans="4:25" x14ac:dyDescent="0.25">
      <c r="D108" s="26">
        <f t="shared" si="14"/>
        <v>7</v>
      </c>
      <c r="E108" s="51">
        <v>100</v>
      </c>
      <c r="F108" s="51">
        <v>98.378378378378372</v>
      </c>
      <c r="G108" s="51">
        <v>99.459459459459453</v>
      </c>
      <c r="H108" s="51">
        <v>98.918918918918919</v>
      </c>
      <c r="I108" s="51">
        <v>99.459459459459453</v>
      </c>
      <c r="J108" s="51">
        <v>97.297297297297305</v>
      </c>
      <c r="K108" s="51">
        <v>97.297297297297305</v>
      </c>
      <c r="L108" s="51">
        <v>87.027027027027032</v>
      </c>
      <c r="M108" s="51">
        <v>78.378378378378372</v>
      </c>
      <c r="N108" s="51">
        <v>82.162162162162161</v>
      </c>
      <c r="O108" s="51">
        <v>90.810810810810821</v>
      </c>
      <c r="P108" s="51">
        <v>99.459459459459453</v>
      </c>
      <c r="Q108" s="51">
        <v>98.918918918918919</v>
      </c>
      <c r="R108" s="51">
        <v>101.08108108108107</v>
      </c>
      <c r="S108" s="51">
        <v>101.62162162162163</v>
      </c>
      <c r="T108" s="51">
        <v>103.78378378378379</v>
      </c>
      <c r="U108" s="51">
        <v>101.08108108108107</v>
      </c>
      <c r="V108" s="51">
        <v>100.54054054054056</v>
      </c>
      <c r="W108" s="51">
        <v>100.54054054054056</v>
      </c>
      <c r="X108" s="51">
        <v>104.32432432432432</v>
      </c>
      <c r="Y108" s="51">
        <v>103.24324324324326</v>
      </c>
    </row>
    <row r="109" spans="4:25" x14ac:dyDescent="0.25">
      <c r="D109" s="26">
        <f t="shared" si="14"/>
        <v>8</v>
      </c>
      <c r="E109" s="51">
        <v>100</v>
      </c>
      <c r="F109" s="51">
        <v>98.913043478260875</v>
      </c>
      <c r="G109" s="51">
        <v>101.08695652173914</v>
      </c>
      <c r="H109" s="51">
        <v>103.2608695652174</v>
      </c>
      <c r="I109" s="51">
        <v>100.54347826086958</v>
      </c>
      <c r="J109" s="51">
        <v>98.913043478260875</v>
      </c>
      <c r="K109" s="51">
        <v>95.652173913043498</v>
      </c>
      <c r="L109" s="51">
        <v>85.869565217391326</v>
      </c>
      <c r="M109" s="51">
        <v>78.260869565217391</v>
      </c>
      <c r="N109" s="51">
        <v>77.717391304347842</v>
      </c>
      <c r="O109" s="51">
        <v>84.239130434782624</v>
      </c>
      <c r="P109" s="51">
        <v>95.652173913043498</v>
      </c>
      <c r="Q109" s="51">
        <v>99.456521739130437</v>
      </c>
      <c r="R109" s="51">
        <v>107.06521739130434</v>
      </c>
      <c r="S109" s="51">
        <v>105.43478260869566</v>
      </c>
      <c r="T109" s="51">
        <v>107.06521739130434</v>
      </c>
      <c r="U109" s="51">
        <v>105.43478260869566</v>
      </c>
      <c r="V109" s="51">
        <v>104.89130434782609</v>
      </c>
      <c r="W109" s="51">
        <v>106.5217391304348</v>
      </c>
      <c r="X109" s="51">
        <v>109.78260869565217</v>
      </c>
      <c r="Y109" s="51">
        <v>108.69565217391306</v>
      </c>
    </row>
    <row r="110" spans="4:25" x14ac:dyDescent="0.25">
      <c r="D110" s="26">
        <f t="shared" si="14"/>
        <v>9</v>
      </c>
      <c r="E110" s="51">
        <v>100</v>
      </c>
      <c r="F110" s="51">
        <v>98.333333333333329</v>
      </c>
      <c r="G110" s="51">
        <v>100</v>
      </c>
      <c r="H110" s="51">
        <v>101.11111111111111</v>
      </c>
      <c r="I110" s="51">
        <v>98.333333333333329</v>
      </c>
      <c r="J110" s="51">
        <v>96.111111111111114</v>
      </c>
      <c r="K110" s="51">
        <v>88.888888888888886</v>
      </c>
      <c r="L110" s="51">
        <v>80.555555555555557</v>
      </c>
      <c r="M110" s="51">
        <v>75</v>
      </c>
      <c r="N110" s="51">
        <v>72.222222222222214</v>
      </c>
      <c r="O110" s="51">
        <v>72.777777777777771</v>
      </c>
      <c r="P110" s="51">
        <v>80.555555555555557</v>
      </c>
      <c r="Q110" s="51">
        <v>88.333333333333329</v>
      </c>
      <c r="R110" s="51">
        <v>98.333333333333329</v>
      </c>
      <c r="S110" s="51">
        <v>101.11111111111111</v>
      </c>
      <c r="T110" s="51">
        <v>102.22222222222221</v>
      </c>
      <c r="U110" s="51">
        <v>102.77777777777777</v>
      </c>
      <c r="V110" s="51">
        <v>101.66666666666666</v>
      </c>
      <c r="W110" s="51">
        <v>104.44444444444446</v>
      </c>
      <c r="X110" s="51">
        <v>105.55555555555556</v>
      </c>
      <c r="Y110" s="51">
        <v>104.99999999999999</v>
      </c>
    </row>
    <row r="113" spans="4:22" x14ac:dyDescent="0.25">
      <c r="D113" s="22"/>
      <c r="E113" s="2"/>
    </row>
    <row r="114" spans="4:22" x14ac:dyDescent="0.25">
      <c r="D114" s="16" t="s">
        <v>10</v>
      </c>
      <c r="E114" t="s">
        <v>1</v>
      </c>
    </row>
    <row r="115" spans="4:22" x14ac:dyDescent="0.25">
      <c r="D115" s="5" t="s">
        <v>3</v>
      </c>
      <c r="E115" s="6">
        <v>0</v>
      </c>
      <c r="F115" s="6">
        <f>E115+1</f>
        <v>1</v>
      </c>
      <c r="G115" s="6">
        <f t="shared" ref="G115:L115" si="15">F115+1</f>
        <v>2</v>
      </c>
      <c r="H115" s="6">
        <f t="shared" si="15"/>
        <v>3</v>
      </c>
      <c r="I115" s="6">
        <f t="shared" si="15"/>
        <v>4</v>
      </c>
      <c r="J115" s="6">
        <f t="shared" si="15"/>
        <v>5</v>
      </c>
      <c r="K115" s="6">
        <f t="shared" si="15"/>
        <v>6</v>
      </c>
      <c r="L115" s="6">
        <f t="shared" si="15"/>
        <v>7</v>
      </c>
      <c r="M115" s="23">
        <v>8</v>
      </c>
      <c r="N115" s="6">
        <v>9</v>
      </c>
      <c r="O115" s="6">
        <f t="shared" ref="O115:V115" si="16">N115+1</f>
        <v>10</v>
      </c>
      <c r="P115" s="6">
        <f t="shared" si="16"/>
        <v>11</v>
      </c>
      <c r="Q115" s="6">
        <f t="shared" si="16"/>
        <v>12</v>
      </c>
      <c r="R115" s="6">
        <f t="shared" si="16"/>
        <v>13</v>
      </c>
      <c r="S115" s="6">
        <f t="shared" si="16"/>
        <v>14</v>
      </c>
      <c r="T115" s="6">
        <f t="shared" si="16"/>
        <v>15</v>
      </c>
      <c r="U115" s="6">
        <f t="shared" si="16"/>
        <v>16</v>
      </c>
      <c r="V115" s="6">
        <f t="shared" si="16"/>
        <v>17</v>
      </c>
    </row>
    <row r="116" spans="4:22" x14ac:dyDescent="0.25">
      <c r="D116" s="5">
        <v>1</v>
      </c>
      <c r="E116" s="17">
        <v>16.7</v>
      </c>
      <c r="F116" s="8">
        <v>16.100000000000001</v>
      </c>
      <c r="G116" s="8">
        <v>15.8</v>
      </c>
      <c r="H116" s="8">
        <v>17</v>
      </c>
      <c r="I116" s="8">
        <v>17</v>
      </c>
      <c r="J116" s="8">
        <v>17</v>
      </c>
      <c r="K116" s="8">
        <v>17</v>
      </c>
      <c r="L116" s="24">
        <v>17.3</v>
      </c>
      <c r="M116" s="25">
        <f>AVERAGE(L116,N116)</f>
        <v>17.75</v>
      </c>
      <c r="N116" s="8">
        <v>18.2</v>
      </c>
      <c r="O116" s="8">
        <v>18</v>
      </c>
      <c r="P116" s="8">
        <v>18.5</v>
      </c>
      <c r="Q116" s="8">
        <v>18.3</v>
      </c>
      <c r="R116" s="11">
        <v>18.3</v>
      </c>
      <c r="S116" s="11">
        <v>19</v>
      </c>
      <c r="T116" s="11">
        <v>19.399999999999999</v>
      </c>
      <c r="U116" s="11">
        <v>19.100000000000001</v>
      </c>
      <c r="V116" s="11">
        <v>19.8</v>
      </c>
    </row>
    <row r="117" spans="4:22" x14ac:dyDescent="0.25">
      <c r="D117" s="5">
        <f>D116+1</f>
        <v>2</v>
      </c>
      <c r="E117" s="18">
        <v>20.3</v>
      </c>
      <c r="F117" s="8">
        <v>19.8</v>
      </c>
      <c r="G117" s="8">
        <v>19.899999999999999</v>
      </c>
      <c r="H117" s="8">
        <v>20.7</v>
      </c>
      <c r="I117" s="8">
        <v>21.3</v>
      </c>
      <c r="J117" s="8">
        <v>21</v>
      </c>
      <c r="K117" s="8">
        <v>19.8</v>
      </c>
      <c r="L117" s="10">
        <v>20.8</v>
      </c>
      <c r="M117" s="25">
        <v>21</v>
      </c>
      <c r="N117" s="8">
        <v>21.6</v>
      </c>
      <c r="O117" s="8">
        <v>21.5</v>
      </c>
      <c r="P117" s="8">
        <v>21.4</v>
      </c>
      <c r="Q117" s="8">
        <v>21.2</v>
      </c>
      <c r="R117" s="11">
        <v>21.4</v>
      </c>
      <c r="S117" s="11">
        <v>22</v>
      </c>
      <c r="T117" s="11">
        <v>22.7</v>
      </c>
      <c r="U117" s="11">
        <v>22.3</v>
      </c>
      <c r="V117" s="11">
        <v>21.6</v>
      </c>
    </row>
    <row r="118" spans="4:22" x14ac:dyDescent="0.25">
      <c r="D118" s="5">
        <f t="shared" ref="D118:D129" si="17">D117+1</f>
        <v>3</v>
      </c>
      <c r="E118" s="17">
        <v>17.7</v>
      </c>
      <c r="F118" s="8">
        <v>16.399999999999999</v>
      </c>
      <c r="G118" s="8">
        <v>17.100000000000001</v>
      </c>
      <c r="H118" s="8">
        <v>17.600000000000001</v>
      </c>
      <c r="I118" s="8">
        <v>17.8</v>
      </c>
      <c r="J118" s="8">
        <v>18.3</v>
      </c>
      <c r="K118" s="8">
        <v>17.399999999999999</v>
      </c>
      <c r="L118" s="10">
        <v>17.899999999999999</v>
      </c>
      <c r="M118" s="25">
        <v>18.2</v>
      </c>
      <c r="N118" s="8">
        <v>18.3</v>
      </c>
      <c r="O118" s="8">
        <v>18.8</v>
      </c>
      <c r="P118" s="8">
        <v>18.7</v>
      </c>
      <c r="Q118" s="8">
        <v>18.3</v>
      </c>
      <c r="R118" s="11">
        <v>18.600000000000001</v>
      </c>
      <c r="S118" s="11">
        <v>18.5</v>
      </c>
      <c r="T118" s="11">
        <v>19.399999999999999</v>
      </c>
      <c r="U118" s="11">
        <v>19.7</v>
      </c>
      <c r="V118" s="11">
        <v>19.899999999999999</v>
      </c>
    </row>
    <row r="119" spans="4:22" x14ac:dyDescent="0.25">
      <c r="D119" s="5">
        <f t="shared" si="17"/>
        <v>4</v>
      </c>
      <c r="E119" s="17">
        <v>17.2</v>
      </c>
      <c r="F119" s="8">
        <v>17.100000000000001</v>
      </c>
      <c r="G119" s="8">
        <v>17.2</v>
      </c>
      <c r="H119" s="8">
        <v>17.7</v>
      </c>
      <c r="I119" s="8">
        <v>17.399999999999999</v>
      </c>
      <c r="J119" s="8">
        <v>17.8</v>
      </c>
      <c r="K119" s="8">
        <v>14.6</v>
      </c>
      <c r="L119" s="10" t="s">
        <v>4</v>
      </c>
      <c r="M119" s="9"/>
      <c r="N119" s="8"/>
      <c r="O119" s="8"/>
      <c r="P119" s="8"/>
      <c r="Q119" s="8"/>
      <c r="R119" s="11"/>
      <c r="S119" s="11"/>
      <c r="T119" s="11"/>
      <c r="U119" s="11"/>
      <c r="V119" s="11"/>
    </row>
    <row r="120" spans="4:22" x14ac:dyDescent="0.25">
      <c r="D120" s="5">
        <f t="shared" si="17"/>
        <v>5</v>
      </c>
      <c r="E120" s="18">
        <v>18.3</v>
      </c>
      <c r="F120" s="8">
        <v>17.899999999999999</v>
      </c>
      <c r="G120" s="8">
        <v>18.2</v>
      </c>
      <c r="H120" s="8">
        <v>18.100000000000001</v>
      </c>
      <c r="I120" s="8">
        <v>18</v>
      </c>
      <c r="J120" s="8">
        <v>18.3</v>
      </c>
      <c r="K120" s="8">
        <v>17.7</v>
      </c>
      <c r="L120" s="8">
        <v>18</v>
      </c>
      <c r="M120" s="9">
        <f>AVERAGE(L120,N120)</f>
        <v>16.3</v>
      </c>
      <c r="N120" s="8">
        <v>14.6</v>
      </c>
      <c r="O120" s="8" t="s">
        <v>5</v>
      </c>
      <c r="P120" s="8"/>
      <c r="Q120" s="8"/>
      <c r="R120" s="11"/>
      <c r="S120" s="11"/>
      <c r="T120" s="11"/>
      <c r="U120" s="11"/>
      <c r="V120" s="11"/>
    </row>
    <row r="121" spans="4:22" x14ac:dyDescent="0.25">
      <c r="D121" s="5">
        <f t="shared" si="17"/>
        <v>6</v>
      </c>
      <c r="E121" s="17">
        <v>20.3</v>
      </c>
      <c r="F121" s="8">
        <v>20</v>
      </c>
      <c r="G121" s="8">
        <v>20.3</v>
      </c>
      <c r="H121" s="8">
        <v>20.9</v>
      </c>
      <c r="I121" s="8">
        <v>20.399999999999999</v>
      </c>
      <c r="J121" s="8">
        <v>20.2</v>
      </c>
      <c r="K121" s="8">
        <v>17.7</v>
      </c>
      <c r="L121" s="8">
        <v>16.100000000000001</v>
      </c>
      <c r="M121" s="8" t="s">
        <v>4</v>
      </c>
      <c r="N121" s="8"/>
      <c r="O121" s="8"/>
      <c r="P121" s="8"/>
      <c r="Q121" s="8"/>
      <c r="R121" s="11"/>
      <c r="S121" s="11"/>
      <c r="T121" s="11"/>
      <c r="U121" s="11"/>
      <c r="V121" s="11"/>
    </row>
    <row r="122" spans="4:22" x14ac:dyDescent="0.25">
      <c r="D122" s="5">
        <f t="shared" si="17"/>
        <v>7</v>
      </c>
      <c r="E122" s="17">
        <v>18.2</v>
      </c>
      <c r="F122" s="8">
        <v>18.2</v>
      </c>
      <c r="G122" s="8">
        <v>18.5</v>
      </c>
      <c r="H122" s="8">
        <v>18.2</v>
      </c>
      <c r="I122" s="8">
        <v>18.100000000000001</v>
      </c>
      <c r="J122" s="8">
        <v>18.3</v>
      </c>
      <c r="K122" s="8">
        <v>18.3</v>
      </c>
      <c r="L122" s="24">
        <v>19.2</v>
      </c>
      <c r="M122" s="9">
        <f>AVERAGE(L122,N122)</f>
        <v>19.399999999999999</v>
      </c>
      <c r="N122" s="8">
        <v>19.600000000000001</v>
      </c>
      <c r="O122" s="8">
        <v>18.8</v>
      </c>
      <c r="P122" s="8">
        <v>19.100000000000001</v>
      </c>
      <c r="Q122" s="11">
        <v>19.2</v>
      </c>
      <c r="R122" s="11">
        <v>19.5</v>
      </c>
      <c r="S122" s="11">
        <v>19.7</v>
      </c>
      <c r="T122" s="11">
        <v>19.399999999999999</v>
      </c>
      <c r="U122" s="11">
        <v>19.399999999999999</v>
      </c>
      <c r="V122" s="11">
        <v>20</v>
      </c>
    </row>
    <row r="123" spans="4:22" x14ac:dyDescent="0.25">
      <c r="D123" s="5">
        <f t="shared" si="17"/>
        <v>8</v>
      </c>
      <c r="E123" s="18">
        <v>19.899999999999999</v>
      </c>
      <c r="F123" s="8">
        <v>19.3</v>
      </c>
      <c r="G123" s="8">
        <v>19.5</v>
      </c>
      <c r="H123" s="8">
        <v>19.7</v>
      </c>
      <c r="I123" s="8">
        <v>19.600000000000001</v>
      </c>
      <c r="J123" s="8">
        <v>19.8</v>
      </c>
      <c r="K123" s="8">
        <v>19.899999999999999</v>
      </c>
      <c r="L123" s="10">
        <v>19.8</v>
      </c>
      <c r="M123" s="9">
        <v>20.100000000000001</v>
      </c>
      <c r="N123" s="8">
        <v>20.5</v>
      </c>
      <c r="O123" s="8">
        <v>20.5</v>
      </c>
      <c r="P123" s="8">
        <v>20.7</v>
      </c>
      <c r="Q123" s="11">
        <v>20.5</v>
      </c>
      <c r="R123" s="11">
        <v>20.5</v>
      </c>
      <c r="S123" s="11">
        <v>20.5</v>
      </c>
      <c r="T123" s="11">
        <v>21.5</v>
      </c>
      <c r="U123" s="11">
        <v>21.8</v>
      </c>
      <c r="V123" s="11">
        <v>21.4</v>
      </c>
    </row>
    <row r="124" spans="4:22" x14ac:dyDescent="0.25">
      <c r="D124" s="5">
        <f t="shared" si="17"/>
        <v>9</v>
      </c>
      <c r="E124" s="17">
        <v>17.3</v>
      </c>
      <c r="F124" s="8">
        <v>18.2</v>
      </c>
      <c r="G124" s="8">
        <v>17.8</v>
      </c>
      <c r="H124" s="8">
        <v>17.100000000000001</v>
      </c>
      <c r="I124" s="8">
        <v>17.399999999999999</v>
      </c>
      <c r="J124" s="8">
        <v>17.7</v>
      </c>
      <c r="K124" s="8">
        <v>17.5</v>
      </c>
      <c r="L124" s="10">
        <v>15.7</v>
      </c>
      <c r="M124" s="8" t="s">
        <v>4</v>
      </c>
      <c r="O124" s="8"/>
      <c r="P124" s="8"/>
      <c r="Q124" s="11"/>
      <c r="R124" s="11"/>
      <c r="S124" s="11"/>
      <c r="T124" s="11"/>
      <c r="U124" s="11"/>
      <c r="V124" s="11"/>
    </row>
    <row r="125" spans="4:22" x14ac:dyDescent="0.25">
      <c r="D125" s="5">
        <f t="shared" si="17"/>
        <v>10</v>
      </c>
      <c r="E125" s="18">
        <v>16.3</v>
      </c>
      <c r="F125" s="8">
        <v>15.9</v>
      </c>
      <c r="G125" s="8">
        <v>15.9</v>
      </c>
      <c r="H125" s="8">
        <v>16.7</v>
      </c>
      <c r="I125" s="8">
        <v>16.5</v>
      </c>
      <c r="J125" s="8">
        <v>16.7</v>
      </c>
      <c r="K125" s="8">
        <v>16.5</v>
      </c>
      <c r="L125" s="10">
        <v>16.899999999999999</v>
      </c>
      <c r="M125" s="9">
        <f t="shared" ref="M125" si="18">AVERAGE(L125,N125)</f>
        <v>17.2</v>
      </c>
      <c r="N125" s="8">
        <v>17.5</v>
      </c>
      <c r="O125" s="8">
        <v>16.8</v>
      </c>
      <c r="P125" s="8">
        <v>17</v>
      </c>
      <c r="Q125" s="11">
        <v>17.2</v>
      </c>
      <c r="R125" s="11">
        <v>17</v>
      </c>
      <c r="S125" s="11">
        <v>17.5</v>
      </c>
      <c r="T125" s="11">
        <v>17.5</v>
      </c>
      <c r="U125" s="11">
        <v>17.3</v>
      </c>
      <c r="V125" s="11">
        <v>17.399999999999999</v>
      </c>
    </row>
    <row r="126" spans="4:22" x14ac:dyDescent="0.25">
      <c r="D126" s="5">
        <f t="shared" si="17"/>
        <v>11</v>
      </c>
      <c r="E126" s="17">
        <v>17.600000000000001</v>
      </c>
      <c r="F126" s="8">
        <v>17.100000000000001</v>
      </c>
      <c r="G126" s="8">
        <v>17.7</v>
      </c>
      <c r="H126" s="8">
        <v>18</v>
      </c>
      <c r="I126" s="8">
        <v>17.899999999999999</v>
      </c>
      <c r="J126" s="8">
        <v>16.5</v>
      </c>
      <c r="K126" s="8">
        <v>15.8</v>
      </c>
      <c r="L126" s="8" t="s">
        <v>5</v>
      </c>
      <c r="M126" s="9"/>
      <c r="N126" s="8"/>
      <c r="O126" s="8"/>
      <c r="P126" s="8"/>
      <c r="Q126" s="11"/>
      <c r="R126" s="11"/>
      <c r="S126" s="11"/>
      <c r="T126" s="11"/>
      <c r="U126" s="11"/>
      <c r="V126" s="11"/>
    </row>
    <row r="127" spans="4:22" x14ac:dyDescent="0.25">
      <c r="D127" s="5">
        <f t="shared" si="17"/>
        <v>12</v>
      </c>
      <c r="E127" s="17">
        <v>18.899999999999999</v>
      </c>
      <c r="F127" s="8">
        <v>18.399999999999999</v>
      </c>
      <c r="G127" s="8">
        <v>18.2</v>
      </c>
      <c r="H127" s="8">
        <v>18.8</v>
      </c>
      <c r="I127" s="8">
        <v>19.5</v>
      </c>
      <c r="J127" s="8">
        <v>19</v>
      </c>
      <c r="K127" s="8">
        <v>19</v>
      </c>
      <c r="L127" s="8">
        <v>19.2</v>
      </c>
      <c r="M127" s="9">
        <v>18.100000000000001</v>
      </c>
      <c r="N127" s="8">
        <v>17.3</v>
      </c>
      <c r="O127" s="8" t="s">
        <v>4</v>
      </c>
      <c r="P127" s="8"/>
      <c r="Q127" s="11"/>
      <c r="R127" s="11"/>
      <c r="S127" s="11"/>
      <c r="T127" s="11"/>
      <c r="U127" s="11"/>
      <c r="V127" s="11"/>
    </row>
    <row r="128" spans="4:22" x14ac:dyDescent="0.25">
      <c r="D128" s="5">
        <f t="shared" si="17"/>
        <v>13</v>
      </c>
      <c r="E128" s="17">
        <v>18.600000000000001</v>
      </c>
      <c r="F128" s="8">
        <v>18.3</v>
      </c>
      <c r="G128" s="8">
        <v>18.5</v>
      </c>
      <c r="H128" s="8">
        <v>18.2</v>
      </c>
      <c r="I128" s="8">
        <v>18.5</v>
      </c>
      <c r="J128" s="8">
        <v>18.899999999999999</v>
      </c>
      <c r="K128" s="8">
        <v>18.7</v>
      </c>
      <c r="L128" s="8">
        <v>18.399999999999999</v>
      </c>
      <c r="M128" s="9">
        <v>19.399999999999999</v>
      </c>
      <c r="N128" s="8">
        <v>19.899999999999999</v>
      </c>
      <c r="O128" s="8">
        <v>19.2</v>
      </c>
      <c r="P128" s="8">
        <v>20.100000000000001</v>
      </c>
      <c r="Q128" s="11">
        <v>19.7</v>
      </c>
      <c r="R128" s="11">
        <v>19.2</v>
      </c>
      <c r="S128" s="11">
        <v>19.7</v>
      </c>
      <c r="T128" s="11">
        <v>19.600000000000001</v>
      </c>
      <c r="U128" s="11">
        <v>19.3</v>
      </c>
      <c r="V128" s="11">
        <v>19.3</v>
      </c>
    </row>
    <row r="129" spans="4:22" x14ac:dyDescent="0.25">
      <c r="D129" s="5">
        <f t="shared" si="17"/>
        <v>14</v>
      </c>
      <c r="E129" s="18">
        <v>19</v>
      </c>
      <c r="F129" s="8">
        <v>18.3</v>
      </c>
      <c r="G129" s="8">
        <v>18.399999999999999</v>
      </c>
      <c r="H129" s="8">
        <v>18.600000000000001</v>
      </c>
      <c r="I129" s="8">
        <v>19.100000000000001</v>
      </c>
      <c r="J129" s="8">
        <v>19.399999999999999</v>
      </c>
      <c r="K129" s="8">
        <v>18.600000000000001</v>
      </c>
      <c r="L129" s="8">
        <v>19.100000000000001</v>
      </c>
      <c r="M129" s="25">
        <v>19.2</v>
      </c>
      <c r="N129" s="8">
        <v>19.399999999999999</v>
      </c>
      <c r="O129" s="8">
        <v>19.5</v>
      </c>
      <c r="P129" s="8">
        <v>19</v>
      </c>
      <c r="Q129" s="11">
        <v>19.100000000000001</v>
      </c>
      <c r="R129" s="11">
        <v>19.600000000000001</v>
      </c>
      <c r="S129" s="11">
        <v>19.7</v>
      </c>
      <c r="T129" s="11">
        <v>20</v>
      </c>
      <c r="U129" s="11">
        <v>19.899999999999999</v>
      </c>
      <c r="V129" s="11">
        <v>20.100000000000001</v>
      </c>
    </row>
    <row r="130" spans="4:22" x14ac:dyDescent="0.25">
      <c r="D130" s="26">
        <f>D116</f>
        <v>1</v>
      </c>
      <c r="E130" s="51">
        <v>100</v>
      </c>
      <c r="F130" s="51">
        <v>96.407185628742525</v>
      </c>
      <c r="G130" s="51">
        <v>94.610778443113787</v>
      </c>
      <c r="H130" s="51">
        <v>101.79640718562875</v>
      </c>
      <c r="I130" s="51">
        <v>101.79640718562875</v>
      </c>
      <c r="J130" s="51">
        <v>101.79640718562875</v>
      </c>
      <c r="K130" s="51">
        <v>101.79640718562875</v>
      </c>
      <c r="L130" s="51">
        <v>103.59281437125749</v>
      </c>
      <c r="M130" s="51">
        <v>106.2874251497006</v>
      </c>
      <c r="N130" s="51">
        <v>108.9820359281437</v>
      </c>
      <c r="O130" s="51">
        <v>107.78443113772455</v>
      </c>
      <c r="P130" s="51">
        <v>110.77844311377245</v>
      </c>
      <c r="Q130" s="51">
        <v>109.5808383233533</v>
      </c>
      <c r="R130" s="51">
        <v>109.5808383233533</v>
      </c>
      <c r="S130" s="51">
        <v>113.77245508982037</v>
      </c>
      <c r="T130" s="51">
        <v>116.1676646706587</v>
      </c>
      <c r="U130" s="51">
        <v>114.37125748502996</v>
      </c>
      <c r="V130" s="51">
        <v>118.56287425149701</v>
      </c>
    </row>
    <row r="131" spans="4:22" x14ac:dyDescent="0.25">
      <c r="D131" s="26">
        <f t="shared" ref="D131:D143" si="19">D117</f>
        <v>2</v>
      </c>
      <c r="E131" s="51">
        <v>100</v>
      </c>
      <c r="F131" s="51">
        <v>97.536945812807886</v>
      </c>
      <c r="G131" s="51">
        <v>98.029556650246292</v>
      </c>
      <c r="H131" s="51">
        <v>101.97044334975369</v>
      </c>
      <c r="I131" s="51">
        <v>104.92610837438423</v>
      </c>
      <c r="J131" s="51">
        <v>103.44827586206897</v>
      </c>
      <c r="K131" s="51">
        <v>97.536945812807886</v>
      </c>
      <c r="L131" s="51">
        <v>102.46305418719213</v>
      </c>
      <c r="M131" s="51">
        <v>103.44827586206897</v>
      </c>
      <c r="N131" s="51">
        <v>106.40394088669952</v>
      </c>
      <c r="O131" s="51">
        <v>105.91133004926108</v>
      </c>
      <c r="P131" s="51">
        <v>105.41871921182265</v>
      </c>
      <c r="Q131" s="51">
        <v>104.43349753694579</v>
      </c>
      <c r="R131" s="51">
        <v>105.41871921182265</v>
      </c>
      <c r="S131" s="51">
        <v>108.37438423645321</v>
      </c>
      <c r="T131" s="51">
        <v>111.82266009852215</v>
      </c>
      <c r="U131" s="51">
        <v>109.85221674876848</v>
      </c>
      <c r="V131" s="51">
        <v>106.40394088669952</v>
      </c>
    </row>
    <row r="132" spans="4:22" x14ac:dyDescent="0.25">
      <c r="D132" s="26">
        <f t="shared" si="19"/>
        <v>3</v>
      </c>
      <c r="E132" s="51">
        <v>100</v>
      </c>
      <c r="F132" s="51">
        <v>92.655367231638422</v>
      </c>
      <c r="G132" s="51">
        <v>96.610169491525426</v>
      </c>
      <c r="H132" s="51">
        <v>99.435028248587585</v>
      </c>
      <c r="I132" s="51">
        <v>100.56497175141243</v>
      </c>
      <c r="J132" s="51">
        <v>103.38983050847459</v>
      </c>
      <c r="K132" s="51">
        <v>98.305084745762699</v>
      </c>
      <c r="L132" s="51">
        <v>101.12994350282484</v>
      </c>
      <c r="M132" s="51">
        <v>102.82485875706216</v>
      </c>
      <c r="N132" s="51">
        <v>103.38983050847459</v>
      </c>
      <c r="O132" s="51">
        <v>106.21468926553672</v>
      </c>
      <c r="P132" s="51">
        <v>105.64971751412429</v>
      </c>
      <c r="Q132" s="51">
        <v>103.38983050847459</v>
      </c>
      <c r="R132" s="51">
        <v>105.08474576271188</v>
      </c>
      <c r="S132" s="51">
        <v>104.51977401129943</v>
      </c>
      <c r="T132" s="51">
        <v>109.60451977401129</v>
      </c>
      <c r="U132" s="51">
        <v>111.2994350282486</v>
      </c>
      <c r="V132" s="51">
        <v>112.42937853107344</v>
      </c>
    </row>
    <row r="133" spans="4:22" x14ac:dyDescent="0.25">
      <c r="D133" s="26">
        <f t="shared" si="19"/>
        <v>4</v>
      </c>
      <c r="E133" s="51">
        <v>100</v>
      </c>
      <c r="F133" s="51">
        <v>99.418604651162795</v>
      </c>
      <c r="G133" s="51">
        <v>100</v>
      </c>
      <c r="H133" s="51">
        <v>102.90697674418605</v>
      </c>
      <c r="I133" s="51">
        <v>101.16279069767442</v>
      </c>
      <c r="J133" s="51">
        <v>103.48837209302326</v>
      </c>
      <c r="K133" s="51">
        <v>84.88372093023257</v>
      </c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</row>
    <row r="134" spans="4:22" x14ac:dyDescent="0.25">
      <c r="D134" s="26">
        <f t="shared" si="19"/>
        <v>5</v>
      </c>
      <c r="E134" s="51">
        <v>100</v>
      </c>
      <c r="F134" s="51">
        <v>97.814207650273204</v>
      </c>
      <c r="G134" s="51">
        <v>99.453551912568301</v>
      </c>
      <c r="H134" s="51">
        <v>98.907103825136616</v>
      </c>
      <c r="I134" s="51">
        <v>98.360655737704917</v>
      </c>
      <c r="J134" s="51">
        <v>100</v>
      </c>
      <c r="K134" s="51">
        <v>96.721311475409834</v>
      </c>
      <c r="L134" s="51">
        <v>98.360655737704917</v>
      </c>
      <c r="M134" s="51">
        <v>89.071038251366119</v>
      </c>
      <c r="N134" s="51">
        <v>79.78142076502732</v>
      </c>
      <c r="O134" s="51"/>
      <c r="P134" s="51"/>
      <c r="Q134" s="51"/>
      <c r="R134" s="51"/>
      <c r="S134" s="51"/>
      <c r="T134" s="51"/>
      <c r="U134" s="51"/>
      <c r="V134" s="51"/>
    </row>
    <row r="135" spans="4:22" x14ac:dyDescent="0.25">
      <c r="D135" s="26">
        <f t="shared" si="19"/>
        <v>6</v>
      </c>
      <c r="E135" s="51">
        <v>100</v>
      </c>
      <c r="F135" s="51">
        <v>98.522167487684726</v>
      </c>
      <c r="G135" s="51">
        <v>100</v>
      </c>
      <c r="H135" s="51">
        <v>102.95566502463053</v>
      </c>
      <c r="I135" s="51">
        <v>100.49261083743841</v>
      </c>
      <c r="J135" s="51">
        <v>99.507389162561566</v>
      </c>
      <c r="K135" s="51">
        <v>87.192118226600982</v>
      </c>
      <c r="L135" s="51">
        <v>79.310344827586206</v>
      </c>
      <c r="M135" s="51"/>
      <c r="N135" s="51"/>
      <c r="O135" s="51"/>
      <c r="P135" s="51"/>
      <c r="Q135" s="51"/>
      <c r="R135" s="51"/>
      <c r="S135" s="51"/>
      <c r="T135" s="51"/>
      <c r="U135" s="51"/>
      <c r="V135" s="51"/>
    </row>
    <row r="136" spans="4:22" x14ac:dyDescent="0.25">
      <c r="D136" s="26">
        <f t="shared" si="19"/>
        <v>7</v>
      </c>
      <c r="E136" s="51">
        <v>100</v>
      </c>
      <c r="F136" s="51">
        <v>100</v>
      </c>
      <c r="G136" s="51">
        <v>101.64835164835165</v>
      </c>
      <c r="H136" s="51">
        <v>100</v>
      </c>
      <c r="I136" s="51">
        <v>99.45054945054946</v>
      </c>
      <c r="J136" s="51">
        <v>100.54945054945054</v>
      </c>
      <c r="K136" s="51">
        <v>100.54945054945054</v>
      </c>
      <c r="L136" s="51">
        <v>105.4945054945055</v>
      </c>
      <c r="M136" s="51">
        <v>106.5934065934066</v>
      </c>
      <c r="N136" s="51">
        <v>107.69230769230771</v>
      </c>
      <c r="O136" s="51">
        <v>103.29670329670331</v>
      </c>
      <c r="P136" s="51">
        <v>104.94505494505495</v>
      </c>
      <c r="Q136" s="51">
        <v>105.4945054945055</v>
      </c>
      <c r="R136" s="51">
        <v>107.14285714285714</v>
      </c>
      <c r="S136" s="51">
        <v>108.24175824175823</v>
      </c>
      <c r="T136" s="51">
        <v>106.5934065934066</v>
      </c>
      <c r="U136" s="51">
        <v>106.5934065934066</v>
      </c>
      <c r="V136" s="51">
        <v>109.8901098901099</v>
      </c>
    </row>
    <row r="137" spans="4:22" x14ac:dyDescent="0.25">
      <c r="D137" s="26">
        <f t="shared" si="19"/>
        <v>8</v>
      </c>
      <c r="E137" s="51">
        <v>100</v>
      </c>
      <c r="F137" s="51">
        <v>96.984924623115589</v>
      </c>
      <c r="G137" s="51">
        <v>97.989949748743726</v>
      </c>
      <c r="H137" s="51">
        <v>98.994974874371863</v>
      </c>
      <c r="I137" s="51">
        <v>98.492462311557802</v>
      </c>
      <c r="J137" s="51">
        <v>99.497487437185939</v>
      </c>
      <c r="K137" s="51">
        <v>100</v>
      </c>
      <c r="L137" s="51">
        <v>99.497487437185939</v>
      </c>
      <c r="M137" s="51">
        <v>101.00502512562815</v>
      </c>
      <c r="N137" s="51">
        <v>103.01507537688444</v>
      </c>
      <c r="O137" s="51">
        <v>103.01507537688444</v>
      </c>
      <c r="P137" s="51">
        <v>104.02010050251256</v>
      </c>
      <c r="Q137" s="51">
        <v>103.01507537688444</v>
      </c>
      <c r="R137" s="51">
        <v>103.01507537688444</v>
      </c>
      <c r="S137" s="51">
        <v>103.01507537688444</v>
      </c>
      <c r="T137" s="51">
        <v>108.04020100502514</v>
      </c>
      <c r="U137" s="51">
        <v>109.54773869346735</v>
      </c>
      <c r="V137" s="51">
        <v>107.53768844221105</v>
      </c>
    </row>
    <row r="138" spans="4:22" x14ac:dyDescent="0.25">
      <c r="D138" s="26">
        <f t="shared" si="19"/>
        <v>9</v>
      </c>
      <c r="E138" s="51">
        <v>100</v>
      </c>
      <c r="F138" s="51">
        <v>105.2023121387283</v>
      </c>
      <c r="G138" s="51">
        <v>102.89017341040463</v>
      </c>
      <c r="H138" s="51">
        <v>98.843930635838149</v>
      </c>
      <c r="I138" s="51">
        <v>100.57803468208091</v>
      </c>
      <c r="J138" s="51">
        <v>102.3121387283237</v>
      </c>
      <c r="K138" s="51">
        <v>101.15606936416184</v>
      </c>
      <c r="L138" s="51">
        <v>90.751445086705189</v>
      </c>
      <c r="M138" s="51"/>
      <c r="N138" s="51"/>
      <c r="O138" s="51"/>
      <c r="P138" s="51"/>
      <c r="Q138" s="51"/>
      <c r="R138" s="51"/>
      <c r="S138" s="51"/>
      <c r="T138" s="51"/>
      <c r="U138" s="51"/>
      <c r="V138" s="51"/>
    </row>
    <row r="139" spans="4:22" x14ac:dyDescent="0.25">
      <c r="D139" s="26">
        <f t="shared" si="19"/>
        <v>10</v>
      </c>
      <c r="E139" s="51">
        <v>100</v>
      </c>
      <c r="F139" s="51">
        <v>97.546012269938657</v>
      </c>
      <c r="G139" s="51">
        <v>97.546012269938657</v>
      </c>
      <c r="H139" s="51">
        <v>102.45398773006133</v>
      </c>
      <c r="I139" s="51">
        <v>101.22699386503066</v>
      </c>
      <c r="J139" s="51">
        <v>102.45398773006133</v>
      </c>
      <c r="K139" s="51">
        <v>101.22699386503066</v>
      </c>
      <c r="L139" s="51">
        <v>103.68098159509201</v>
      </c>
      <c r="M139" s="51">
        <v>105.52147239263803</v>
      </c>
      <c r="N139" s="51">
        <v>107.36196319018406</v>
      </c>
      <c r="O139" s="51">
        <v>103.06748466257669</v>
      </c>
      <c r="P139" s="51">
        <v>104.29447852760735</v>
      </c>
      <c r="Q139" s="51">
        <v>105.52147239263803</v>
      </c>
      <c r="R139" s="51">
        <v>104.29447852760735</v>
      </c>
      <c r="S139" s="51">
        <v>107.36196319018406</v>
      </c>
      <c r="T139" s="51">
        <v>107.36196319018406</v>
      </c>
      <c r="U139" s="51">
        <v>106.13496932515338</v>
      </c>
      <c r="V139" s="51">
        <v>106.7484662576687</v>
      </c>
    </row>
    <row r="140" spans="4:22" x14ac:dyDescent="0.25">
      <c r="D140" s="26">
        <f t="shared" si="19"/>
        <v>11</v>
      </c>
      <c r="E140" s="51">
        <v>100</v>
      </c>
      <c r="F140" s="51">
        <v>97.159090909090907</v>
      </c>
      <c r="G140" s="51">
        <v>100.56818181818181</v>
      </c>
      <c r="H140" s="51">
        <v>102.27272727272727</v>
      </c>
      <c r="I140" s="51">
        <v>101.70454545454544</v>
      </c>
      <c r="J140" s="51">
        <v>93.749999999999986</v>
      </c>
      <c r="K140" s="51">
        <v>89.772727272727266</v>
      </c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</row>
    <row r="141" spans="4:22" x14ac:dyDescent="0.25">
      <c r="D141" s="26">
        <f t="shared" si="19"/>
        <v>12</v>
      </c>
      <c r="E141" s="51">
        <v>100</v>
      </c>
      <c r="F141" s="51">
        <v>97.354497354497354</v>
      </c>
      <c r="G141" s="51">
        <v>96.296296296296305</v>
      </c>
      <c r="H141" s="51">
        <v>99.470899470899482</v>
      </c>
      <c r="I141" s="51">
        <v>103.17460317460319</v>
      </c>
      <c r="J141" s="51">
        <v>100.52910052910053</v>
      </c>
      <c r="K141" s="51">
        <v>100.52910052910053</v>
      </c>
      <c r="L141" s="51">
        <v>101.58730158730158</v>
      </c>
      <c r="M141" s="51">
        <v>95.767195767195773</v>
      </c>
      <c r="N141" s="51">
        <v>91.534391534391546</v>
      </c>
      <c r="O141" s="51"/>
      <c r="P141" s="51"/>
      <c r="Q141" s="51"/>
      <c r="R141" s="51"/>
      <c r="S141" s="51"/>
      <c r="T141" s="51"/>
      <c r="U141" s="51"/>
      <c r="V141" s="51"/>
    </row>
    <row r="142" spans="4:22" x14ac:dyDescent="0.25">
      <c r="D142" s="26">
        <f t="shared" si="19"/>
        <v>13</v>
      </c>
      <c r="E142" s="51">
        <v>100</v>
      </c>
      <c r="F142" s="51">
        <v>98.387096774193552</v>
      </c>
      <c r="G142" s="51">
        <v>99.462365591397841</v>
      </c>
      <c r="H142" s="51">
        <v>97.849462365591393</v>
      </c>
      <c r="I142" s="51">
        <v>99.462365591397841</v>
      </c>
      <c r="J142" s="51">
        <v>101.61290322580643</v>
      </c>
      <c r="K142" s="51">
        <v>100.53763440860214</v>
      </c>
      <c r="L142" s="51">
        <v>98.924731182795682</v>
      </c>
      <c r="M142" s="51">
        <v>104.30107526881717</v>
      </c>
      <c r="N142" s="51">
        <v>106.98924731182795</v>
      </c>
      <c r="O142" s="51">
        <v>103.2258064516129</v>
      </c>
      <c r="P142" s="51">
        <v>108.06451612903226</v>
      </c>
      <c r="Q142" s="51">
        <v>105.91397849462365</v>
      </c>
      <c r="R142" s="51">
        <v>103.2258064516129</v>
      </c>
      <c r="S142" s="51">
        <v>105.91397849462365</v>
      </c>
      <c r="T142" s="51">
        <v>105.3763440860215</v>
      </c>
      <c r="U142" s="51">
        <v>103.76344086021506</v>
      </c>
      <c r="V142" s="51">
        <v>103.76344086021506</v>
      </c>
    </row>
    <row r="143" spans="4:22" x14ac:dyDescent="0.25">
      <c r="D143" s="26">
        <f t="shared" si="19"/>
        <v>14</v>
      </c>
      <c r="E143" s="51">
        <v>100</v>
      </c>
      <c r="F143" s="51">
        <v>96.315789473684205</v>
      </c>
      <c r="G143" s="51">
        <v>96.84210526315789</v>
      </c>
      <c r="H143" s="51">
        <v>97.894736842105274</v>
      </c>
      <c r="I143" s="51">
        <v>100.52631578947368</v>
      </c>
      <c r="J143" s="51">
        <v>102.10526315789473</v>
      </c>
      <c r="K143" s="51">
        <v>97.894736842105274</v>
      </c>
      <c r="L143" s="51">
        <v>100.52631578947368</v>
      </c>
      <c r="M143" s="51">
        <v>101.05263157894737</v>
      </c>
      <c r="N143" s="51">
        <v>102.10526315789473</v>
      </c>
      <c r="O143" s="51">
        <v>102.63157894736842</v>
      </c>
      <c r="P143" s="51">
        <v>100</v>
      </c>
      <c r="Q143" s="51">
        <v>100.52631578947368</v>
      </c>
      <c r="R143" s="51">
        <v>103.15789473684211</v>
      </c>
      <c r="S143" s="51">
        <v>103.68421052631578</v>
      </c>
      <c r="T143" s="51">
        <v>105.26315789473684</v>
      </c>
      <c r="U143" s="51">
        <v>104.73684210526315</v>
      </c>
      <c r="V143" s="51">
        <v>105.78947368421055</v>
      </c>
    </row>
    <row r="144" spans="4:22" x14ac:dyDescent="0.25">
      <c r="K144" s="44"/>
    </row>
    <row r="146" spans="4:27" ht="21" x14ac:dyDescent="0.35">
      <c r="D146" t="s">
        <v>10</v>
      </c>
      <c r="E146" s="2"/>
      <c r="L146" s="45"/>
    </row>
    <row r="147" spans="4:27" x14ac:dyDescent="0.25">
      <c r="D147" s="16"/>
      <c r="E147" s="2" t="s">
        <v>12</v>
      </c>
      <c r="J147" t="s">
        <v>1</v>
      </c>
      <c r="K147" s="46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8"/>
      <c r="Y147" s="48"/>
      <c r="Z147" s="48"/>
    </row>
    <row r="148" spans="4:27" x14ac:dyDescent="0.25">
      <c r="D148" s="5" t="s">
        <v>3</v>
      </c>
      <c r="E148" s="6">
        <v>0</v>
      </c>
      <c r="F148" s="6">
        <f>E148+1</f>
        <v>1</v>
      </c>
      <c r="G148" s="6">
        <f t="shared" ref="G148:Q148" si="20">F148+1</f>
        <v>2</v>
      </c>
      <c r="H148" s="6">
        <f t="shared" si="20"/>
        <v>3</v>
      </c>
      <c r="I148" s="6">
        <f t="shared" si="20"/>
        <v>4</v>
      </c>
      <c r="J148" s="6">
        <f t="shared" si="20"/>
        <v>5</v>
      </c>
      <c r="K148" s="6">
        <f t="shared" si="20"/>
        <v>6</v>
      </c>
      <c r="L148" s="6">
        <f t="shared" si="20"/>
        <v>7</v>
      </c>
      <c r="M148" s="6">
        <f t="shared" si="20"/>
        <v>8</v>
      </c>
      <c r="N148" s="6">
        <f t="shared" si="20"/>
        <v>9</v>
      </c>
      <c r="O148" s="6">
        <f t="shared" si="20"/>
        <v>10</v>
      </c>
      <c r="P148" s="6">
        <f t="shared" si="20"/>
        <v>11</v>
      </c>
      <c r="Q148" s="6">
        <f t="shared" si="20"/>
        <v>12</v>
      </c>
      <c r="R148" s="6">
        <v>14</v>
      </c>
      <c r="S148" s="6">
        <f t="shared" ref="S148:Z148" si="21">R148+1</f>
        <v>15</v>
      </c>
      <c r="T148" s="6">
        <f t="shared" si="21"/>
        <v>16</v>
      </c>
      <c r="U148" s="6">
        <f t="shared" si="21"/>
        <v>17</v>
      </c>
      <c r="V148" s="6">
        <f t="shared" si="21"/>
        <v>18</v>
      </c>
      <c r="W148" s="6">
        <f t="shared" si="21"/>
        <v>19</v>
      </c>
      <c r="X148" s="6">
        <f t="shared" si="21"/>
        <v>20</v>
      </c>
      <c r="Y148" s="6">
        <f t="shared" si="21"/>
        <v>21</v>
      </c>
      <c r="Z148" s="6">
        <f t="shared" si="21"/>
        <v>22</v>
      </c>
    </row>
    <row r="149" spans="4:27" x14ac:dyDescent="0.25">
      <c r="D149" s="5">
        <v>1</v>
      </c>
      <c r="E149" s="17">
        <v>18.899999999999999</v>
      </c>
      <c r="F149" s="8">
        <v>18.8</v>
      </c>
      <c r="G149" s="8">
        <v>19.3</v>
      </c>
      <c r="H149" s="8">
        <v>18.8</v>
      </c>
      <c r="I149" s="8">
        <v>18.7</v>
      </c>
      <c r="J149" s="8">
        <v>19.2</v>
      </c>
      <c r="K149" s="8">
        <v>18.899999999999999</v>
      </c>
      <c r="L149" s="24">
        <v>18.899999999999999</v>
      </c>
      <c r="M149" s="8">
        <v>18.600000000000001</v>
      </c>
      <c r="N149" s="8">
        <v>16.399999999999999</v>
      </c>
      <c r="O149" s="8">
        <v>15.3</v>
      </c>
      <c r="P149" s="8">
        <v>14.3</v>
      </c>
      <c r="Q149" s="11">
        <v>14.3</v>
      </c>
      <c r="R149" s="11">
        <v>16.5</v>
      </c>
      <c r="S149" s="11">
        <v>17.7</v>
      </c>
      <c r="T149" s="11">
        <v>19.2</v>
      </c>
      <c r="U149" s="11">
        <v>19</v>
      </c>
      <c r="V149" s="11">
        <v>19</v>
      </c>
      <c r="W149" s="26">
        <v>20.100000000000001</v>
      </c>
      <c r="X149" s="17">
        <v>20.2</v>
      </c>
      <c r="Y149" s="23">
        <v>19.8</v>
      </c>
      <c r="Z149" s="49">
        <v>19.8</v>
      </c>
      <c r="AA149">
        <v>1</v>
      </c>
    </row>
    <row r="150" spans="4:27" x14ac:dyDescent="0.25">
      <c r="D150" s="5">
        <f>D149+1</f>
        <v>2</v>
      </c>
      <c r="E150" s="18">
        <v>18</v>
      </c>
      <c r="F150" s="8">
        <v>17.899999999999999</v>
      </c>
      <c r="G150" s="8">
        <v>18.5</v>
      </c>
      <c r="H150" s="8">
        <v>17.5</v>
      </c>
      <c r="I150" s="8">
        <v>17.5</v>
      </c>
      <c r="J150" s="8">
        <v>18.2</v>
      </c>
      <c r="K150" s="8">
        <v>18</v>
      </c>
      <c r="L150" s="10">
        <v>16.3</v>
      </c>
      <c r="M150" s="8">
        <v>15.2</v>
      </c>
      <c r="N150" s="8">
        <v>13.8</v>
      </c>
      <c r="O150" s="8" t="s">
        <v>4</v>
      </c>
      <c r="P150" s="8"/>
      <c r="Q150" s="11"/>
      <c r="R150" s="11"/>
      <c r="S150" s="11"/>
      <c r="T150" s="11"/>
      <c r="U150" s="11"/>
      <c r="V150" s="11"/>
      <c r="W150" s="13"/>
      <c r="X150" s="12"/>
      <c r="Y150" s="7"/>
      <c r="Z150" s="65"/>
      <c r="AA150">
        <v>2</v>
      </c>
    </row>
    <row r="151" spans="4:27" x14ac:dyDescent="0.25">
      <c r="D151" s="5">
        <f t="shared" ref="D151:D157" si="22">D150+1</f>
        <v>3</v>
      </c>
      <c r="E151" s="17">
        <v>19.2</v>
      </c>
      <c r="F151" s="8">
        <v>19.5</v>
      </c>
      <c r="G151" s="8">
        <v>19.5</v>
      </c>
      <c r="H151" s="8">
        <v>18.7</v>
      </c>
      <c r="I151" s="8">
        <v>18.7</v>
      </c>
      <c r="J151" s="8">
        <v>18.5</v>
      </c>
      <c r="K151" s="8">
        <v>16.3</v>
      </c>
      <c r="L151" s="10">
        <v>15.2</v>
      </c>
      <c r="M151" s="8">
        <v>14.7</v>
      </c>
      <c r="N151" s="8">
        <v>13.3</v>
      </c>
      <c r="O151" s="8" t="s">
        <v>4</v>
      </c>
      <c r="P151" s="8"/>
      <c r="Q151" s="11"/>
      <c r="R151" s="11"/>
      <c r="S151" s="11"/>
      <c r="T151" s="11"/>
      <c r="U151" s="11"/>
      <c r="V151" s="11"/>
      <c r="W151" s="13"/>
      <c r="X151" s="12"/>
      <c r="Y151" s="7"/>
      <c r="Z151" s="65"/>
      <c r="AA151">
        <v>3</v>
      </c>
    </row>
    <row r="152" spans="4:27" x14ac:dyDescent="0.25">
      <c r="D152" s="5">
        <f t="shared" si="22"/>
        <v>4</v>
      </c>
      <c r="E152" s="17">
        <v>17.7</v>
      </c>
      <c r="F152" s="8">
        <v>17.5</v>
      </c>
      <c r="G152" s="8">
        <v>18.100000000000001</v>
      </c>
      <c r="H152" s="8">
        <v>17.3</v>
      </c>
      <c r="I152" s="8">
        <v>16.899999999999999</v>
      </c>
      <c r="J152" s="8">
        <v>16.3</v>
      </c>
      <c r="K152" s="8">
        <v>15.2</v>
      </c>
      <c r="L152" s="10">
        <v>13.6</v>
      </c>
      <c r="M152" s="8">
        <v>12.9</v>
      </c>
      <c r="N152" s="8">
        <v>12.2</v>
      </c>
      <c r="O152" s="8">
        <v>12.5</v>
      </c>
      <c r="P152" s="8">
        <v>14.5</v>
      </c>
      <c r="Q152" s="11">
        <v>15</v>
      </c>
      <c r="R152" s="11">
        <v>17.899999999999999</v>
      </c>
      <c r="S152" s="11">
        <v>18.100000000000001</v>
      </c>
      <c r="T152" s="11">
        <v>18.5</v>
      </c>
      <c r="U152" s="11">
        <v>18.5</v>
      </c>
      <c r="V152" s="11">
        <v>18</v>
      </c>
      <c r="W152" s="13">
        <v>18.2</v>
      </c>
      <c r="X152" s="12">
        <v>18.7</v>
      </c>
      <c r="Y152" s="7">
        <v>18.899999999999999</v>
      </c>
      <c r="Z152" s="65">
        <v>19.3</v>
      </c>
      <c r="AA152">
        <v>4</v>
      </c>
    </row>
    <row r="153" spans="4:27" x14ac:dyDescent="0.25">
      <c r="D153" s="5">
        <f t="shared" si="22"/>
        <v>5</v>
      </c>
      <c r="E153" s="18">
        <v>19</v>
      </c>
      <c r="F153" s="8">
        <v>19</v>
      </c>
      <c r="G153" s="8">
        <v>19.2</v>
      </c>
      <c r="H153" s="8">
        <v>18.399999999999999</v>
      </c>
      <c r="I153" s="8">
        <v>17.600000000000001</v>
      </c>
      <c r="J153" s="8">
        <v>16.8</v>
      </c>
      <c r="K153" s="8">
        <v>17</v>
      </c>
      <c r="L153" s="8">
        <v>15.1</v>
      </c>
      <c r="M153" s="8">
        <v>14</v>
      </c>
      <c r="N153" s="8">
        <v>14</v>
      </c>
      <c r="O153" s="8">
        <v>13.5</v>
      </c>
      <c r="P153" s="11" t="s">
        <v>4</v>
      </c>
      <c r="Q153" s="11"/>
      <c r="R153" s="65"/>
      <c r="S153" s="11"/>
      <c r="T153" s="11"/>
      <c r="U153" s="11"/>
      <c r="V153" s="11"/>
      <c r="W153" s="14"/>
      <c r="X153" s="12"/>
      <c r="Y153" s="7"/>
      <c r="Z153" s="65"/>
      <c r="AA153">
        <v>5</v>
      </c>
    </row>
    <row r="154" spans="4:27" x14ac:dyDescent="0.25">
      <c r="D154" s="5">
        <f t="shared" si="22"/>
        <v>6</v>
      </c>
      <c r="E154" s="17">
        <v>19.399999999999999</v>
      </c>
      <c r="F154" s="8">
        <v>18.5</v>
      </c>
      <c r="G154" s="8">
        <v>19</v>
      </c>
      <c r="H154" s="8">
        <v>18.3</v>
      </c>
      <c r="I154" s="8">
        <v>18.5</v>
      </c>
      <c r="J154" s="8">
        <v>18.8</v>
      </c>
      <c r="K154" s="8">
        <v>18.399999999999999</v>
      </c>
      <c r="L154" s="8">
        <v>16.7</v>
      </c>
      <c r="M154" s="8">
        <v>15.4</v>
      </c>
      <c r="N154" s="8">
        <v>14.4</v>
      </c>
      <c r="O154" s="8">
        <v>13.5</v>
      </c>
      <c r="P154" s="11" t="s">
        <v>4</v>
      </c>
      <c r="Q154" s="11"/>
      <c r="R154" s="11"/>
      <c r="S154" s="11"/>
      <c r="T154" s="11"/>
      <c r="U154" s="11"/>
      <c r="V154" s="11"/>
      <c r="W154" s="14"/>
      <c r="X154" s="12"/>
      <c r="Y154" s="7"/>
      <c r="Z154" s="65"/>
      <c r="AA154">
        <v>6</v>
      </c>
    </row>
    <row r="155" spans="4:27" x14ac:dyDescent="0.25">
      <c r="D155" s="5">
        <f t="shared" si="22"/>
        <v>7</v>
      </c>
      <c r="E155" s="17">
        <v>18.3</v>
      </c>
      <c r="F155" s="8">
        <v>18.5</v>
      </c>
      <c r="G155" s="8">
        <v>18.8</v>
      </c>
      <c r="H155" s="8">
        <v>18.100000000000001</v>
      </c>
      <c r="I155" s="8">
        <v>18.2</v>
      </c>
      <c r="J155" s="8">
        <v>17.8</v>
      </c>
      <c r="K155" s="8">
        <v>16.600000000000001</v>
      </c>
      <c r="L155" s="8">
        <v>14.8</v>
      </c>
      <c r="M155" s="8">
        <v>14.2</v>
      </c>
      <c r="N155" s="8">
        <v>13.1</v>
      </c>
      <c r="O155" s="8">
        <v>12.8</v>
      </c>
      <c r="P155" s="8">
        <v>12.2</v>
      </c>
      <c r="Q155" s="11" t="s">
        <v>4</v>
      </c>
      <c r="R155" s="11"/>
      <c r="S155" s="11"/>
      <c r="T155" s="11"/>
      <c r="U155" s="11"/>
      <c r="V155" s="11"/>
      <c r="W155" s="14"/>
      <c r="X155" s="12"/>
      <c r="Y155" s="7"/>
      <c r="Z155" s="65"/>
      <c r="AA155">
        <v>7</v>
      </c>
    </row>
    <row r="156" spans="4:27" x14ac:dyDescent="0.25">
      <c r="D156" s="5">
        <f t="shared" si="22"/>
        <v>8</v>
      </c>
      <c r="E156" s="17">
        <v>18.899999999999999</v>
      </c>
      <c r="F156" s="8">
        <v>18.8</v>
      </c>
      <c r="G156" s="8">
        <v>19.399999999999999</v>
      </c>
      <c r="H156" s="8">
        <v>18.600000000000001</v>
      </c>
      <c r="I156" s="8">
        <v>19</v>
      </c>
      <c r="J156" s="8">
        <v>18.8</v>
      </c>
      <c r="K156" s="8">
        <v>17.100000000000001</v>
      </c>
      <c r="L156" s="8">
        <v>15.4</v>
      </c>
      <c r="M156" s="8">
        <v>14.5</v>
      </c>
      <c r="N156" s="8">
        <v>13.6</v>
      </c>
      <c r="O156" s="8">
        <v>12.9</v>
      </c>
      <c r="P156" s="8">
        <v>13.4</v>
      </c>
      <c r="Q156" s="11" t="s">
        <v>4</v>
      </c>
      <c r="R156" s="11"/>
      <c r="S156" s="11"/>
      <c r="T156" s="11"/>
      <c r="U156" s="11"/>
      <c r="V156" s="11"/>
      <c r="W156" s="14"/>
      <c r="X156" s="12"/>
      <c r="Y156" s="7"/>
      <c r="Z156" s="65"/>
      <c r="AA156">
        <v>8</v>
      </c>
    </row>
    <row r="157" spans="4:27" x14ac:dyDescent="0.25">
      <c r="D157" s="5">
        <f t="shared" si="22"/>
        <v>9</v>
      </c>
      <c r="E157" s="17">
        <v>18.5</v>
      </c>
      <c r="F157" s="8">
        <v>19</v>
      </c>
      <c r="G157" s="8">
        <v>19.600000000000001</v>
      </c>
      <c r="H157" s="8">
        <v>18.3</v>
      </c>
      <c r="I157" s="8">
        <v>18.5</v>
      </c>
      <c r="J157" s="8">
        <v>17</v>
      </c>
      <c r="K157" s="8">
        <v>16.7</v>
      </c>
      <c r="L157" s="8">
        <v>14.8</v>
      </c>
      <c r="M157" s="8">
        <v>13.9</v>
      </c>
      <c r="N157" s="8">
        <v>13.3</v>
      </c>
      <c r="O157" s="8">
        <v>12.9</v>
      </c>
      <c r="P157" s="8">
        <v>12.8</v>
      </c>
      <c r="Q157" s="11">
        <v>12.8</v>
      </c>
      <c r="R157" s="11">
        <v>13.7</v>
      </c>
      <c r="S157" s="11">
        <v>14</v>
      </c>
      <c r="T157" s="11">
        <v>14.5</v>
      </c>
      <c r="U157" s="11">
        <v>14.1</v>
      </c>
      <c r="V157" s="11">
        <v>14.1</v>
      </c>
      <c r="W157" s="14">
        <v>14</v>
      </c>
      <c r="X157" s="12">
        <v>14.3</v>
      </c>
      <c r="Y157" s="7">
        <v>14.6</v>
      </c>
      <c r="Z157" s="65">
        <v>14.9</v>
      </c>
      <c r="AA157">
        <v>9</v>
      </c>
    </row>
    <row r="158" spans="4:27" x14ac:dyDescent="0.25">
      <c r="D158" s="5">
        <f>D157+1</f>
        <v>10</v>
      </c>
      <c r="E158" s="18">
        <v>18</v>
      </c>
      <c r="F158" s="8">
        <v>17.7</v>
      </c>
      <c r="G158" s="8">
        <v>18.100000000000001</v>
      </c>
      <c r="H158" s="8">
        <v>17.8</v>
      </c>
      <c r="I158" s="8">
        <v>17.8</v>
      </c>
      <c r="J158" s="8">
        <v>17.899999999999999</v>
      </c>
      <c r="K158" s="8">
        <v>17</v>
      </c>
      <c r="L158" s="8">
        <v>15.4</v>
      </c>
      <c r="M158" s="8">
        <v>14.3</v>
      </c>
      <c r="N158" s="8">
        <v>14.1</v>
      </c>
      <c r="O158" s="8">
        <v>14.9</v>
      </c>
      <c r="P158" s="8">
        <v>16.399999999999999</v>
      </c>
      <c r="Q158" s="11">
        <v>17.600000000000001</v>
      </c>
      <c r="R158" s="11">
        <v>16.5</v>
      </c>
      <c r="S158" s="11">
        <v>15.2</v>
      </c>
      <c r="T158" s="11">
        <v>13.8</v>
      </c>
      <c r="U158" s="11" t="s">
        <v>4</v>
      </c>
      <c r="V158" s="11"/>
      <c r="W158" s="14"/>
      <c r="X158" s="12"/>
      <c r="Y158" s="7"/>
      <c r="Z158" s="65"/>
      <c r="AA158">
        <v>10</v>
      </c>
    </row>
    <row r="159" spans="4:27" x14ac:dyDescent="0.25">
      <c r="D159" s="5">
        <f>D149</f>
        <v>1</v>
      </c>
      <c r="E159" s="51">
        <v>100</v>
      </c>
      <c r="F159" s="51">
        <v>99.470899470899482</v>
      </c>
      <c r="G159" s="51">
        <v>102.11640211640214</v>
      </c>
      <c r="H159" s="51">
        <v>99.470899470899482</v>
      </c>
      <c r="I159" s="51">
        <v>98.941798941798936</v>
      </c>
      <c r="J159" s="51">
        <v>101.58730158730158</v>
      </c>
      <c r="K159" s="51">
        <v>100</v>
      </c>
      <c r="L159" s="51">
        <v>100</v>
      </c>
      <c r="M159" s="51">
        <v>98.412698412698433</v>
      </c>
      <c r="N159" s="51">
        <v>86.772486772486772</v>
      </c>
      <c r="O159" s="51">
        <v>80.952380952380963</v>
      </c>
      <c r="P159" s="51">
        <v>75.661375661375672</v>
      </c>
      <c r="Q159" s="51">
        <v>75.661375661375672</v>
      </c>
      <c r="R159" s="51">
        <v>87.301587301587318</v>
      </c>
      <c r="S159" s="51">
        <v>93.650793650793645</v>
      </c>
      <c r="T159" s="51">
        <v>101.58730158730158</v>
      </c>
      <c r="U159" s="51">
        <v>100.52910052910053</v>
      </c>
      <c r="V159" s="51">
        <v>100.52910052910053</v>
      </c>
      <c r="W159" s="51">
        <v>106.34920634920637</v>
      </c>
      <c r="X159" s="51">
        <v>106.87830687830689</v>
      </c>
      <c r="Y159" s="51">
        <v>104.76190476190477</v>
      </c>
      <c r="Z159" s="51">
        <v>104.76190476190477</v>
      </c>
      <c r="AA159">
        <v>1</v>
      </c>
    </row>
    <row r="160" spans="4:27" x14ac:dyDescent="0.25">
      <c r="D160" s="5">
        <f t="shared" ref="D160:D168" si="23">D150</f>
        <v>2</v>
      </c>
      <c r="E160" s="51">
        <v>100</v>
      </c>
      <c r="F160" s="51">
        <v>99.444444444444429</v>
      </c>
      <c r="G160" s="51">
        <v>102.77777777777777</v>
      </c>
      <c r="H160" s="51">
        <v>97.222222222222214</v>
      </c>
      <c r="I160" s="51">
        <v>97.222222222222214</v>
      </c>
      <c r="J160" s="51">
        <v>101.11111111111111</v>
      </c>
      <c r="K160" s="51">
        <v>100</v>
      </c>
      <c r="L160" s="51">
        <v>90.555555555555557</v>
      </c>
      <c r="M160" s="51">
        <v>84.444444444444443</v>
      </c>
      <c r="N160" s="51">
        <v>76.666666666666671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>
        <v>2</v>
      </c>
    </row>
    <row r="161" spans="4:29" x14ac:dyDescent="0.25">
      <c r="D161" s="5">
        <f t="shared" si="23"/>
        <v>3</v>
      </c>
      <c r="E161" s="51">
        <v>100</v>
      </c>
      <c r="F161" s="51">
        <v>101.5625</v>
      </c>
      <c r="G161" s="51">
        <v>101.5625</v>
      </c>
      <c r="H161" s="51">
        <v>97.395833333333343</v>
      </c>
      <c r="I161" s="51">
        <v>97.395833333333343</v>
      </c>
      <c r="J161" s="51">
        <v>96.354166666666671</v>
      </c>
      <c r="K161" s="51">
        <v>84.895833333333343</v>
      </c>
      <c r="L161" s="51">
        <v>79.166666666666657</v>
      </c>
      <c r="M161" s="51">
        <v>76.5625</v>
      </c>
      <c r="N161" s="51">
        <v>69.270833333333343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>
        <v>3</v>
      </c>
    </row>
    <row r="162" spans="4:29" x14ac:dyDescent="0.25">
      <c r="D162" s="5">
        <f t="shared" si="23"/>
        <v>4</v>
      </c>
      <c r="E162" s="51">
        <v>100</v>
      </c>
      <c r="F162" s="51">
        <v>98.870056497175142</v>
      </c>
      <c r="G162" s="51">
        <v>102.25988700564972</v>
      </c>
      <c r="H162" s="51">
        <v>97.740112994350298</v>
      </c>
      <c r="I162" s="51">
        <v>95.480225988700568</v>
      </c>
      <c r="J162" s="51">
        <v>92.090395480225993</v>
      </c>
      <c r="K162" s="51">
        <v>85.875706214689259</v>
      </c>
      <c r="L162" s="51">
        <v>76.836158192090394</v>
      </c>
      <c r="M162" s="51">
        <v>72.881355932203391</v>
      </c>
      <c r="N162" s="51">
        <v>68.926553672316388</v>
      </c>
      <c r="O162" s="51">
        <v>70.621468926553675</v>
      </c>
      <c r="P162" s="51">
        <v>81.920903954802256</v>
      </c>
      <c r="Q162" s="51">
        <v>84.745762711864415</v>
      </c>
      <c r="R162" s="51">
        <v>101.12994350282484</v>
      </c>
      <c r="S162" s="51">
        <v>102.25988700564972</v>
      </c>
      <c r="T162" s="51">
        <v>104.51977401129943</v>
      </c>
      <c r="U162" s="51">
        <v>104.51977401129943</v>
      </c>
      <c r="V162" s="51">
        <v>101.69491525423729</v>
      </c>
      <c r="W162" s="51">
        <v>102.82485875706216</v>
      </c>
      <c r="X162" s="51">
        <v>105.64971751412429</v>
      </c>
      <c r="Y162" s="51">
        <v>106.77966101694916</v>
      </c>
      <c r="Z162" s="51">
        <v>109.03954802259888</v>
      </c>
      <c r="AA162">
        <v>4</v>
      </c>
    </row>
    <row r="163" spans="4:29" x14ac:dyDescent="0.25">
      <c r="D163" s="5">
        <f t="shared" si="23"/>
        <v>5</v>
      </c>
      <c r="E163" s="51">
        <v>100</v>
      </c>
      <c r="F163" s="51">
        <v>100</v>
      </c>
      <c r="G163" s="51">
        <v>101.05263157894737</v>
      </c>
      <c r="H163" s="51">
        <v>96.84210526315789</v>
      </c>
      <c r="I163" s="51">
        <v>92.631578947368425</v>
      </c>
      <c r="J163" s="51">
        <v>88.421052631578959</v>
      </c>
      <c r="K163" s="51">
        <v>89.473684210526315</v>
      </c>
      <c r="L163" s="51">
        <v>79.473684210526315</v>
      </c>
      <c r="M163" s="51">
        <v>73.68421052631578</v>
      </c>
      <c r="N163" s="51">
        <v>73.68421052631578</v>
      </c>
      <c r="O163" s="51">
        <v>71.05263157894737</v>
      </c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>
        <v>5</v>
      </c>
    </row>
    <row r="164" spans="4:29" x14ac:dyDescent="0.25">
      <c r="D164" s="5">
        <f t="shared" si="23"/>
        <v>6</v>
      </c>
      <c r="E164" s="51">
        <v>100</v>
      </c>
      <c r="F164" s="51">
        <v>95.360824742268051</v>
      </c>
      <c r="G164" s="51">
        <v>97.938144329896915</v>
      </c>
      <c r="H164" s="51">
        <v>94.329896907216508</v>
      </c>
      <c r="I164" s="51">
        <v>95.360824742268051</v>
      </c>
      <c r="J164" s="51">
        <v>96.907216494845372</v>
      </c>
      <c r="K164" s="51">
        <v>94.845360824742258</v>
      </c>
      <c r="L164" s="51">
        <v>86.082474226804123</v>
      </c>
      <c r="M164" s="51">
        <v>79.381443298969074</v>
      </c>
      <c r="N164" s="51">
        <v>74.226804123711304</v>
      </c>
      <c r="O164" s="51">
        <f>100*(O154/E154)</f>
        <v>69.587628865979383</v>
      </c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>
        <v>6</v>
      </c>
    </row>
    <row r="165" spans="4:29" x14ac:dyDescent="0.25">
      <c r="D165" s="5">
        <f t="shared" si="23"/>
        <v>7</v>
      </c>
      <c r="E165" s="51">
        <v>100</v>
      </c>
      <c r="F165" s="51">
        <v>101.09289617486338</v>
      </c>
      <c r="G165" s="51">
        <v>102.73224043715847</v>
      </c>
      <c r="H165" s="51">
        <v>98.907103825136616</v>
      </c>
      <c r="I165" s="51">
        <v>99.453551912568301</v>
      </c>
      <c r="J165" s="51">
        <v>97.267759562841533</v>
      </c>
      <c r="K165" s="51">
        <v>90.710382513661202</v>
      </c>
      <c r="L165" s="51">
        <v>80.874316939890718</v>
      </c>
      <c r="M165" s="51">
        <v>77.595628415300538</v>
      </c>
      <c r="N165" s="51">
        <v>71.584699453551906</v>
      </c>
      <c r="O165" s="51">
        <v>69.945355191256837</v>
      </c>
      <c r="P165" s="51">
        <v>66.666666666666657</v>
      </c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>
        <v>7</v>
      </c>
    </row>
    <row r="166" spans="4:29" x14ac:dyDescent="0.25">
      <c r="D166" s="5">
        <f t="shared" si="23"/>
        <v>8</v>
      </c>
      <c r="E166" s="51">
        <v>100</v>
      </c>
      <c r="F166" s="51">
        <v>99.470899470899482</v>
      </c>
      <c r="G166" s="51">
        <v>102.64550264550265</v>
      </c>
      <c r="H166" s="51">
        <v>98.412698412698433</v>
      </c>
      <c r="I166" s="51">
        <v>100.52910052910053</v>
      </c>
      <c r="J166" s="51">
        <v>99.470899470899482</v>
      </c>
      <c r="K166" s="51">
        <v>90.476190476190482</v>
      </c>
      <c r="L166" s="51">
        <v>81.481481481481495</v>
      </c>
      <c r="M166" s="51">
        <v>76.719576719576722</v>
      </c>
      <c r="N166" s="51">
        <v>71.957671957671963</v>
      </c>
      <c r="O166" s="51">
        <v>68.253968253968253</v>
      </c>
      <c r="P166" s="51">
        <v>70.899470899470913</v>
      </c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>
        <v>8</v>
      </c>
    </row>
    <row r="167" spans="4:29" x14ac:dyDescent="0.25">
      <c r="D167" s="5">
        <f t="shared" si="23"/>
        <v>9</v>
      </c>
      <c r="E167" s="51">
        <v>100</v>
      </c>
      <c r="F167" s="51">
        <v>102.70270270270269</v>
      </c>
      <c r="G167" s="51">
        <v>105.94594594594595</v>
      </c>
      <c r="H167" s="51">
        <v>98.918918918918919</v>
      </c>
      <c r="I167" s="51">
        <v>100</v>
      </c>
      <c r="J167" s="51">
        <v>91.891891891891902</v>
      </c>
      <c r="K167" s="51">
        <v>90.270270270270274</v>
      </c>
      <c r="L167" s="51">
        <v>80</v>
      </c>
      <c r="M167" s="51">
        <v>75.13513513513513</v>
      </c>
      <c r="N167" s="51">
        <v>71.891891891891888</v>
      </c>
      <c r="O167" s="51">
        <v>69.729729729729726</v>
      </c>
      <c r="P167" s="51">
        <v>69.189189189189193</v>
      </c>
      <c r="Q167" s="51">
        <v>69.189189189189193</v>
      </c>
      <c r="R167" s="51">
        <v>74.054054054054049</v>
      </c>
      <c r="S167" s="51">
        <v>75.675675675675677</v>
      </c>
      <c r="T167" s="51">
        <v>78.378378378378372</v>
      </c>
      <c r="U167" s="51">
        <v>76.21621621621621</v>
      </c>
      <c r="V167" s="51">
        <v>76.21621621621621</v>
      </c>
      <c r="W167" s="51">
        <v>75.675675675675677</v>
      </c>
      <c r="X167" s="51">
        <v>77.297297297297291</v>
      </c>
      <c r="Y167" s="51">
        <v>78.918918918918905</v>
      </c>
      <c r="Z167" s="51">
        <v>80.540540540540533</v>
      </c>
      <c r="AA167">
        <v>9</v>
      </c>
    </row>
    <row r="168" spans="4:29" x14ac:dyDescent="0.25">
      <c r="D168" s="5">
        <f t="shared" si="23"/>
        <v>10</v>
      </c>
      <c r="E168" s="51">
        <v>100</v>
      </c>
      <c r="F168" s="51">
        <v>98.333333333333329</v>
      </c>
      <c r="G168" s="51">
        <v>100.55555555555556</v>
      </c>
      <c r="H168" s="51">
        <v>98.888888888888886</v>
      </c>
      <c r="I168" s="51">
        <v>98.888888888888886</v>
      </c>
      <c r="J168" s="51">
        <v>99.444444444444429</v>
      </c>
      <c r="K168" s="51">
        <v>94.444444444444443</v>
      </c>
      <c r="L168" s="51">
        <v>85.555555555555557</v>
      </c>
      <c r="M168" s="51">
        <v>79.444444444444457</v>
      </c>
      <c r="N168" s="51">
        <v>78.333333333333329</v>
      </c>
      <c r="O168" s="51">
        <v>82.777777777777786</v>
      </c>
      <c r="P168" s="51">
        <v>91.1111111111111</v>
      </c>
      <c r="Q168" s="51">
        <v>97.777777777777786</v>
      </c>
      <c r="R168" s="51">
        <v>91.666666666666657</v>
      </c>
      <c r="S168" s="51">
        <v>84.444444444444443</v>
      </c>
      <c r="T168" s="51">
        <v>76.666666666666671</v>
      </c>
      <c r="U168" s="51"/>
      <c r="V168" s="51"/>
      <c r="W168" s="51"/>
      <c r="X168" s="51"/>
      <c r="Y168" s="51"/>
      <c r="Z168" s="51"/>
      <c r="AA168">
        <v>10</v>
      </c>
    </row>
    <row r="172" spans="4:29" ht="15.75" x14ac:dyDescent="0.25">
      <c r="D172" s="1" t="s">
        <v>0</v>
      </c>
    </row>
    <row r="173" spans="4:29" x14ac:dyDescent="0.25">
      <c r="E173" s="2"/>
      <c r="M173" s="286" t="s">
        <v>1</v>
      </c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4:29" ht="21" x14ac:dyDescent="0.35">
      <c r="E174" s="2" t="s">
        <v>2</v>
      </c>
      <c r="M174" s="287"/>
      <c r="N174" s="4"/>
    </row>
    <row r="175" spans="4:29" x14ac:dyDescent="0.25">
      <c r="D175" s="5" t="s">
        <v>3</v>
      </c>
      <c r="E175" s="6">
        <v>0</v>
      </c>
      <c r="F175" s="6">
        <v>1</v>
      </c>
      <c r="G175" s="7">
        <v>2</v>
      </c>
      <c r="H175" s="6">
        <v>3</v>
      </c>
      <c r="I175" s="6">
        <f>H175+1</f>
        <v>4</v>
      </c>
      <c r="J175" s="6">
        <f t="shared" ref="J175:T175" si="24">I175+1</f>
        <v>5</v>
      </c>
      <c r="K175" s="6">
        <f t="shared" si="24"/>
        <v>6</v>
      </c>
      <c r="L175" s="6">
        <f t="shared" si="24"/>
        <v>7</v>
      </c>
      <c r="M175" s="6">
        <f t="shared" si="24"/>
        <v>8</v>
      </c>
      <c r="N175" s="6">
        <f t="shared" si="24"/>
        <v>9</v>
      </c>
      <c r="O175" s="6">
        <f t="shared" si="24"/>
        <v>10</v>
      </c>
      <c r="P175" s="6">
        <f t="shared" si="24"/>
        <v>11</v>
      </c>
      <c r="Q175" s="6">
        <f t="shared" si="24"/>
        <v>12</v>
      </c>
      <c r="R175" s="6">
        <f t="shared" si="24"/>
        <v>13</v>
      </c>
      <c r="S175" s="6">
        <f t="shared" si="24"/>
        <v>14</v>
      </c>
      <c r="T175" s="6">
        <f t="shared" si="24"/>
        <v>15</v>
      </c>
      <c r="U175" s="6">
        <v>17</v>
      </c>
      <c r="V175" s="6">
        <v>18</v>
      </c>
      <c r="W175" s="6">
        <f t="shared" ref="W175:AC175" si="25">V175+1</f>
        <v>19</v>
      </c>
      <c r="X175" s="6">
        <f t="shared" si="25"/>
        <v>20</v>
      </c>
      <c r="Y175" s="6">
        <f t="shared" si="25"/>
        <v>21</v>
      </c>
      <c r="Z175" s="6">
        <f t="shared" si="25"/>
        <v>22</v>
      </c>
      <c r="AA175" s="6">
        <f t="shared" si="25"/>
        <v>23</v>
      </c>
      <c r="AB175" s="6">
        <f t="shared" si="25"/>
        <v>24</v>
      </c>
      <c r="AC175" s="6">
        <f t="shared" si="25"/>
        <v>25</v>
      </c>
    </row>
    <row r="176" spans="4:29" x14ac:dyDescent="0.25">
      <c r="D176" s="5">
        <v>1</v>
      </c>
      <c r="E176" s="12">
        <v>17.2</v>
      </c>
      <c r="F176" s="8">
        <v>17.5</v>
      </c>
      <c r="G176" s="9">
        <v>17.399999999999999</v>
      </c>
      <c r="H176" s="8">
        <v>17.2</v>
      </c>
      <c r="I176" s="8">
        <v>17.3</v>
      </c>
      <c r="J176" s="8">
        <v>15.8</v>
      </c>
      <c r="K176" s="8">
        <v>14.1</v>
      </c>
      <c r="L176" s="8">
        <v>13.2</v>
      </c>
      <c r="M176" s="10">
        <v>13</v>
      </c>
      <c r="N176" s="8">
        <v>13</v>
      </c>
      <c r="O176" s="8">
        <v>14</v>
      </c>
      <c r="P176" s="8">
        <v>15.8</v>
      </c>
      <c r="Q176" s="8">
        <v>16.600000000000001</v>
      </c>
      <c r="R176" s="11">
        <v>17.3</v>
      </c>
      <c r="S176" s="11">
        <v>17.600000000000001</v>
      </c>
      <c r="T176" s="11">
        <v>18.3</v>
      </c>
      <c r="U176" s="11">
        <v>19.2</v>
      </c>
      <c r="V176" s="11">
        <v>18.7</v>
      </c>
      <c r="W176" s="11">
        <v>18.8</v>
      </c>
      <c r="X176" s="11">
        <v>19.399999999999999</v>
      </c>
      <c r="Y176" s="12">
        <v>19.3</v>
      </c>
      <c r="Z176" s="13">
        <v>20.100000000000001</v>
      </c>
      <c r="AA176" s="7">
        <v>20.5</v>
      </c>
      <c r="AB176" s="7">
        <v>19.899999999999999</v>
      </c>
      <c r="AC176" s="7">
        <v>20.100000000000001</v>
      </c>
    </row>
    <row r="177" spans="4:29" x14ac:dyDescent="0.25">
      <c r="D177" s="5">
        <f t="shared" ref="D177:D182" si="26">D176+1</f>
        <v>2</v>
      </c>
      <c r="E177" s="12">
        <v>18</v>
      </c>
      <c r="F177" s="8">
        <v>17.5</v>
      </c>
      <c r="G177" s="9">
        <v>17.600000000000001</v>
      </c>
      <c r="H177" s="8">
        <v>17.7</v>
      </c>
      <c r="I177" s="8">
        <v>16.8</v>
      </c>
      <c r="J177" s="8">
        <v>16.100000000000001</v>
      </c>
      <c r="K177" s="8">
        <v>14.5</v>
      </c>
      <c r="L177" s="8">
        <v>13.6</v>
      </c>
      <c r="M177" s="10">
        <v>12.9</v>
      </c>
      <c r="N177" s="8">
        <v>13</v>
      </c>
      <c r="O177" s="8">
        <v>14</v>
      </c>
      <c r="P177" s="8">
        <v>16.100000000000001</v>
      </c>
      <c r="Q177" s="8">
        <v>17.2</v>
      </c>
      <c r="R177" s="11">
        <v>17.7</v>
      </c>
      <c r="S177" s="11">
        <v>18.399999999999999</v>
      </c>
      <c r="T177" s="11">
        <v>18.7</v>
      </c>
      <c r="U177" s="11">
        <v>18.899999999999999</v>
      </c>
      <c r="V177" s="11">
        <v>18.7</v>
      </c>
      <c r="W177" s="11">
        <v>19.2</v>
      </c>
      <c r="X177" s="11">
        <v>18.7</v>
      </c>
      <c r="Y177" s="12">
        <v>18.7</v>
      </c>
      <c r="Z177" s="13">
        <v>19.3</v>
      </c>
      <c r="AA177" s="7">
        <v>19.899999999999999</v>
      </c>
      <c r="AB177" s="7">
        <v>19.5</v>
      </c>
      <c r="AC177" s="7">
        <v>19.5</v>
      </c>
    </row>
    <row r="178" spans="4:29" x14ac:dyDescent="0.25">
      <c r="D178" s="5">
        <f t="shared" si="26"/>
        <v>3</v>
      </c>
      <c r="E178" s="12">
        <v>17.7</v>
      </c>
      <c r="F178" s="8">
        <v>17.8</v>
      </c>
      <c r="G178" s="9">
        <v>17.600000000000001</v>
      </c>
      <c r="H178" s="8">
        <v>17.399999999999999</v>
      </c>
      <c r="I178" s="8">
        <v>17.5</v>
      </c>
      <c r="J178" s="8">
        <v>17.100000000000001</v>
      </c>
      <c r="K178" s="8">
        <v>15.6</v>
      </c>
      <c r="L178" s="8">
        <v>14.4</v>
      </c>
      <c r="M178" s="8">
        <v>14</v>
      </c>
      <c r="N178" s="8">
        <v>14.6</v>
      </c>
      <c r="O178" s="8">
        <v>16.399999999999999</v>
      </c>
      <c r="P178" s="8">
        <v>17.8</v>
      </c>
      <c r="Q178" s="8">
        <v>18.399999999999999</v>
      </c>
      <c r="R178" s="11">
        <v>18.899999999999999</v>
      </c>
      <c r="S178" s="11">
        <v>19.2</v>
      </c>
      <c r="T178" s="11">
        <v>19.600000000000001</v>
      </c>
      <c r="U178" s="11">
        <v>19.3</v>
      </c>
      <c r="V178" s="11">
        <v>18.899999999999999</v>
      </c>
      <c r="W178" s="11">
        <v>19.600000000000001</v>
      </c>
      <c r="X178" s="11">
        <v>20</v>
      </c>
      <c r="Y178" s="12">
        <v>19.5</v>
      </c>
      <c r="Z178" s="14">
        <v>19.8</v>
      </c>
      <c r="AA178" s="7">
        <v>20.399999999999999</v>
      </c>
      <c r="AB178" s="7">
        <v>20.399999999999999</v>
      </c>
      <c r="AC178" s="7">
        <v>20.9</v>
      </c>
    </row>
    <row r="179" spans="4:29" x14ac:dyDescent="0.25">
      <c r="D179" s="5">
        <f t="shared" si="26"/>
        <v>4</v>
      </c>
      <c r="E179" s="12">
        <v>14.9</v>
      </c>
      <c r="F179" s="8">
        <v>14.9</v>
      </c>
      <c r="G179" s="9">
        <v>14.5</v>
      </c>
      <c r="H179" s="8">
        <v>14</v>
      </c>
      <c r="I179" s="8">
        <v>14</v>
      </c>
      <c r="J179" s="8">
        <v>12.9</v>
      </c>
      <c r="K179" s="8">
        <v>11.8</v>
      </c>
      <c r="L179" s="8">
        <v>11.2</v>
      </c>
      <c r="M179" s="8">
        <v>10.6</v>
      </c>
      <c r="N179" s="8">
        <v>10.4</v>
      </c>
      <c r="O179" s="8">
        <v>10.7</v>
      </c>
      <c r="P179" s="8">
        <v>11.4</v>
      </c>
      <c r="Q179" s="8">
        <v>12.6</v>
      </c>
      <c r="R179" s="11">
        <v>13.6</v>
      </c>
      <c r="S179" s="11">
        <v>11.1</v>
      </c>
      <c r="T179" s="11" t="s">
        <v>4</v>
      </c>
      <c r="U179" s="11"/>
      <c r="V179" s="11"/>
      <c r="W179" s="11"/>
      <c r="X179" s="11"/>
      <c r="Y179" s="12"/>
      <c r="Z179" s="14"/>
      <c r="AA179" s="7"/>
      <c r="AB179" s="7"/>
      <c r="AC179" s="7"/>
    </row>
    <row r="180" spans="4:29" x14ac:dyDescent="0.25">
      <c r="D180" s="5">
        <f t="shared" si="26"/>
        <v>5</v>
      </c>
      <c r="E180" s="12">
        <v>16.600000000000001</v>
      </c>
      <c r="F180" s="8">
        <v>16.899999999999999</v>
      </c>
      <c r="G180" s="9">
        <v>16.899999999999999</v>
      </c>
      <c r="H180" s="8">
        <v>16.899999999999999</v>
      </c>
      <c r="I180" s="8">
        <v>16.7</v>
      </c>
      <c r="J180" s="8">
        <v>16.2</v>
      </c>
      <c r="K180" s="8">
        <v>14.4</v>
      </c>
      <c r="L180" s="8">
        <v>13.5</v>
      </c>
      <c r="M180" s="8">
        <v>12.5</v>
      </c>
      <c r="N180" s="8">
        <v>12</v>
      </c>
      <c r="O180" s="8">
        <v>12</v>
      </c>
      <c r="P180" s="8">
        <v>12.8</v>
      </c>
      <c r="Q180" s="8">
        <v>14.7</v>
      </c>
      <c r="R180" s="11">
        <v>16</v>
      </c>
      <c r="S180" s="11">
        <v>15.6</v>
      </c>
      <c r="T180" s="11">
        <v>14.7</v>
      </c>
      <c r="U180" s="11">
        <v>12.8</v>
      </c>
      <c r="V180" s="11" t="s">
        <v>5</v>
      </c>
      <c r="W180" s="11"/>
      <c r="X180" s="11"/>
      <c r="Y180" s="12"/>
      <c r="Z180" s="14"/>
      <c r="AA180" s="7"/>
      <c r="AB180" s="7"/>
      <c r="AC180" s="7"/>
    </row>
    <row r="181" spans="4:29" x14ac:dyDescent="0.25">
      <c r="D181" s="5">
        <f t="shared" si="26"/>
        <v>6</v>
      </c>
      <c r="E181" s="12">
        <v>18.2</v>
      </c>
      <c r="F181" s="8">
        <v>18.100000000000001</v>
      </c>
      <c r="G181" s="9">
        <v>18.100000000000001</v>
      </c>
      <c r="H181" s="8">
        <v>17.899999999999999</v>
      </c>
      <c r="I181" s="8">
        <v>17.3</v>
      </c>
      <c r="J181" s="8">
        <v>16.399999999999999</v>
      </c>
      <c r="K181" s="8">
        <v>14.9</v>
      </c>
      <c r="L181" s="8">
        <v>14.1</v>
      </c>
      <c r="M181" s="8">
        <v>13.9</v>
      </c>
      <c r="N181" s="8">
        <v>14.6</v>
      </c>
      <c r="O181" s="8">
        <v>16.3</v>
      </c>
      <c r="P181" s="8">
        <v>18</v>
      </c>
      <c r="Q181" s="8">
        <v>19.3</v>
      </c>
      <c r="R181" s="11">
        <v>19.3</v>
      </c>
      <c r="S181" s="11">
        <v>17</v>
      </c>
      <c r="T181" s="11">
        <v>16</v>
      </c>
      <c r="U181" s="11">
        <v>15.1</v>
      </c>
      <c r="V181" s="11" t="s">
        <v>5</v>
      </c>
      <c r="W181" s="11"/>
      <c r="X181" s="11"/>
      <c r="Y181" s="12"/>
      <c r="Z181" s="14"/>
      <c r="AA181" s="7"/>
      <c r="AB181" s="7"/>
      <c r="AC181" s="7"/>
    </row>
    <row r="182" spans="4:29" x14ac:dyDescent="0.25">
      <c r="D182" s="5">
        <f t="shared" si="26"/>
        <v>7</v>
      </c>
      <c r="E182" s="12">
        <v>17.2</v>
      </c>
      <c r="F182" s="12">
        <v>17.100000000000001</v>
      </c>
      <c r="G182" s="9">
        <v>16.8</v>
      </c>
      <c r="H182" s="12">
        <v>16.7</v>
      </c>
      <c r="I182" s="12">
        <v>16.399999999999999</v>
      </c>
      <c r="J182" s="12">
        <v>15.6</v>
      </c>
      <c r="K182" s="12">
        <v>14.1</v>
      </c>
      <c r="L182" s="12">
        <v>13.1</v>
      </c>
      <c r="M182" s="12">
        <v>12.7</v>
      </c>
      <c r="N182" s="12">
        <v>12.6</v>
      </c>
      <c r="O182" s="12">
        <v>12.8</v>
      </c>
      <c r="P182" s="12">
        <v>14.4</v>
      </c>
      <c r="Q182" s="12">
        <v>15.5</v>
      </c>
      <c r="R182" s="12">
        <v>16.3</v>
      </c>
      <c r="S182" s="12">
        <v>17.5</v>
      </c>
      <c r="T182" s="12">
        <v>17.5</v>
      </c>
      <c r="U182" s="12">
        <v>18.2</v>
      </c>
      <c r="V182" s="12">
        <v>17.8</v>
      </c>
      <c r="W182" s="12">
        <v>18.2</v>
      </c>
      <c r="X182" s="12">
        <v>18.2</v>
      </c>
      <c r="Y182" s="12">
        <v>18.8</v>
      </c>
      <c r="Z182" s="12">
        <v>19.100000000000001</v>
      </c>
      <c r="AA182" s="12">
        <v>19.100000000000001</v>
      </c>
      <c r="AB182" s="12">
        <v>19.100000000000001</v>
      </c>
      <c r="AC182" s="12">
        <v>19.3</v>
      </c>
    </row>
    <row r="183" spans="4:29" x14ac:dyDescent="0.25">
      <c r="D183" s="5">
        <f>D176</f>
        <v>1</v>
      </c>
      <c r="E183" s="51">
        <v>100</v>
      </c>
      <c r="F183" s="51">
        <v>101.74418604651163</v>
      </c>
      <c r="G183" s="51">
        <v>101.16279069767442</v>
      </c>
      <c r="H183" s="51">
        <v>100</v>
      </c>
      <c r="I183" s="51">
        <v>100.58139534883721</v>
      </c>
      <c r="J183" s="51">
        <v>91.860465116279073</v>
      </c>
      <c r="K183" s="51">
        <v>81.976744186046517</v>
      </c>
      <c r="L183" s="51">
        <v>76.744186046511629</v>
      </c>
      <c r="M183" s="51">
        <v>75.581395348837205</v>
      </c>
      <c r="N183" s="51">
        <v>75.581395348837205</v>
      </c>
      <c r="O183" s="51">
        <v>81.395348837209298</v>
      </c>
      <c r="P183" s="51">
        <v>91.860465116279073</v>
      </c>
      <c r="Q183" s="51">
        <v>96.511627906976756</v>
      </c>
      <c r="R183" s="51">
        <v>100.58139534883721</v>
      </c>
      <c r="S183" s="51">
        <v>102.32558139534885</v>
      </c>
      <c r="T183" s="51">
        <v>106.39534883720931</v>
      </c>
      <c r="U183" s="51">
        <v>111.62790697674419</v>
      </c>
      <c r="V183" s="51">
        <v>108.72093023255813</v>
      </c>
      <c r="W183" s="51">
        <v>109.30232558139537</v>
      </c>
      <c r="X183" s="51">
        <v>112.79069767441861</v>
      </c>
      <c r="Y183" s="51">
        <v>112.20930232558139</v>
      </c>
      <c r="Z183" s="51">
        <v>116.86046511627907</v>
      </c>
      <c r="AA183" s="51">
        <v>119.18604651162792</v>
      </c>
      <c r="AB183" s="51">
        <v>115.69767441860466</v>
      </c>
      <c r="AC183" s="51">
        <v>116.86046511627907</v>
      </c>
    </row>
    <row r="184" spans="4:29" x14ac:dyDescent="0.25">
      <c r="D184" s="5">
        <f t="shared" ref="D184:D189" si="27">D177</f>
        <v>2</v>
      </c>
      <c r="E184" s="51">
        <v>100</v>
      </c>
      <c r="F184" s="51">
        <v>97.222222222222214</v>
      </c>
      <c r="G184" s="51">
        <v>97.777777777777786</v>
      </c>
      <c r="H184" s="51">
        <v>98.333333333333329</v>
      </c>
      <c r="I184" s="51">
        <v>93.333333333333329</v>
      </c>
      <c r="J184" s="51">
        <v>89.444444444444443</v>
      </c>
      <c r="K184" s="51">
        <v>80.555555555555557</v>
      </c>
      <c r="L184" s="51">
        <v>75.555555555555557</v>
      </c>
      <c r="M184" s="51">
        <v>71.666666666666671</v>
      </c>
      <c r="N184" s="51">
        <v>72.222222222222214</v>
      </c>
      <c r="O184" s="51">
        <v>77.777777777777786</v>
      </c>
      <c r="P184" s="51">
        <v>89.444444444444443</v>
      </c>
      <c r="Q184" s="51">
        <v>95.555555555555543</v>
      </c>
      <c r="R184" s="51">
        <v>98.333333333333329</v>
      </c>
      <c r="S184" s="51">
        <v>102.22222222222221</v>
      </c>
      <c r="T184" s="51">
        <v>103.88888888888887</v>
      </c>
      <c r="U184" s="51">
        <v>104.99999999999999</v>
      </c>
      <c r="V184" s="51">
        <v>103.88888888888887</v>
      </c>
      <c r="W184" s="51">
        <v>106.66666666666667</v>
      </c>
      <c r="X184" s="51">
        <v>103.88888888888887</v>
      </c>
      <c r="Y184" s="51">
        <v>103.88888888888887</v>
      </c>
      <c r="Z184" s="51">
        <v>107.22222222222221</v>
      </c>
      <c r="AA184" s="51">
        <v>110.55555555555554</v>
      </c>
      <c r="AB184" s="51">
        <v>108.33333333333333</v>
      </c>
      <c r="AC184" s="51">
        <v>108.33333333333333</v>
      </c>
    </row>
    <row r="185" spans="4:29" x14ac:dyDescent="0.25">
      <c r="D185" s="5">
        <f t="shared" si="27"/>
        <v>3</v>
      </c>
      <c r="E185" s="51">
        <v>100</v>
      </c>
      <c r="F185" s="51">
        <v>100.56497175141243</v>
      </c>
      <c r="G185" s="51">
        <v>99.435028248587585</v>
      </c>
      <c r="H185" s="51">
        <v>98.305084745762699</v>
      </c>
      <c r="I185" s="51">
        <v>98.870056497175142</v>
      </c>
      <c r="J185" s="51">
        <v>96.610169491525426</v>
      </c>
      <c r="K185" s="51">
        <v>88.135593220338976</v>
      </c>
      <c r="L185" s="51">
        <v>81.355932203389841</v>
      </c>
      <c r="M185" s="51">
        <v>79.096045197740111</v>
      </c>
      <c r="N185" s="51">
        <v>82.485875706214699</v>
      </c>
      <c r="O185" s="51">
        <v>92.655367231638422</v>
      </c>
      <c r="P185" s="51">
        <v>100.56497175141243</v>
      </c>
      <c r="Q185" s="51">
        <v>103.954802259887</v>
      </c>
      <c r="R185" s="51">
        <v>106.77966101694916</v>
      </c>
      <c r="S185" s="51">
        <v>108.47457627118644</v>
      </c>
      <c r="T185" s="51">
        <v>110.73446327683618</v>
      </c>
      <c r="U185" s="51">
        <v>109.03954802259888</v>
      </c>
      <c r="V185" s="51">
        <v>106.77966101694916</v>
      </c>
      <c r="W185" s="51">
        <v>110.73446327683618</v>
      </c>
      <c r="X185" s="51">
        <v>112.99435028248588</v>
      </c>
      <c r="Y185" s="51">
        <v>110.16949152542372</v>
      </c>
      <c r="Z185" s="51">
        <v>111.86440677966102</v>
      </c>
      <c r="AA185" s="51">
        <v>115.2542372881356</v>
      </c>
      <c r="AB185" s="51">
        <v>115.2542372881356</v>
      </c>
      <c r="AC185" s="51">
        <v>118.07909604519773</v>
      </c>
    </row>
    <row r="186" spans="4:29" x14ac:dyDescent="0.25">
      <c r="D186" s="5">
        <f t="shared" si="27"/>
        <v>4</v>
      </c>
      <c r="E186" s="51">
        <v>100</v>
      </c>
      <c r="F186" s="51">
        <v>100</v>
      </c>
      <c r="G186" s="51">
        <v>97.315436241610726</v>
      </c>
      <c r="H186" s="51">
        <v>93.959731543624159</v>
      </c>
      <c r="I186" s="51">
        <v>93.959731543624159</v>
      </c>
      <c r="J186" s="51">
        <v>86.577181208053688</v>
      </c>
      <c r="K186" s="51">
        <v>79.194630872483231</v>
      </c>
      <c r="L186" s="51">
        <v>75.167785234899327</v>
      </c>
      <c r="M186" s="51">
        <v>71.140939597315437</v>
      </c>
      <c r="N186" s="51">
        <v>69.798657718120808</v>
      </c>
      <c r="O186" s="51">
        <v>71.812080536912745</v>
      </c>
      <c r="P186" s="51">
        <v>76.510067114093957</v>
      </c>
      <c r="Q186" s="51">
        <v>84.56375838926175</v>
      </c>
      <c r="R186" s="51">
        <v>91.275167785234885</v>
      </c>
      <c r="S186" s="51">
        <v>74.496644295302005</v>
      </c>
      <c r="T186" s="51"/>
      <c r="U186" s="51"/>
      <c r="V186" s="51"/>
      <c r="W186" s="51"/>
      <c r="X186" s="51"/>
      <c r="Y186" s="51"/>
      <c r="Z186" s="51"/>
      <c r="AA186" s="51"/>
      <c r="AB186" s="51"/>
      <c r="AC186" s="51"/>
    </row>
    <row r="187" spans="4:29" x14ac:dyDescent="0.25">
      <c r="D187" s="5">
        <f t="shared" si="27"/>
        <v>5</v>
      </c>
      <c r="E187" s="51">
        <v>100</v>
      </c>
      <c r="F187" s="51">
        <v>101.80722891566263</v>
      </c>
      <c r="G187" s="51">
        <v>101.80722891566263</v>
      </c>
      <c r="H187" s="51">
        <v>101.80722891566263</v>
      </c>
      <c r="I187" s="51">
        <v>100.60240963855421</v>
      </c>
      <c r="J187" s="51">
        <v>97.590361445783131</v>
      </c>
      <c r="K187" s="51">
        <v>86.746987951807213</v>
      </c>
      <c r="L187" s="51">
        <v>81.325301204819269</v>
      </c>
      <c r="M187" s="51">
        <v>75.301204819277103</v>
      </c>
      <c r="N187" s="51">
        <v>72.289156626506013</v>
      </c>
      <c r="O187" s="51">
        <v>72.289156626506013</v>
      </c>
      <c r="P187" s="51">
        <v>77.108433734939752</v>
      </c>
      <c r="Q187" s="51">
        <v>88.554216867469876</v>
      </c>
      <c r="R187" s="51">
        <v>96.385542168674689</v>
      </c>
      <c r="S187" s="51">
        <v>93.97590361445782</v>
      </c>
      <c r="T187" s="51">
        <v>88.554216867469876</v>
      </c>
      <c r="U187" s="51"/>
      <c r="V187" s="51"/>
      <c r="W187" s="51"/>
      <c r="X187" s="51"/>
      <c r="Y187" s="51"/>
      <c r="Z187" s="51"/>
      <c r="AA187" s="51"/>
      <c r="AB187" s="51"/>
      <c r="AC187" s="51"/>
    </row>
    <row r="188" spans="4:29" x14ac:dyDescent="0.25">
      <c r="D188" s="5">
        <f t="shared" si="27"/>
        <v>6</v>
      </c>
      <c r="E188" s="51">
        <v>100</v>
      </c>
      <c r="F188" s="51">
        <v>99.45054945054946</v>
      </c>
      <c r="G188" s="51">
        <v>99.45054945054946</v>
      </c>
      <c r="H188" s="51">
        <v>98.35164835164835</v>
      </c>
      <c r="I188" s="51">
        <v>95.054945054945065</v>
      </c>
      <c r="J188" s="51">
        <v>90.109890109890102</v>
      </c>
      <c r="K188" s="51">
        <v>81.868131868131883</v>
      </c>
      <c r="L188" s="51">
        <v>77.472527472527474</v>
      </c>
      <c r="M188" s="51">
        <v>76.373626373626379</v>
      </c>
      <c r="N188" s="51">
        <v>80.219780219780219</v>
      </c>
      <c r="O188" s="51">
        <v>89.560439560439562</v>
      </c>
      <c r="P188" s="51">
        <v>98.901098901098905</v>
      </c>
      <c r="Q188" s="51">
        <v>106.04395604395604</v>
      </c>
      <c r="R188" s="51">
        <v>106.04395604395604</v>
      </c>
      <c r="S188" s="51">
        <v>93.406593406593402</v>
      </c>
      <c r="T188" s="51">
        <v>87.912087912087912</v>
      </c>
      <c r="U188" s="51"/>
      <c r="V188" s="51"/>
      <c r="W188" s="51"/>
      <c r="X188" s="51"/>
      <c r="Y188" s="51"/>
      <c r="Z188" s="51"/>
      <c r="AA188" s="51"/>
      <c r="AB188" s="51"/>
      <c r="AC188" s="51"/>
    </row>
    <row r="189" spans="4:29" x14ac:dyDescent="0.25">
      <c r="D189" s="5">
        <f t="shared" si="27"/>
        <v>7</v>
      </c>
      <c r="E189" s="51">
        <v>100</v>
      </c>
      <c r="F189" s="51">
        <v>99.418604651162795</v>
      </c>
      <c r="G189" s="51">
        <v>97.674418604651166</v>
      </c>
      <c r="H189" s="51">
        <v>97.093023255813947</v>
      </c>
      <c r="I189" s="51">
        <v>95.348837209302317</v>
      </c>
      <c r="J189" s="51">
        <v>90.697674418604663</v>
      </c>
      <c r="K189" s="51">
        <v>81.976744186046517</v>
      </c>
      <c r="L189" s="51">
        <v>76.162790697674424</v>
      </c>
      <c r="M189" s="51">
        <v>73.837209302325576</v>
      </c>
      <c r="N189" s="51">
        <v>73.255813953488371</v>
      </c>
      <c r="O189" s="51">
        <v>74.418604651162795</v>
      </c>
      <c r="P189" s="51">
        <v>83.720930232558146</v>
      </c>
      <c r="Q189" s="51">
        <v>90.116279069767444</v>
      </c>
      <c r="R189" s="51">
        <v>94.767441860465127</v>
      </c>
      <c r="S189" s="51">
        <v>101.74418604651163</v>
      </c>
      <c r="T189" s="51">
        <v>101.74418604651163</v>
      </c>
      <c r="U189" s="51">
        <v>105.81395348837211</v>
      </c>
      <c r="V189" s="51">
        <v>103.48837209302326</v>
      </c>
      <c r="W189" s="51">
        <v>105.81395348837211</v>
      </c>
      <c r="X189" s="51">
        <v>105.81395348837211</v>
      </c>
      <c r="Y189" s="51">
        <v>109.30232558139537</v>
      </c>
      <c r="Z189" s="51">
        <v>111.04651162790699</v>
      </c>
      <c r="AA189" s="51">
        <v>111.04651162790699</v>
      </c>
      <c r="AB189" s="51">
        <v>111.04651162790699</v>
      </c>
      <c r="AC189" s="51">
        <v>112.20930232558139</v>
      </c>
    </row>
    <row r="191" spans="4:29" x14ac:dyDescent="0.25">
      <c r="X191" s="15"/>
      <c r="Y191" s="15"/>
      <c r="Z191" s="15"/>
      <c r="AA191" s="15"/>
      <c r="AB191" s="15"/>
      <c r="AC191" s="15"/>
    </row>
    <row r="193" spans="4:22" ht="21" x14ac:dyDescent="0.35">
      <c r="D193" s="16"/>
      <c r="E193" s="2"/>
      <c r="L193" s="4"/>
    </row>
    <row r="194" spans="4:22" ht="15.75" x14ac:dyDescent="0.25">
      <c r="D194" s="16"/>
      <c r="E194" s="2" t="s">
        <v>6</v>
      </c>
      <c r="G194" s="288"/>
      <c r="H194" s="288"/>
      <c r="I194" s="288"/>
      <c r="J194" s="288"/>
      <c r="K194" s="288"/>
      <c r="L194" s="288"/>
      <c r="M194" s="288"/>
      <c r="N194" s="288"/>
      <c r="O194" s="288"/>
      <c r="P194" s="288"/>
      <c r="Q194" s="288"/>
      <c r="R194" s="288"/>
      <c r="S194" s="288"/>
      <c r="T194" s="288"/>
      <c r="U194" s="288"/>
      <c r="V194" s="288"/>
    </row>
    <row r="195" spans="4:22" x14ac:dyDescent="0.25">
      <c r="D195" s="5" t="s">
        <v>3</v>
      </c>
      <c r="E195" s="6">
        <v>0</v>
      </c>
      <c r="F195" s="6">
        <f>E195+1</f>
        <v>1</v>
      </c>
      <c r="G195" s="6">
        <f t="shared" ref="G195:V195" si="28">F195+1</f>
        <v>2</v>
      </c>
      <c r="H195" s="6">
        <f t="shared" si="28"/>
        <v>3</v>
      </c>
      <c r="I195" s="6">
        <f t="shared" si="28"/>
        <v>4</v>
      </c>
      <c r="J195" s="6">
        <f t="shared" si="28"/>
        <v>5</v>
      </c>
      <c r="K195" s="6">
        <f t="shared" si="28"/>
        <v>6</v>
      </c>
      <c r="L195" s="6">
        <f t="shared" si="28"/>
        <v>7</v>
      </c>
      <c r="M195" s="6">
        <f t="shared" si="28"/>
        <v>8</v>
      </c>
      <c r="N195" s="6">
        <f t="shared" si="28"/>
        <v>9</v>
      </c>
      <c r="O195" s="6">
        <f t="shared" si="28"/>
        <v>10</v>
      </c>
      <c r="P195" s="6">
        <f t="shared" si="28"/>
        <v>11</v>
      </c>
      <c r="Q195" s="6">
        <f t="shared" si="28"/>
        <v>12</v>
      </c>
      <c r="R195" s="6">
        <f t="shared" si="28"/>
        <v>13</v>
      </c>
      <c r="S195" s="6">
        <f t="shared" si="28"/>
        <v>14</v>
      </c>
      <c r="T195" s="6">
        <f t="shared" si="28"/>
        <v>15</v>
      </c>
      <c r="U195" s="6">
        <f t="shared" si="28"/>
        <v>16</v>
      </c>
      <c r="V195" s="6">
        <f t="shared" si="28"/>
        <v>17</v>
      </c>
    </row>
    <row r="196" spans="4:22" x14ac:dyDescent="0.25">
      <c r="D196" s="5">
        <v>1</v>
      </c>
      <c r="E196" s="17">
        <v>19.2</v>
      </c>
      <c r="F196" s="8">
        <v>18.399999999999999</v>
      </c>
      <c r="G196" s="8">
        <v>18.399999999999999</v>
      </c>
      <c r="H196" s="8">
        <v>18.3</v>
      </c>
      <c r="I196" s="8">
        <v>17.5</v>
      </c>
      <c r="J196" s="17">
        <v>17.5</v>
      </c>
      <c r="K196" s="17">
        <v>16.399999999999999</v>
      </c>
      <c r="L196" s="8">
        <v>15</v>
      </c>
      <c r="M196" s="8">
        <v>14</v>
      </c>
      <c r="N196" s="8">
        <v>13.4</v>
      </c>
      <c r="O196" s="8">
        <v>12.6</v>
      </c>
      <c r="P196" s="8">
        <v>12.8</v>
      </c>
      <c r="Q196" s="11">
        <v>13.2</v>
      </c>
      <c r="R196" s="11">
        <v>13.3</v>
      </c>
      <c r="S196" s="11">
        <v>14.4</v>
      </c>
      <c r="T196" s="8">
        <v>15</v>
      </c>
      <c r="U196" s="11">
        <v>16.2</v>
      </c>
      <c r="V196" s="11">
        <v>18</v>
      </c>
    </row>
    <row r="197" spans="4:22" x14ac:dyDescent="0.25">
      <c r="D197" s="5">
        <v>2</v>
      </c>
      <c r="E197" s="17">
        <v>19.2</v>
      </c>
      <c r="F197" s="8">
        <v>19.3</v>
      </c>
      <c r="G197" s="8">
        <v>19.2</v>
      </c>
      <c r="H197" s="8">
        <v>19.600000000000001</v>
      </c>
      <c r="I197" s="8">
        <v>18.7</v>
      </c>
      <c r="J197" s="8">
        <v>17.2</v>
      </c>
      <c r="K197" s="8">
        <v>16</v>
      </c>
      <c r="L197" s="8">
        <v>15.2</v>
      </c>
      <c r="M197" s="8">
        <v>14.3</v>
      </c>
      <c r="N197" s="8">
        <v>13.6</v>
      </c>
      <c r="O197" s="8">
        <v>12.9</v>
      </c>
      <c r="P197" s="8">
        <v>12.9</v>
      </c>
      <c r="Q197" s="8">
        <v>14.2</v>
      </c>
      <c r="R197" s="11">
        <v>15.4</v>
      </c>
      <c r="S197" s="11">
        <v>16.7</v>
      </c>
      <c r="T197" s="8">
        <v>17.899999999999999</v>
      </c>
      <c r="U197" s="11">
        <v>18.7</v>
      </c>
      <c r="V197" s="11">
        <v>18.8</v>
      </c>
    </row>
    <row r="198" spans="4:22" x14ac:dyDescent="0.25">
      <c r="D198" s="5">
        <v>3</v>
      </c>
      <c r="E198" s="17">
        <v>21.5</v>
      </c>
      <c r="F198" s="8">
        <v>21.2</v>
      </c>
      <c r="G198" s="8">
        <v>21.2</v>
      </c>
      <c r="H198" s="8">
        <v>21</v>
      </c>
      <c r="I198" s="8">
        <v>20.7</v>
      </c>
      <c r="J198" s="8">
        <v>20.399999999999999</v>
      </c>
      <c r="K198" s="8">
        <v>19.7</v>
      </c>
      <c r="L198" s="8">
        <v>17.8</v>
      </c>
      <c r="M198" s="8">
        <v>16.600000000000001</v>
      </c>
      <c r="N198" s="8">
        <v>15.5</v>
      </c>
      <c r="O198" s="8">
        <v>15</v>
      </c>
      <c r="P198" s="8">
        <v>15.2</v>
      </c>
      <c r="Q198" s="11">
        <v>16.100000000000001</v>
      </c>
      <c r="R198" s="11">
        <v>17.100000000000001</v>
      </c>
      <c r="S198" s="11">
        <v>18</v>
      </c>
      <c r="T198" s="8">
        <v>19.5</v>
      </c>
      <c r="U198" s="11">
        <v>21.2</v>
      </c>
      <c r="V198" s="11">
        <v>21</v>
      </c>
    </row>
    <row r="199" spans="4:22" x14ac:dyDescent="0.25">
      <c r="D199" s="5">
        <v>4</v>
      </c>
      <c r="E199" s="17">
        <v>21.8</v>
      </c>
      <c r="F199" s="8">
        <v>21.1</v>
      </c>
      <c r="G199" s="8">
        <v>21.3</v>
      </c>
      <c r="H199" s="8">
        <v>21.4</v>
      </c>
      <c r="I199" s="8">
        <v>20.9</v>
      </c>
      <c r="J199" s="8">
        <v>20.6</v>
      </c>
      <c r="K199" s="8">
        <v>19.5</v>
      </c>
      <c r="L199" s="8">
        <v>17.899999999999999</v>
      </c>
      <c r="M199" s="8">
        <v>16.899999999999999</v>
      </c>
      <c r="N199" s="8">
        <v>17.7</v>
      </c>
      <c r="O199" s="8">
        <v>18.7</v>
      </c>
      <c r="P199" s="8">
        <v>20</v>
      </c>
      <c r="Q199" s="11">
        <v>21.2</v>
      </c>
      <c r="R199" s="11">
        <v>21.1</v>
      </c>
      <c r="S199" s="11">
        <v>20.9</v>
      </c>
      <c r="T199" s="8">
        <v>21.3</v>
      </c>
      <c r="U199" s="11">
        <v>21.4</v>
      </c>
      <c r="V199" s="11">
        <v>21.3</v>
      </c>
    </row>
    <row r="200" spans="4:22" x14ac:dyDescent="0.25">
      <c r="D200" s="5">
        <v>5</v>
      </c>
      <c r="E200" s="17">
        <v>17.100000000000001</v>
      </c>
      <c r="F200" s="8">
        <v>16.7</v>
      </c>
      <c r="G200" s="8">
        <v>16.5</v>
      </c>
      <c r="H200" s="8">
        <v>17.100000000000001</v>
      </c>
      <c r="I200" s="8">
        <v>16.5</v>
      </c>
      <c r="J200" s="8">
        <v>16</v>
      </c>
      <c r="K200" s="8">
        <v>15.5</v>
      </c>
      <c r="L200" s="8">
        <v>14</v>
      </c>
      <c r="M200" s="8">
        <v>12.9</v>
      </c>
      <c r="N200" s="8">
        <v>12.4</v>
      </c>
      <c r="O200" s="8">
        <v>12.4</v>
      </c>
      <c r="P200" s="8">
        <v>12.5</v>
      </c>
      <c r="Q200" s="11">
        <v>13</v>
      </c>
      <c r="R200" s="11">
        <v>14.2</v>
      </c>
      <c r="S200" s="11">
        <v>14.9</v>
      </c>
      <c r="T200" s="8">
        <v>16</v>
      </c>
      <c r="U200" s="11">
        <v>17.399999999999999</v>
      </c>
      <c r="V200" s="11">
        <v>17.3</v>
      </c>
    </row>
    <row r="201" spans="4:22" x14ac:dyDescent="0.25">
      <c r="D201" s="5">
        <v>6</v>
      </c>
      <c r="E201" s="18">
        <v>17.899999999999999</v>
      </c>
      <c r="F201" s="19">
        <v>17.100000000000001</v>
      </c>
      <c r="G201" s="19">
        <v>17.7</v>
      </c>
      <c r="H201" s="19">
        <v>17.600000000000001</v>
      </c>
      <c r="I201" s="19">
        <v>17.7</v>
      </c>
      <c r="J201" s="19">
        <v>17</v>
      </c>
      <c r="K201" s="19">
        <v>15.8</v>
      </c>
      <c r="L201" s="19">
        <v>14.5</v>
      </c>
      <c r="M201" s="19">
        <v>13.5</v>
      </c>
      <c r="N201" s="19">
        <v>13.7</v>
      </c>
      <c r="O201" s="19">
        <v>14.4</v>
      </c>
      <c r="P201" s="19">
        <v>16</v>
      </c>
      <c r="Q201" s="20">
        <v>17.899999999999999</v>
      </c>
      <c r="R201" s="20">
        <v>18.600000000000001</v>
      </c>
      <c r="S201" s="20">
        <v>18.899999999999999</v>
      </c>
      <c r="T201" s="8">
        <v>19.3</v>
      </c>
      <c r="U201" s="20">
        <v>19.5</v>
      </c>
      <c r="V201" s="20">
        <v>19.600000000000001</v>
      </c>
    </row>
    <row r="202" spans="4:22" x14ac:dyDescent="0.25">
      <c r="D202" s="5">
        <v>7</v>
      </c>
      <c r="E202" s="21">
        <v>19.899999999999999</v>
      </c>
      <c r="F202" s="19">
        <v>19.3</v>
      </c>
      <c r="G202" s="19">
        <v>19.399999999999999</v>
      </c>
      <c r="H202" s="19">
        <v>19.8</v>
      </c>
      <c r="I202" s="19">
        <v>19.3</v>
      </c>
      <c r="J202" s="19">
        <v>18.8</v>
      </c>
      <c r="K202" s="19">
        <v>17.8</v>
      </c>
      <c r="L202" s="19">
        <v>16.399999999999999</v>
      </c>
      <c r="M202" s="19">
        <v>15.2</v>
      </c>
      <c r="N202" s="19">
        <v>15.2</v>
      </c>
      <c r="O202" s="19">
        <v>15.6</v>
      </c>
      <c r="P202" s="19">
        <v>17.5</v>
      </c>
      <c r="Q202" s="20">
        <v>18.399999999999999</v>
      </c>
      <c r="R202" s="20">
        <v>19.399999999999999</v>
      </c>
      <c r="S202" s="20">
        <v>19.399999999999999</v>
      </c>
      <c r="T202" s="8">
        <v>19.5</v>
      </c>
      <c r="U202" s="20">
        <v>19.5</v>
      </c>
      <c r="V202" s="20">
        <v>19.7</v>
      </c>
    </row>
    <row r="203" spans="4:22" x14ac:dyDescent="0.25">
      <c r="D203" s="5">
        <v>8</v>
      </c>
      <c r="E203" s="21">
        <v>21</v>
      </c>
      <c r="F203" s="19">
        <v>20.6</v>
      </c>
      <c r="G203" s="19">
        <v>21.2</v>
      </c>
      <c r="H203" s="19">
        <v>21.6</v>
      </c>
      <c r="I203" s="19">
        <v>20.6</v>
      </c>
      <c r="J203" s="19">
        <v>20.100000000000001</v>
      </c>
      <c r="K203" s="19">
        <v>20</v>
      </c>
      <c r="L203" s="19">
        <v>18.100000000000001</v>
      </c>
      <c r="M203" s="19">
        <v>18.399999999999999</v>
      </c>
      <c r="N203" s="19">
        <v>20.100000000000001</v>
      </c>
      <c r="O203" s="19">
        <v>20.100000000000001</v>
      </c>
      <c r="P203" s="19">
        <v>21.7</v>
      </c>
      <c r="Q203" s="20">
        <v>22.2</v>
      </c>
      <c r="R203" s="20">
        <v>21.7</v>
      </c>
      <c r="S203" s="20">
        <v>22.2</v>
      </c>
      <c r="T203" s="19">
        <v>22.2</v>
      </c>
      <c r="U203" s="20">
        <v>22</v>
      </c>
      <c r="V203" s="20">
        <v>22.3</v>
      </c>
    </row>
    <row r="204" spans="4:22" x14ac:dyDescent="0.25">
      <c r="D204" s="5">
        <f t="shared" ref="D204:D211" si="29">D196</f>
        <v>1</v>
      </c>
      <c r="E204" s="51">
        <v>100</v>
      </c>
      <c r="F204" s="51">
        <v>95.833333333333329</v>
      </c>
      <c r="G204" s="51">
        <v>95.833333333333329</v>
      </c>
      <c r="H204" s="51">
        <v>95.312500000000014</v>
      </c>
      <c r="I204" s="51">
        <v>91.145833333333343</v>
      </c>
      <c r="J204" s="51">
        <v>91.145833333333343</v>
      </c>
      <c r="K204" s="51">
        <v>85.416666666666657</v>
      </c>
      <c r="L204" s="51">
        <v>78.125</v>
      </c>
      <c r="M204" s="51">
        <v>72.916666666666671</v>
      </c>
      <c r="N204" s="51">
        <v>69.791666666666671</v>
      </c>
      <c r="O204" s="51">
        <v>65.625</v>
      </c>
      <c r="P204" s="51">
        <v>66.666666666666671</v>
      </c>
      <c r="Q204" s="51">
        <v>68.75</v>
      </c>
      <c r="R204" s="51">
        <v>69.270833333333343</v>
      </c>
      <c r="S204" s="51">
        <v>75</v>
      </c>
      <c r="T204" s="51">
        <v>78.125</v>
      </c>
      <c r="U204" s="51">
        <v>84.375</v>
      </c>
      <c r="V204" s="51">
        <v>93.75</v>
      </c>
    </row>
    <row r="205" spans="4:22" x14ac:dyDescent="0.25">
      <c r="D205" s="5">
        <f t="shared" si="29"/>
        <v>2</v>
      </c>
      <c r="E205" s="51">
        <v>100</v>
      </c>
      <c r="F205" s="51">
        <v>100.52083333333334</v>
      </c>
      <c r="G205" s="51">
        <v>100</v>
      </c>
      <c r="H205" s="51">
        <v>102.08333333333334</v>
      </c>
      <c r="I205" s="51">
        <v>97.395833333333343</v>
      </c>
      <c r="J205" s="51">
        <v>89.583333333333343</v>
      </c>
      <c r="K205" s="51">
        <v>83.333333333333343</v>
      </c>
      <c r="L205" s="51">
        <v>79.166666666666657</v>
      </c>
      <c r="M205" s="51">
        <v>74.479166666666671</v>
      </c>
      <c r="N205" s="51">
        <v>70.833333333333343</v>
      </c>
      <c r="O205" s="51">
        <v>67.1875</v>
      </c>
      <c r="P205" s="51">
        <v>67.1875</v>
      </c>
      <c r="Q205" s="51">
        <v>73.958333333333343</v>
      </c>
      <c r="R205" s="51">
        <v>80.208333333333343</v>
      </c>
      <c r="S205" s="51">
        <v>86.979166666666657</v>
      </c>
      <c r="T205" s="51">
        <v>93.229166666666657</v>
      </c>
      <c r="U205" s="51">
        <v>97.395833333333343</v>
      </c>
      <c r="V205" s="51">
        <v>97.916666666666671</v>
      </c>
    </row>
    <row r="206" spans="4:22" x14ac:dyDescent="0.25">
      <c r="D206" s="5">
        <f t="shared" si="29"/>
        <v>3</v>
      </c>
      <c r="E206" s="51">
        <v>100</v>
      </c>
      <c r="F206" s="51">
        <v>98.604651162790688</v>
      </c>
      <c r="G206" s="51">
        <v>98.604651162790688</v>
      </c>
      <c r="H206" s="51">
        <v>97.674418604651152</v>
      </c>
      <c r="I206" s="51">
        <v>96.279069767441854</v>
      </c>
      <c r="J206" s="51">
        <v>94.883720930232556</v>
      </c>
      <c r="K206" s="51">
        <v>91.627906976744171</v>
      </c>
      <c r="L206" s="51">
        <v>82.79069767441861</v>
      </c>
      <c r="M206" s="51">
        <v>77.20930232558139</v>
      </c>
      <c r="N206" s="51">
        <v>72.093023255813947</v>
      </c>
      <c r="O206" s="51">
        <v>69.767441860465112</v>
      </c>
      <c r="P206" s="51">
        <v>70.697674418604649</v>
      </c>
      <c r="Q206" s="51">
        <v>74.88372093023257</v>
      </c>
      <c r="R206" s="51">
        <v>79.534883720930239</v>
      </c>
      <c r="S206" s="51">
        <v>83.720930232558146</v>
      </c>
      <c r="T206" s="51">
        <v>90.697674418604649</v>
      </c>
      <c r="U206" s="51">
        <v>98.604651162790688</v>
      </c>
      <c r="V206" s="51">
        <v>97.674418604651152</v>
      </c>
    </row>
    <row r="207" spans="4:22" x14ac:dyDescent="0.25">
      <c r="D207" s="5">
        <f t="shared" si="29"/>
        <v>4</v>
      </c>
      <c r="E207" s="51">
        <v>100</v>
      </c>
      <c r="F207" s="51">
        <v>96.788990825688074</v>
      </c>
      <c r="G207" s="51">
        <v>97.706422018348633</v>
      </c>
      <c r="H207" s="51">
        <v>98.165137614678883</v>
      </c>
      <c r="I207" s="51">
        <v>95.871559633027516</v>
      </c>
      <c r="J207" s="51">
        <v>94.495412844036693</v>
      </c>
      <c r="K207" s="51">
        <v>89.449541284403665</v>
      </c>
      <c r="L207" s="51">
        <v>82.110091743119256</v>
      </c>
      <c r="M207" s="51">
        <v>77.522935779816507</v>
      </c>
      <c r="N207" s="51">
        <v>81.192660550458712</v>
      </c>
      <c r="O207" s="51">
        <v>85.77981651376146</v>
      </c>
      <c r="P207" s="51">
        <v>91.743119266055047</v>
      </c>
      <c r="Q207" s="51">
        <v>97.247706422018339</v>
      </c>
      <c r="R207" s="51">
        <v>96.788990825688074</v>
      </c>
      <c r="S207" s="51">
        <v>95.871559633027516</v>
      </c>
      <c r="T207" s="51">
        <v>97.706422018348633</v>
      </c>
      <c r="U207" s="51">
        <v>98.165137614678883</v>
      </c>
      <c r="V207" s="51">
        <v>97.706422018348633</v>
      </c>
    </row>
    <row r="208" spans="4:22" x14ac:dyDescent="0.25">
      <c r="D208" s="5">
        <f t="shared" si="29"/>
        <v>5</v>
      </c>
      <c r="E208" s="51">
        <v>100</v>
      </c>
      <c r="F208" s="51">
        <v>97.660818713450283</v>
      </c>
      <c r="G208" s="51">
        <v>96.491228070175424</v>
      </c>
      <c r="H208" s="51">
        <v>100</v>
      </c>
      <c r="I208" s="51">
        <v>96.491228070175424</v>
      </c>
      <c r="J208" s="51">
        <v>93.567251461988292</v>
      </c>
      <c r="K208" s="51">
        <v>90.643274853801159</v>
      </c>
      <c r="L208" s="51">
        <v>81.871345029239762</v>
      </c>
      <c r="M208" s="51">
        <v>75.438596491228054</v>
      </c>
      <c r="N208" s="51">
        <v>72.514619883040936</v>
      </c>
      <c r="O208" s="51">
        <v>72.514619883040936</v>
      </c>
      <c r="P208" s="51">
        <v>73.099415204678351</v>
      </c>
      <c r="Q208" s="51">
        <v>76.023391812865498</v>
      </c>
      <c r="R208" s="51">
        <v>83.040935672514607</v>
      </c>
      <c r="S208" s="51">
        <v>87.134502923976598</v>
      </c>
      <c r="T208" s="51">
        <v>93.567251461988292</v>
      </c>
      <c r="U208" s="51">
        <v>101.75438596491226</v>
      </c>
      <c r="V208" s="51">
        <v>101.16959064327484</v>
      </c>
    </row>
    <row r="209" spans="4:22" x14ac:dyDescent="0.25">
      <c r="D209" s="5">
        <f t="shared" si="29"/>
        <v>6</v>
      </c>
      <c r="E209" s="51">
        <v>100</v>
      </c>
      <c r="F209" s="51">
        <v>95.530726256983257</v>
      </c>
      <c r="G209" s="51">
        <v>98.882681564245814</v>
      </c>
      <c r="H209" s="51">
        <v>98.324022346368736</v>
      </c>
      <c r="I209" s="51">
        <v>98.882681564245814</v>
      </c>
      <c r="J209" s="51">
        <v>94.97206703910615</v>
      </c>
      <c r="K209" s="51">
        <v>88.268156424581008</v>
      </c>
      <c r="L209" s="51">
        <v>81.005586592178787</v>
      </c>
      <c r="M209" s="51">
        <v>75.41899441340783</v>
      </c>
      <c r="N209" s="51">
        <v>76.536312849162016</v>
      </c>
      <c r="O209" s="51">
        <v>80.44692737430168</v>
      </c>
      <c r="P209" s="51">
        <v>89.385474860335208</v>
      </c>
      <c r="Q209" s="51">
        <v>100</v>
      </c>
      <c r="R209" s="51">
        <v>103.91061452513968</v>
      </c>
      <c r="S209" s="51">
        <v>105.58659217877096</v>
      </c>
      <c r="T209" s="51">
        <v>107.82122905027933</v>
      </c>
      <c r="U209" s="51">
        <v>108.93854748603353</v>
      </c>
      <c r="V209" s="51">
        <v>109.49720670391063</v>
      </c>
    </row>
    <row r="210" spans="4:22" x14ac:dyDescent="0.25">
      <c r="D210" s="5">
        <f t="shared" si="29"/>
        <v>7</v>
      </c>
      <c r="E210" s="51">
        <v>100</v>
      </c>
      <c r="F210" s="51">
        <v>96.984924623115589</v>
      </c>
      <c r="G210" s="51">
        <v>97.48743718592965</v>
      </c>
      <c r="H210" s="51">
        <v>99.497487437185939</v>
      </c>
      <c r="I210" s="51">
        <v>96.984924623115589</v>
      </c>
      <c r="J210" s="51">
        <v>94.472361809045239</v>
      </c>
      <c r="K210" s="51">
        <v>89.447236180904525</v>
      </c>
      <c r="L210" s="51">
        <v>82.412060301507537</v>
      </c>
      <c r="M210" s="51">
        <v>76.381909547738687</v>
      </c>
      <c r="N210" s="51">
        <v>76.381909547738687</v>
      </c>
      <c r="O210" s="51">
        <v>78.391959798994975</v>
      </c>
      <c r="P210" s="51">
        <v>87.939698492462313</v>
      </c>
      <c r="Q210" s="51">
        <v>92.462311557788951</v>
      </c>
      <c r="R210" s="51">
        <v>97.48743718592965</v>
      </c>
      <c r="S210" s="51">
        <v>97.48743718592965</v>
      </c>
      <c r="T210" s="51">
        <v>97.989949748743726</v>
      </c>
      <c r="U210" s="51">
        <v>97.989949748743726</v>
      </c>
      <c r="V210" s="51">
        <v>98.994974874371863</v>
      </c>
    </row>
    <row r="211" spans="4:22" x14ac:dyDescent="0.25">
      <c r="D211" s="5">
        <f t="shared" si="29"/>
        <v>8</v>
      </c>
      <c r="E211" s="51">
        <v>100</v>
      </c>
      <c r="F211" s="51">
        <v>98.095238095238102</v>
      </c>
      <c r="G211" s="51">
        <v>100.95238095238095</v>
      </c>
      <c r="H211" s="51">
        <v>102.85714285714288</v>
      </c>
      <c r="I211" s="51">
        <v>98.095238095238102</v>
      </c>
      <c r="J211" s="51">
        <v>95.714285714285722</v>
      </c>
      <c r="K211" s="51">
        <v>95.238095238095227</v>
      </c>
      <c r="L211" s="51">
        <v>86.19047619047619</v>
      </c>
      <c r="M211" s="51">
        <v>87.619047619047606</v>
      </c>
      <c r="N211" s="51">
        <v>95.714285714285722</v>
      </c>
      <c r="O211" s="51">
        <v>95.714285714285722</v>
      </c>
      <c r="P211" s="51">
        <v>103.33333333333331</v>
      </c>
      <c r="Q211" s="51">
        <v>105.71428571428572</v>
      </c>
      <c r="R211" s="51">
        <v>103.33333333333331</v>
      </c>
      <c r="S211" s="51">
        <v>105.71428571428572</v>
      </c>
      <c r="T211" s="51">
        <v>105.71428571428572</v>
      </c>
      <c r="U211" s="51">
        <v>104.76190476190477</v>
      </c>
      <c r="V211" s="51">
        <v>106.19047619047619</v>
      </c>
    </row>
    <row r="216" spans="4:22" x14ac:dyDescent="0.25">
      <c r="D216" s="22"/>
      <c r="E216" s="2"/>
    </row>
    <row r="217" spans="4:22" x14ac:dyDescent="0.25">
      <c r="D217" s="22"/>
      <c r="E217" t="s">
        <v>1</v>
      </c>
    </row>
    <row r="218" spans="4:22" x14ac:dyDescent="0.25">
      <c r="D218" s="5" t="s">
        <v>3</v>
      </c>
      <c r="E218" s="6">
        <v>0</v>
      </c>
      <c r="F218" s="6">
        <f>E218+1</f>
        <v>1</v>
      </c>
      <c r="G218" s="6">
        <f t="shared" ref="G218:L218" si="30">F218+1</f>
        <v>2</v>
      </c>
      <c r="H218" s="6">
        <f t="shared" si="30"/>
        <v>3</v>
      </c>
      <c r="I218" s="6">
        <f t="shared" si="30"/>
        <v>4</v>
      </c>
      <c r="J218" s="6">
        <f t="shared" si="30"/>
        <v>5</v>
      </c>
      <c r="K218" s="6">
        <f t="shared" si="30"/>
        <v>6</v>
      </c>
      <c r="L218" s="6">
        <f t="shared" si="30"/>
        <v>7</v>
      </c>
      <c r="M218" s="23">
        <v>8</v>
      </c>
      <c r="N218" s="6">
        <v>9</v>
      </c>
      <c r="O218" s="6">
        <f t="shared" ref="O218:V218" si="31">N218+1</f>
        <v>10</v>
      </c>
      <c r="P218" s="6">
        <f t="shared" si="31"/>
        <v>11</v>
      </c>
      <c r="Q218" s="6">
        <f t="shared" si="31"/>
        <v>12</v>
      </c>
      <c r="R218" s="6">
        <f t="shared" si="31"/>
        <v>13</v>
      </c>
      <c r="S218" s="6">
        <f t="shared" si="31"/>
        <v>14</v>
      </c>
      <c r="T218" s="6">
        <f t="shared" si="31"/>
        <v>15</v>
      </c>
      <c r="U218" s="6">
        <f t="shared" si="31"/>
        <v>16</v>
      </c>
      <c r="V218" s="6">
        <f t="shared" si="31"/>
        <v>17</v>
      </c>
    </row>
    <row r="219" spans="4:22" x14ac:dyDescent="0.25">
      <c r="D219" s="5">
        <v>1</v>
      </c>
      <c r="E219" s="17">
        <v>16.7</v>
      </c>
      <c r="F219" s="8">
        <v>16.100000000000001</v>
      </c>
      <c r="G219" s="8">
        <v>15.8</v>
      </c>
      <c r="H219" s="8">
        <v>17</v>
      </c>
      <c r="I219" s="8">
        <v>17</v>
      </c>
      <c r="J219" s="8">
        <v>17</v>
      </c>
      <c r="K219" s="8">
        <v>17</v>
      </c>
      <c r="L219" s="24">
        <v>17.3</v>
      </c>
      <c r="M219" s="25">
        <f>AVERAGE(L219,N219)</f>
        <v>17.75</v>
      </c>
      <c r="N219" s="8">
        <v>18.2</v>
      </c>
      <c r="O219" s="8">
        <v>18</v>
      </c>
      <c r="P219" s="8">
        <v>18.5</v>
      </c>
      <c r="Q219" s="8">
        <v>18.3</v>
      </c>
      <c r="R219" s="11">
        <v>18.3</v>
      </c>
      <c r="S219" s="11">
        <v>19</v>
      </c>
      <c r="T219" s="11">
        <v>19.399999999999999</v>
      </c>
      <c r="U219" s="11">
        <v>19.100000000000001</v>
      </c>
      <c r="V219" s="11">
        <v>19.8</v>
      </c>
    </row>
    <row r="220" spans="4:22" x14ac:dyDescent="0.25">
      <c r="D220" s="5">
        <f>D219+1</f>
        <v>2</v>
      </c>
      <c r="E220" s="18">
        <v>20.3</v>
      </c>
      <c r="F220" s="8">
        <v>19.8</v>
      </c>
      <c r="G220" s="8">
        <v>19.899999999999999</v>
      </c>
      <c r="H220" s="8">
        <v>20.7</v>
      </c>
      <c r="I220" s="8">
        <v>21.3</v>
      </c>
      <c r="J220" s="8">
        <v>21</v>
      </c>
      <c r="K220" s="8">
        <v>19.8</v>
      </c>
      <c r="L220" s="10">
        <v>20.8</v>
      </c>
      <c r="M220" s="25">
        <v>21</v>
      </c>
      <c r="N220" s="8">
        <v>21.6</v>
      </c>
      <c r="O220" s="8">
        <v>21.5</v>
      </c>
      <c r="P220" s="8">
        <v>21.4</v>
      </c>
      <c r="Q220" s="8">
        <v>21.2</v>
      </c>
      <c r="R220" s="11">
        <v>21.4</v>
      </c>
      <c r="S220" s="11">
        <v>22</v>
      </c>
      <c r="T220" s="11">
        <v>22.7</v>
      </c>
      <c r="U220" s="11">
        <v>22.3</v>
      </c>
      <c r="V220" s="11">
        <v>21.6</v>
      </c>
    </row>
    <row r="221" spans="4:22" x14ac:dyDescent="0.25">
      <c r="D221" s="5">
        <f t="shared" ref="D221:D232" si="32">D220+1</f>
        <v>3</v>
      </c>
      <c r="E221" s="17">
        <v>17.7</v>
      </c>
      <c r="F221" s="8">
        <v>16.399999999999999</v>
      </c>
      <c r="G221" s="8">
        <v>17.100000000000001</v>
      </c>
      <c r="H221" s="8">
        <v>17.600000000000001</v>
      </c>
      <c r="I221" s="8">
        <v>17.8</v>
      </c>
      <c r="J221" s="8">
        <v>18.3</v>
      </c>
      <c r="K221" s="8">
        <v>17.399999999999999</v>
      </c>
      <c r="L221" s="10">
        <v>17.899999999999999</v>
      </c>
      <c r="M221" s="25">
        <v>18.2</v>
      </c>
      <c r="N221" s="8">
        <v>18.3</v>
      </c>
      <c r="O221" s="8">
        <v>18.8</v>
      </c>
      <c r="P221" s="8">
        <v>18.7</v>
      </c>
      <c r="Q221" s="8">
        <v>18.3</v>
      </c>
      <c r="R221" s="11">
        <v>18.600000000000001</v>
      </c>
      <c r="S221" s="11">
        <v>18.5</v>
      </c>
      <c r="T221" s="11">
        <v>19.399999999999999</v>
      </c>
      <c r="U221" s="11">
        <v>19.7</v>
      </c>
      <c r="V221" s="11">
        <v>19.899999999999999</v>
      </c>
    </row>
    <row r="222" spans="4:22" x14ac:dyDescent="0.25">
      <c r="D222" s="5">
        <f t="shared" si="32"/>
        <v>4</v>
      </c>
      <c r="E222" s="17">
        <v>17.2</v>
      </c>
      <c r="F222" s="8">
        <v>17.100000000000001</v>
      </c>
      <c r="G222" s="8">
        <v>17.2</v>
      </c>
      <c r="H222" s="8">
        <v>17.7</v>
      </c>
      <c r="I222" s="8">
        <v>17.399999999999999</v>
      </c>
      <c r="J222" s="8">
        <v>17.8</v>
      </c>
      <c r="K222" s="8">
        <v>14.6</v>
      </c>
      <c r="L222" s="10" t="s">
        <v>4</v>
      </c>
      <c r="M222" s="9"/>
      <c r="N222" s="8"/>
      <c r="O222" s="8"/>
      <c r="P222" s="8"/>
      <c r="Q222" s="8"/>
      <c r="R222" s="11"/>
      <c r="S222" s="11"/>
      <c r="T222" s="11"/>
      <c r="U222" s="11"/>
      <c r="V222" s="11"/>
    </row>
    <row r="223" spans="4:22" x14ac:dyDescent="0.25">
      <c r="D223" s="5">
        <f t="shared" si="32"/>
        <v>5</v>
      </c>
      <c r="E223" s="18">
        <v>18.3</v>
      </c>
      <c r="F223" s="8">
        <v>17.899999999999999</v>
      </c>
      <c r="G223" s="8">
        <v>18.2</v>
      </c>
      <c r="H223" s="8">
        <v>18.100000000000001</v>
      </c>
      <c r="I223" s="8">
        <v>18</v>
      </c>
      <c r="J223" s="8">
        <v>18.3</v>
      </c>
      <c r="K223" s="8">
        <v>17.7</v>
      </c>
      <c r="L223" s="8">
        <v>18</v>
      </c>
      <c r="M223" s="9">
        <f>AVERAGE(L223,N223)</f>
        <v>16.3</v>
      </c>
      <c r="N223" s="8">
        <v>14.6</v>
      </c>
      <c r="O223" s="8" t="s">
        <v>5</v>
      </c>
      <c r="P223" s="8"/>
      <c r="Q223" s="8"/>
      <c r="R223" s="11"/>
      <c r="S223" s="11"/>
      <c r="T223" s="11"/>
      <c r="U223" s="11"/>
      <c r="V223" s="11"/>
    </row>
    <row r="224" spans="4:22" x14ac:dyDescent="0.25">
      <c r="D224" s="5">
        <f t="shared" si="32"/>
        <v>6</v>
      </c>
      <c r="E224" s="17">
        <v>20.3</v>
      </c>
      <c r="F224" s="8">
        <v>20</v>
      </c>
      <c r="G224" s="8">
        <v>20.3</v>
      </c>
      <c r="H224" s="8">
        <v>20.9</v>
      </c>
      <c r="I224" s="8">
        <v>20.399999999999999</v>
      </c>
      <c r="J224" s="8">
        <v>20.2</v>
      </c>
      <c r="K224" s="8">
        <v>17.7</v>
      </c>
      <c r="L224" s="8">
        <v>16.100000000000001</v>
      </c>
      <c r="M224" s="9">
        <v>15.8</v>
      </c>
      <c r="N224" s="8" t="s">
        <v>4</v>
      </c>
      <c r="O224" s="8"/>
      <c r="P224" s="8"/>
      <c r="Q224" s="8"/>
      <c r="R224" s="11"/>
      <c r="S224" s="11"/>
      <c r="T224" s="11"/>
      <c r="U224" s="11"/>
      <c r="V224" s="11"/>
    </row>
    <row r="225" spans="4:22" x14ac:dyDescent="0.25">
      <c r="D225" s="5">
        <f t="shared" si="32"/>
        <v>7</v>
      </c>
      <c r="E225" s="17">
        <v>18.2</v>
      </c>
      <c r="F225" s="8">
        <v>18.2</v>
      </c>
      <c r="G225" s="8">
        <v>18.5</v>
      </c>
      <c r="H225" s="8">
        <v>18.2</v>
      </c>
      <c r="I225" s="8">
        <v>18.100000000000001</v>
      </c>
      <c r="J225" s="8">
        <v>18.3</v>
      </c>
      <c r="K225" s="8">
        <v>18.3</v>
      </c>
      <c r="L225" s="24">
        <v>19.2</v>
      </c>
      <c r="M225" s="9">
        <f>AVERAGE(L225,N225)</f>
        <v>19.399999999999999</v>
      </c>
      <c r="N225" s="8">
        <v>19.600000000000001</v>
      </c>
      <c r="O225" s="8">
        <v>18.8</v>
      </c>
      <c r="P225" s="8">
        <v>19.100000000000001</v>
      </c>
      <c r="Q225" s="11">
        <v>19.2</v>
      </c>
      <c r="R225" s="11">
        <v>19.5</v>
      </c>
      <c r="S225" s="11">
        <v>19.7</v>
      </c>
      <c r="T225" s="11">
        <v>19.399999999999999</v>
      </c>
      <c r="U225" s="11">
        <v>19.399999999999999</v>
      </c>
      <c r="V225" s="11">
        <v>20</v>
      </c>
    </row>
    <row r="226" spans="4:22" x14ac:dyDescent="0.25">
      <c r="D226" s="5">
        <f t="shared" si="32"/>
        <v>8</v>
      </c>
      <c r="E226" s="18">
        <v>19.899999999999999</v>
      </c>
      <c r="F226" s="8">
        <v>19.3</v>
      </c>
      <c r="G226" s="8">
        <v>19.5</v>
      </c>
      <c r="H226" s="8">
        <v>19.7</v>
      </c>
      <c r="I226" s="8">
        <v>19.600000000000001</v>
      </c>
      <c r="J226" s="8">
        <v>19.8</v>
      </c>
      <c r="K226" s="8">
        <v>19.899999999999999</v>
      </c>
      <c r="L226" s="10">
        <v>19.8</v>
      </c>
      <c r="M226" s="9">
        <v>20.100000000000001</v>
      </c>
      <c r="N226" s="8">
        <v>20.5</v>
      </c>
      <c r="O226" s="8">
        <v>20.5</v>
      </c>
      <c r="P226" s="8">
        <v>20.7</v>
      </c>
      <c r="Q226" s="11">
        <v>20.5</v>
      </c>
      <c r="R226" s="11">
        <v>20.5</v>
      </c>
      <c r="S226" s="11">
        <v>20.5</v>
      </c>
      <c r="T226" s="11">
        <v>21.5</v>
      </c>
      <c r="U226" s="11">
        <v>21.8</v>
      </c>
      <c r="V226" s="11">
        <v>21.4</v>
      </c>
    </row>
    <row r="227" spans="4:22" x14ac:dyDescent="0.25">
      <c r="D227" s="5">
        <f t="shared" si="32"/>
        <v>9</v>
      </c>
      <c r="E227" s="17">
        <v>17.3</v>
      </c>
      <c r="F227" s="8">
        <v>18.2</v>
      </c>
      <c r="G227" s="8">
        <v>17.8</v>
      </c>
      <c r="H227" s="8">
        <v>17.100000000000001</v>
      </c>
      <c r="I227" s="8">
        <v>17.399999999999999</v>
      </c>
      <c r="J227" s="8">
        <v>17.7</v>
      </c>
      <c r="K227" s="8">
        <v>17.5</v>
      </c>
      <c r="L227" s="10">
        <v>15.7</v>
      </c>
      <c r="M227" s="9">
        <v>15</v>
      </c>
      <c r="N227" s="8" t="s">
        <v>4</v>
      </c>
      <c r="O227" s="8"/>
      <c r="P227" s="8"/>
      <c r="Q227" s="11"/>
      <c r="R227" s="11"/>
      <c r="S227" s="11"/>
      <c r="T227" s="11"/>
      <c r="U227" s="11"/>
      <c r="V227" s="11"/>
    </row>
    <row r="228" spans="4:22" x14ac:dyDescent="0.25">
      <c r="D228" s="5">
        <f t="shared" si="32"/>
        <v>10</v>
      </c>
      <c r="E228" s="18">
        <v>16.3</v>
      </c>
      <c r="F228" s="8">
        <v>15.9</v>
      </c>
      <c r="G228" s="8">
        <v>15.9</v>
      </c>
      <c r="H228" s="8">
        <v>16.7</v>
      </c>
      <c r="I228" s="8">
        <v>16.5</v>
      </c>
      <c r="J228" s="8">
        <v>16.7</v>
      </c>
      <c r="K228" s="8">
        <v>16.5</v>
      </c>
      <c r="L228" s="10">
        <v>16.899999999999999</v>
      </c>
      <c r="M228" s="9">
        <f t="shared" ref="M228" si="33">AVERAGE(L228,N228)</f>
        <v>17.2</v>
      </c>
      <c r="N228" s="8">
        <v>17.5</v>
      </c>
      <c r="O228" s="8">
        <v>16.8</v>
      </c>
      <c r="P228" s="8">
        <v>17</v>
      </c>
      <c r="Q228" s="11">
        <v>17.2</v>
      </c>
      <c r="R228" s="11">
        <v>17</v>
      </c>
      <c r="S228" s="11">
        <v>17.5</v>
      </c>
      <c r="T228" s="11">
        <v>17.5</v>
      </c>
      <c r="U228" s="11">
        <v>17.3</v>
      </c>
      <c r="V228" s="11">
        <v>17.399999999999999</v>
      </c>
    </row>
    <row r="229" spans="4:22" x14ac:dyDescent="0.25">
      <c r="D229" s="5">
        <f t="shared" si="32"/>
        <v>11</v>
      </c>
      <c r="E229" s="17">
        <v>17.600000000000001</v>
      </c>
      <c r="F229" s="8">
        <v>17.100000000000001</v>
      </c>
      <c r="G229" s="8">
        <v>17.7</v>
      </c>
      <c r="H229" s="8">
        <v>18</v>
      </c>
      <c r="I229" s="8">
        <v>17.899999999999999</v>
      </c>
      <c r="J229" s="8">
        <v>16.5</v>
      </c>
      <c r="K229" s="8">
        <v>15.8</v>
      </c>
      <c r="L229" s="8" t="s">
        <v>5</v>
      </c>
      <c r="M229" s="9"/>
      <c r="N229" s="8"/>
      <c r="O229" s="8"/>
      <c r="P229" s="8"/>
      <c r="Q229" s="11"/>
      <c r="R229" s="11"/>
      <c r="S229" s="11"/>
      <c r="T229" s="11"/>
      <c r="U229" s="11"/>
      <c r="V229" s="11"/>
    </row>
    <row r="230" spans="4:22" x14ac:dyDescent="0.25">
      <c r="D230" s="5">
        <f t="shared" si="32"/>
        <v>12</v>
      </c>
      <c r="E230" s="17">
        <v>18.899999999999999</v>
      </c>
      <c r="F230" s="8">
        <v>18.399999999999999</v>
      </c>
      <c r="G230" s="8">
        <v>18.2</v>
      </c>
      <c r="H230" s="8">
        <v>18.8</v>
      </c>
      <c r="I230" s="8">
        <v>19.5</v>
      </c>
      <c r="J230" s="8">
        <v>19</v>
      </c>
      <c r="K230" s="8">
        <v>19</v>
      </c>
      <c r="L230" s="8">
        <v>19.2</v>
      </c>
      <c r="M230" s="9">
        <v>18.100000000000001</v>
      </c>
      <c r="N230" s="8">
        <v>17.3</v>
      </c>
      <c r="O230" s="8" t="s">
        <v>4</v>
      </c>
      <c r="P230" s="8"/>
      <c r="Q230" s="11"/>
      <c r="R230" s="11"/>
      <c r="S230" s="11"/>
      <c r="T230" s="11"/>
      <c r="U230" s="11"/>
      <c r="V230" s="11"/>
    </row>
    <row r="231" spans="4:22" x14ac:dyDescent="0.25">
      <c r="D231" s="5">
        <f t="shared" si="32"/>
        <v>13</v>
      </c>
      <c r="E231" s="17">
        <v>18.600000000000001</v>
      </c>
      <c r="F231" s="8">
        <v>18.3</v>
      </c>
      <c r="G231" s="8">
        <v>18.5</v>
      </c>
      <c r="H231" s="8">
        <v>18.2</v>
      </c>
      <c r="I231" s="8">
        <v>18.5</v>
      </c>
      <c r="J231" s="8">
        <v>18.899999999999999</v>
      </c>
      <c r="K231" s="8">
        <v>18.7</v>
      </c>
      <c r="L231" s="8">
        <v>18.399999999999999</v>
      </c>
      <c r="M231" s="9">
        <v>19.399999999999999</v>
      </c>
      <c r="N231" s="8">
        <v>19.899999999999999</v>
      </c>
      <c r="O231" s="8">
        <v>19.2</v>
      </c>
      <c r="P231" s="8">
        <v>20.100000000000001</v>
      </c>
      <c r="Q231" s="11">
        <v>19.7</v>
      </c>
      <c r="R231" s="11">
        <v>19.2</v>
      </c>
      <c r="S231" s="11">
        <v>19.7</v>
      </c>
      <c r="T231" s="11">
        <v>19.600000000000001</v>
      </c>
      <c r="U231" s="11">
        <v>19.3</v>
      </c>
      <c r="V231" s="11">
        <v>19.3</v>
      </c>
    </row>
    <row r="232" spans="4:22" x14ac:dyDescent="0.25">
      <c r="D232" s="5">
        <f t="shared" si="32"/>
        <v>14</v>
      </c>
      <c r="E232" s="18">
        <v>19</v>
      </c>
      <c r="F232" s="8">
        <v>18.3</v>
      </c>
      <c r="G232" s="8">
        <v>18.399999999999999</v>
      </c>
      <c r="H232" s="8">
        <v>18.600000000000001</v>
      </c>
      <c r="I232" s="8">
        <v>19.100000000000001</v>
      </c>
      <c r="J232" s="8">
        <v>19.399999999999999</v>
      </c>
      <c r="K232" s="8">
        <v>18.600000000000001</v>
      </c>
      <c r="L232" s="8">
        <v>19.100000000000001</v>
      </c>
      <c r="M232" s="9">
        <v>19.2</v>
      </c>
      <c r="N232" s="8">
        <v>19.399999999999999</v>
      </c>
      <c r="O232" s="8">
        <v>19.5</v>
      </c>
      <c r="P232" s="8">
        <v>19</v>
      </c>
      <c r="Q232" s="11">
        <v>19.100000000000001</v>
      </c>
      <c r="R232" s="11">
        <v>19.600000000000001</v>
      </c>
      <c r="S232" s="11">
        <v>19.7</v>
      </c>
      <c r="T232" s="11">
        <v>20</v>
      </c>
      <c r="U232" s="11">
        <v>19.899999999999999</v>
      </c>
      <c r="V232" s="11">
        <v>20.100000000000001</v>
      </c>
    </row>
    <row r="233" spans="4:22" x14ac:dyDescent="0.25">
      <c r="D233" s="26">
        <f>D219</f>
        <v>1</v>
      </c>
      <c r="E233" s="51">
        <v>100</v>
      </c>
      <c r="F233" s="51">
        <v>96.407185628742525</v>
      </c>
      <c r="G233" s="51">
        <v>94.610778443113787</v>
      </c>
      <c r="H233" s="51">
        <v>101.79640718562875</v>
      </c>
      <c r="I233" s="51">
        <v>101.79640718562875</v>
      </c>
      <c r="J233" s="51">
        <v>101.79640718562875</v>
      </c>
      <c r="K233" s="51">
        <v>101.79640718562875</v>
      </c>
      <c r="L233" s="51">
        <v>103.59281437125749</v>
      </c>
      <c r="M233" s="51">
        <v>106.2874251497006</v>
      </c>
      <c r="N233" s="51">
        <v>108.9820359281437</v>
      </c>
      <c r="O233" s="51">
        <v>107.78443113772455</v>
      </c>
      <c r="P233" s="51">
        <v>110.77844311377245</v>
      </c>
      <c r="Q233" s="51">
        <v>109.5808383233533</v>
      </c>
      <c r="R233" s="51">
        <v>109.5808383233533</v>
      </c>
      <c r="S233" s="51">
        <v>113.77245508982037</v>
      </c>
      <c r="T233" s="51">
        <v>116.1676646706587</v>
      </c>
      <c r="U233" s="51">
        <v>114.37125748502996</v>
      </c>
      <c r="V233" s="51">
        <v>118.56287425149701</v>
      </c>
    </row>
    <row r="234" spans="4:22" x14ac:dyDescent="0.25">
      <c r="D234" s="26">
        <f t="shared" ref="D234:D246" si="34">D220</f>
        <v>2</v>
      </c>
      <c r="E234" s="51">
        <v>100</v>
      </c>
      <c r="F234" s="51">
        <v>97.536945812807886</v>
      </c>
      <c r="G234" s="51">
        <v>98.029556650246292</v>
      </c>
      <c r="H234" s="51">
        <v>101.97044334975369</v>
      </c>
      <c r="I234" s="51">
        <v>104.92610837438423</v>
      </c>
      <c r="J234" s="51">
        <v>103.44827586206897</v>
      </c>
      <c r="K234" s="51">
        <v>97.536945812807886</v>
      </c>
      <c r="L234" s="51">
        <v>102.46305418719213</v>
      </c>
      <c r="M234" s="51">
        <v>103.44827586206897</v>
      </c>
      <c r="N234" s="51">
        <v>106.40394088669952</v>
      </c>
      <c r="O234" s="51">
        <v>105.91133004926108</v>
      </c>
      <c r="P234" s="51">
        <v>105.41871921182265</v>
      </c>
      <c r="Q234" s="51">
        <v>104.43349753694579</v>
      </c>
      <c r="R234" s="51">
        <v>105.41871921182265</v>
      </c>
      <c r="S234" s="51">
        <v>108.37438423645321</v>
      </c>
      <c r="T234" s="51">
        <v>111.82266009852215</v>
      </c>
      <c r="U234" s="51">
        <v>109.85221674876848</v>
      </c>
      <c r="V234" s="51">
        <v>106.40394088669952</v>
      </c>
    </row>
    <row r="235" spans="4:22" x14ac:dyDescent="0.25">
      <c r="D235" s="26">
        <f t="shared" si="34"/>
        <v>3</v>
      </c>
      <c r="E235" s="51">
        <v>100</v>
      </c>
      <c r="F235" s="51">
        <v>92.655367231638422</v>
      </c>
      <c r="G235" s="51">
        <v>96.610169491525426</v>
      </c>
      <c r="H235" s="51">
        <v>99.435028248587585</v>
      </c>
      <c r="I235" s="51">
        <v>100.56497175141243</v>
      </c>
      <c r="J235" s="51">
        <v>103.38983050847459</v>
      </c>
      <c r="K235" s="51">
        <v>98.305084745762699</v>
      </c>
      <c r="L235" s="51">
        <v>101.12994350282484</v>
      </c>
      <c r="M235" s="51">
        <v>102.82485875706216</v>
      </c>
      <c r="N235" s="51">
        <v>103.38983050847459</v>
      </c>
      <c r="O235" s="51">
        <v>106.21468926553672</v>
      </c>
      <c r="P235" s="51">
        <v>105.64971751412429</v>
      </c>
      <c r="Q235" s="51">
        <v>103.38983050847459</v>
      </c>
      <c r="R235" s="51">
        <v>105.08474576271188</v>
      </c>
      <c r="S235" s="51">
        <v>104.51977401129943</v>
      </c>
      <c r="T235" s="51">
        <v>109.60451977401129</v>
      </c>
      <c r="U235" s="51">
        <v>111.2994350282486</v>
      </c>
      <c r="V235" s="51">
        <v>112.42937853107344</v>
      </c>
    </row>
    <row r="236" spans="4:22" x14ac:dyDescent="0.25">
      <c r="D236" s="26">
        <f t="shared" si="34"/>
        <v>4</v>
      </c>
      <c r="E236" s="51">
        <v>100</v>
      </c>
      <c r="F236" s="51">
        <v>99.418604651162795</v>
      </c>
      <c r="G236" s="51">
        <v>100</v>
      </c>
      <c r="H236" s="51">
        <v>102.90697674418605</v>
      </c>
      <c r="I236" s="51">
        <v>101.16279069767442</v>
      </c>
      <c r="J236" s="51">
        <v>103.48837209302326</v>
      </c>
      <c r="K236" s="51">
        <v>84.88372093023257</v>
      </c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</row>
    <row r="237" spans="4:22" x14ac:dyDescent="0.25">
      <c r="D237" s="26">
        <f t="shared" si="34"/>
        <v>5</v>
      </c>
      <c r="E237" s="51">
        <v>100</v>
      </c>
      <c r="F237" s="51">
        <v>97.814207650273204</v>
      </c>
      <c r="G237" s="51">
        <v>99.453551912568301</v>
      </c>
      <c r="H237" s="51">
        <v>98.907103825136616</v>
      </c>
      <c r="I237" s="51">
        <v>98.360655737704917</v>
      </c>
      <c r="J237" s="51">
        <v>100</v>
      </c>
      <c r="K237" s="51">
        <v>96.721311475409834</v>
      </c>
      <c r="L237" s="51">
        <v>98.360655737704917</v>
      </c>
      <c r="M237" s="51">
        <v>89.071038251366119</v>
      </c>
      <c r="N237" s="51">
        <v>79.78142076502732</v>
      </c>
      <c r="O237" s="51"/>
      <c r="P237" s="51"/>
      <c r="Q237" s="51"/>
      <c r="R237" s="51"/>
      <c r="S237" s="51"/>
      <c r="T237" s="51"/>
      <c r="U237" s="51"/>
      <c r="V237" s="51"/>
    </row>
    <row r="238" spans="4:22" x14ac:dyDescent="0.25">
      <c r="D238" s="26">
        <f t="shared" si="34"/>
        <v>6</v>
      </c>
      <c r="E238" s="51">
        <v>100</v>
      </c>
      <c r="F238" s="51">
        <v>98.522167487684726</v>
      </c>
      <c r="G238" s="51">
        <v>100</v>
      </c>
      <c r="H238" s="51">
        <v>102.95566502463053</v>
      </c>
      <c r="I238" s="51">
        <v>100.49261083743841</v>
      </c>
      <c r="J238" s="51">
        <v>99.507389162561566</v>
      </c>
      <c r="K238" s="51">
        <v>87.192118226600982</v>
      </c>
      <c r="L238" s="51">
        <v>79.310344827586206</v>
      </c>
      <c r="M238" s="51">
        <v>77.832512315270947</v>
      </c>
      <c r="N238" s="51"/>
      <c r="O238" s="51"/>
      <c r="P238" s="51"/>
      <c r="Q238" s="51"/>
      <c r="R238" s="51"/>
      <c r="S238" s="51"/>
      <c r="T238" s="51"/>
      <c r="U238" s="51"/>
      <c r="V238" s="51"/>
    </row>
    <row r="239" spans="4:22" x14ac:dyDescent="0.25">
      <c r="D239" s="26">
        <f t="shared" si="34"/>
        <v>7</v>
      </c>
      <c r="E239" s="51">
        <v>100</v>
      </c>
      <c r="F239" s="51">
        <v>100</v>
      </c>
      <c r="G239" s="51">
        <v>101.64835164835165</v>
      </c>
      <c r="H239" s="51">
        <v>100</v>
      </c>
      <c r="I239" s="51">
        <v>99.45054945054946</v>
      </c>
      <c r="J239" s="51">
        <v>100.54945054945054</v>
      </c>
      <c r="K239" s="51">
        <v>100.54945054945054</v>
      </c>
      <c r="L239" s="51">
        <v>105.4945054945055</v>
      </c>
      <c r="M239" s="51">
        <v>106.5934065934066</v>
      </c>
      <c r="N239" s="51">
        <v>107.69230769230771</v>
      </c>
      <c r="O239" s="51">
        <v>103.29670329670331</v>
      </c>
      <c r="P239" s="51">
        <v>104.94505494505495</v>
      </c>
      <c r="Q239" s="51">
        <v>105.4945054945055</v>
      </c>
      <c r="R239" s="51">
        <v>107.14285714285714</v>
      </c>
      <c r="S239" s="51">
        <v>108.24175824175823</v>
      </c>
      <c r="T239" s="51">
        <v>106.5934065934066</v>
      </c>
      <c r="U239" s="51">
        <v>106.5934065934066</v>
      </c>
      <c r="V239" s="51">
        <v>109.8901098901099</v>
      </c>
    </row>
    <row r="240" spans="4:22" x14ac:dyDescent="0.25">
      <c r="D240" s="26">
        <f t="shared" si="34"/>
        <v>8</v>
      </c>
      <c r="E240" s="51">
        <v>100</v>
      </c>
      <c r="F240" s="51">
        <v>96.984924623115589</v>
      </c>
      <c r="G240" s="51">
        <v>97.989949748743726</v>
      </c>
      <c r="H240" s="51">
        <v>98.994974874371863</v>
      </c>
      <c r="I240" s="51">
        <v>98.492462311557802</v>
      </c>
      <c r="J240" s="51">
        <v>99.497487437185939</v>
      </c>
      <c r="K240" s="51">
        <v>100</v>
      </c>
      <c r="L240" s="51">
        <v>99.497487437185939</v>
      </c>
      <c r="M240" s="51">
        <v>101.00502512562815</v>
      </c>
      <c r="N240" s="51">
        <v>103.01507537688444</v>
      </c>
      <c r="O240" s="51">
        <v>103.01507537688444</v>
      </c>
      <c r="P240" s="51">
        <v>104.02010050251256</v>
      </c>
      <c r="Q240" s="51">
        <v>103.01507537688444</v>
      </c>
      <c r="R240" s="51">
        <v>103.01507537688444</v>
      </c>
      <c r="S240" s="51">
        <v>103.01507537688444</v>
      </c>
      <c r="T240" s="51">
        <v>108.04020100502514</v>
      </c>
      <c r="U240" s="51">
        <v>109.54773869346735</v>
      </c>
      <c r="V240" s="51">
        <v>107.53768844221105</v>
      </c>
    </row>
    <row r="241" spans="4:22" x14ac:dyDescent="0.25">
      <c r="D241" s="26">
        <f t="shared" si="34"/>
        <v>9</v>
      </c>
      <c r="E241" s="51">
        <v>100</v>
      </c>
      <c r="F241" s="51">
        <v>105.2023121387283</v>
      </c>
      <c r="G241" s="51">
        <v>102.89017341040463</v>
      </c>
      <c r="H241" s="51">
        <v>98.843930635838149</v>
      </c>
      <c r="I241" s="51">
        <v>100.57803468208091</v>
      </c>
      <c r="J241" s="51">
        <v>102.3121387283237</v>
      </c>
      <c r="K241" s="51">
        <v>101.15606936416184</v>
      </c>
      <c r="L241" s="51">
        <v>90.751445086705189</v>
      </c>
      <c r="M241" s="51">
        <v>86.705202312138724</v>
      </c>
      <c r="N241" s="51"/>
      <c r="O241" s="51"/>
      <c r="P241" s="51"/>
      <c r="Q241" s="51"/>
      <c r="R241" s="51"/>
      <c r="S241" s="51"/>
      <c r="T241" s="51"/>
      <c r="U241" s="51"/>
      <c r="V241" s="51"/>
    </row>
    <row r="242" spans="4:22" x14ac:dyDescent="0.25">
      <c r="D242" s="26">
        <f t="shared" si="34"/>
        <v>10</v>
      </c>
      <c r="E242" s="51">
        <v>100</v>
      </c>
      <c r="F242" s="51">
        <v>97.546012269938657</v>
      </c>
      <c r="G242" s="51">
        <v>97.546012269938657</v>
      </c>
      <c r="H242" s="51">
        <v>102.45398773006133</v>
      </c>
      <c r="I242" s="51">
        <v>101.22699386503066</v>
      </c>
      <c r="J242" s="51">
        <v>102.45398773006133</v>
      </c>
      <c r="K242" s="51">
        <v>101.22699386503066</v>
      </c>
      <c r="L242" s="51">
        <v>103.68098159509201</v>
      </c>
      <c r="M242" s="51">
        <v>105.52147239263803</v>
      </c>
      <c r="N242" s="51">
        <v>107.36196319018406</v>
      </c>
      <c r="O242" s="51">
        <v>103.06748466257669</v>
      </c>
      <c r="P242" s="51">
        <v>104.29447852760735</v>
      </c>
      <c r="Q242" s="51">
        <v>105.52147239263803</v>
      </c>
      <c r="R242" s="51">
        <v>104.29447852760735</v>
      </c>
      <c r="S242" s="51">
        <v>107.36196319018406</v>
      </c>
      <c r="T242" s="51">
        <v>107.36196319018406</v>
      </c>
      <c r="U242" s="51">
        <v>106.13496932515338</v>
      </c>
      <c r="V242" s="51">
        <v>106.7484662576687</v>
      </c>
    </row>
    <row r="243" spans="4:22" x14ac:dyDescent="0.25">
      <c r="D243" s="26">
        <f t="shared" si="34"/>
        <v>11</v>
      </c>
      <c r="E243" s="51">
        <v>100</v>
      </c>
      <c r="F243" s="51">
        <v>97.159090909090907</v>
      </c>
      <c r="G243" s="51">
        <v>100.56818181818181</v>
      </c>
      <c r="H243" s="51">
        <v>102.27272727272727</v>
      </c>
      <c r="I243" s="51">
        <v>101.70454545454544</v>
      </c>
      <c r="J243" s="51">
        <v>93.749999999999986</v>
      </c>
      <c r="K243" s="51">
        <v>89.772727272727266</v>
      </c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</row>
    <row r="244" spans="4:22" x14ac:dyDescent="0.25">
      <c r="D244" s="26">
        <f t="shared" si="34"/>
        <v>12</v>
      </c>
      <c r="E244" s="51">
        <v>100</v>
      </c>
      <c r="F244" s="51">
        <v>97.354497354497354</v>
      </c>
      <c r="G244" s="51">
        <v>96.296296296296305</v>
      </c>
      <c r="H244" s="51">
        <v>99.470899470899482</v>
      </c>
      <c r="I244" s="51">
        <v>103.17460317460319</v>
      </c>
      <c r="J244" s="51">
        <v>100.52910052910053</v>
      </c>
      <c r="K244" s="51">
        <v>100.52910052910053</v>
      </c>
      <c r="L244" s="51">
        <v>101.58730158730158</v>
      </c>
      <c r="M244" s="51">
        <v>95.767195767195773</v>
      </c>
      <c r="N244" s="51">
        <v>91.534391534391546</v>
      </c>
      <c r="O244" s="51"/>
      <c r="P244" s="51"/>
      <c r="Q244" s="51"/>
      <c r="R244" s="51"/>
      <c r="S244" s="51"/>
      <c r="T244" s="51"/>
      <c r="U244" s="51"/>
      <c r="V244" s="51"/>
    </row>
    <row r="245" spans="4:22" x14ac:dyDescent="0.25">
      <c r="D245" s="26">
        <f t="shared" si="34"/>
        <v>13</v>
      </c>
      <c r="E245" s="51">
        <v>100</v>
      </c>
      <c r="F245" s="51">
        <v>98.387096774193552</v>
      </c>
      <c r="G245" s="51">
        <v>99.462365591397841</v>
      </c>
      <c r="H245" s="51">
        <v>97.849462365591393</v>
      </c>
      <c r="I245" s="51">
        <v>99.462365591397841</v>
      </c>
      <c r="J245" s="51">
        <v>101.61290322580643</v>
      </c>
      <c r="K245" s="51">
        <v>100.53763440860214</v>
      </c>
      <c r="L245" s="51">
        <v>98.924731182795682</v>
      </c>
      <c r="M245" s="51">
        <v>104.30107526881717</v>
      </c>
      <c r="N245" s="51">
        <v>106.98924731182795</v>
      </c>
      <c r="O245" s="51">
        <v>103.2258064516129</v>
      </c>
      <c r="P245" s="51">
        <v>108.06451612903226</v>
      </c>
      <c r="Q245" s="51">
        <v>105.91397849462365</v>
      </c>
      <c r="R245" s="51">
        <v>103.2258064516129</v>
      </c>
      <c r="S245" s="51">
        <v>105.91397849462365</v>
      </c>
      <c r="T245" s="51">
        <v>105.3763440860215</v>
      </c>
      <c r="U245" s="51">
        <v>103.76344086021506</v>
      </c>
      <c r="V245" s="51">
        <v>103.76344086021506</v>
      </c>
    </row>
    <row r="246" spans="4:22" x14ac:dyDescent="0.25">
      <c r="D246" s="26">
        <f t="shared" si="34"/>
        <v>14</v>
      </c>
      <c r="E246" s="51">
        <v>100</v>
      </c>
      <c r="F246" s="51">
        <v>96.315789473684205</v>
      </c>
      <c r="G246" s="51">
        <v>96.84210526315789</v>
      </c>
      <c r="H246" s="51">
        <v>97.894736842105274</v>
      </c>
      <c r="I246" s="51">
        <v>100.52631578947368</v>
      </c>
      <c r="J246" s="51">
        <v>102.10526315789473</v>
      </c>
      <c r="K246" s="51">
        <v>97.894736842105274</v>
      </c>
      <c r="L246" s="51">
        <v>100.52631578947368</v>
      </c>
      <c r="M246" s="51">
        <v>101.05263157894737</v>
      </c>
      <c r="N246" s="51">
        <v>102.10526315789473</v>
      </c>
      <c r="O246" s="51">
        <v>102.63157894736842</v>
      </c>
      <c r="P246" s="51">
        <v>100</v>
      </c>
      <c r="Q246" s="51">
        <v>100.52631578947368</v>
      </c>
      <c r="R246" s="51">
        <v>103.15789473684211</v>
      </c>
      <c r="S246" s="51">
        <v>103.68421052631578</v>
      </c>
      <c r="T246" s="51">
        <v>105.26315789473684</v>
      </c>
      <c r="U246" s="51">
        <v>104.73684210526315</v>
      </c>
      <c r="V246" s="51">
        <v>105.78947368421055</v>
      </c>
    </row>
  </sheetData>
  <mergeCells count="9">
    <mergeCell ref="G91:V91"/>
    <mergeCell ref="M173:M174"/>
    <mergeCell ref="G194:V194"/>
    <mergeCell ref="D5:D6"/>
    <mergeCell ref="G5:G6"/>
    <mergeCell ref="D32:D33"/>
    <mergeCell ref="G32:G33"/>
    <mergeCell ref="D64:D65"/>
    <mergeCell ref="G64:G65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144"/>
  <sheetViews>
    <sheetView zoomScale="70" zoomScaleNormal="70" workbookViewId="0">
      <selection activeCell="I133" sqref="I133"/>
    </sheetView>
  </sheetViews>
  <sheetFormatPr defaultRowHeight="15" x14ac:dyDescent="0.25"/>
  <sheetData>
    <row r="3" spans="2:17" ht="15.75" thickBot="1" x14ac:dyDescent="0.3">
      <c r="B3" t="s">
        <v>14</v>
      </c>
    </row>
    <row r="4" spans="2:17" x14ac:dyDescent="0.25">
      <c r="C4" s="332" t="s">
        <v>96</v>
      </c>
      <c r="D4" s="333"/>
      <c r="E4" s="333"/>
      <c r="F4" s="333"/>
      <c r="G4" s="333"/>
      <c r="H4" s="333"/>
      <c r="I4" s="334"/>
      <c r="K4" s="332" t="s">
        <v>96</v>
      </c>
      <c r="L4" s="333"/>
      <c r="M4" s="333"/>
      <c r="N4" s="333"/>
      <c r="O4" s="333"/>
      <c r="P4" s="333"/>
      <c r="Q4" s="334"/>
    </row>
    <row r="5" spans="2:17" x14ac:dyDescent="0.25">
      <c r="C5" s="173"/>
      <c r="D5" s="174"/>
      <c r="E5" s="174"/>
      <c r="F5" s="175" t="s">
        <v>98</v>
      </c>
      <c r="G5" s="176"/>
      <c r="H5" s="174"/>
      <c r="I5" s="177"/>
      <c r="K5" s="173"/>
      <c r="L5" s="174"/>
      <c r="M5" s="174"/>
      <c r="N5" s="175" t="s">
        <v>98</v>
      </c>
      <c r="O5" s="176"/>
      <c r="P5" s="174"/>
      <c r="Q5" s="177"/>
    </row>
    <row r="6" spans="2:17" ht="64.5" thickBot="1" x14ac:dyDescent="0.3">
      <c r="C6" s="182"/>
      <c r="D6" s="183" t="s">
        <v>99</v>
      </c>
      <c r="E6" s="183" t="s">
        <v>100</v>
      </c>
      <c r="F6" s="184" t="s">
        <v>101</v>
      </c>
      <c r="G6" s="184" t="s">
        <v>102</v>
      </c>
      <c r="H6" s="184" t="s">
        <v>103</v>
      </c>
      <c r="I6" s="186" t="s">
        <v>104</v>
      </c>
      <c r="K6" s="182"/>
      <c r="L6" s="183" t="s">
        <v>99</v>
      </c>
      <c r="M6" s="183" t="s">
        <v>100</v>
      </c>
      <c r="N6" s="184" t="s">
        <v>101</v>
      </c>
      <c r="O6" s="185" t="s">
        <v>102</v>
      </c>
      <c r="P6" s="184" t="s">
        <v>103</v>
      </c>
      <c r="Q6" s="186" t="s">
        <v>104</v>
      </c>
    </row>
    <row r="7" spans="2:17" x14ac:dyDescent="0.25">
      <c r="C7" s="339" t="s">
        <v>35</v>
      </c>
      <c r="D7" s="205">
        <v>1</v>
      </c>
      <c r="E7" s="206">
        <v>179.33</v>
      </c>
      <c r="F7" s="207">
        <f>4*E7</f>
        <v>717.32</v>
      </c>
      <c r="G7" s="208">
        <v>11606506</v>
      </c>
      <c r="H7" s="209">
        <f>G7/107.14</f>
        <v>108330.27814075042</v>
      </c>
      <c r="I7" s="210">
        <f>H7*225</f>
        <v>24374312.581668846</v>
      </c>
      <c r="K7" s="335" t="s">
        <v>35</v>
      </c>
      <c r="L7" s="190" t="s">
        <v>105</v>
      </c>
      <c r="M7" s="191">
        <v>97.88</v>
      </c>
      <c r="N7" s="192">
        <f>4*M7</f>
        <v>391.52</v>
      </c>
      <c r="O7" s="193">
        <v>13275776</v>
      </c>
      <c r="P7" s="191">
        <f>O7/107.14</f>
        <v>123910.54694791861</v>
      </c>
      <c r="Q7" s="194">
        <f>P7*225</f>
        <v>27879873.063281689</v>
      </c>
    </row>
    <row r="8" spans="2:17" x14ac:dyDescent="0.25">
      <c r="C8" s="335"/>
      <c r="D8" s="213">
        <v>2</v>
      </c>
      <c r="E8" s="214">
        <v>169.82</v>
      </c>
      <c r="F8" s="192">
        <f t="shared" ref="F8:F12" si="0">4*E8</f>
        <v>679.28</v>
      </c>
      <c r="G8" s="215">
        <v>31812224</v>
      </c>
      <c r="H8" s="191">
        <f t="shared" ref="H8:H26" si="1">G8/107.14</f>
        <v>296922.00858689565</v>
      </c>
      <c r="I8" s="194">
        <f t="shared" ref="I8:I26" si="2">H8*225</f>
        <v>66807451.932051525</v>
      </c>
      <c r="K8" s="335"/>
      <c r="L8" s="190" t="s">
        <v>107</v>
      </c>
      <c r="M8" s="191">
        <v>118.51</v>
      </c>
      <c r="N8" s="192">
        <f t="shared" ref="N8:N12" si="3">4*M8</f>
        <v>474.04</v>
      </c>
      <c r="O8" s="193">
        <v>17151490</v>
      </c>
      <c r="P8" s="191">
        <f t="shared" ref="P8:P26" si="4">O8/107.14</f>
        <v>160084.84226246033</v>
      </c>
      <c r="Q8" s="194">
        <f t="shared" ref="Q8:Q26" si="5">P8*225</f>
        <v>36019089.509053573</v>
      </c>
    </row>
    <row r="9" spans="2:17" x14ac:dyDescent="0.25">
      <c r="C9" s="335"/>
      <c r="D9" s="213">
        <v>3</v>
      </c>
      <c r="E9" s="214">
        <v>54.74</v>
      </c>
      <c r="F9" s="192">
        <f t="shared" si="0"/>
        <v>218.96</v>
      </c>
      <c r="G9" s="215">
        <v>1618327.625</v>
      </c>
      <c r="H9" s="191">
        <f t="shared" si="1"/>
        <v>15104.793961172298</v>
      </c>
      <c r="I9" s="194">
        <f t="shared" si="2"/>
        <v>3398578.6412637671</v>
      </c>
      <c r="K9" s="335"/>
      <c r="L9" s="190" t="s">
        <v>109</v>
      </c>
      <c r="M9" s="191">
        <v>104.28</v>
      </c>
      <c r="N9" s="192">
        <f t="shared" si="3"/>
        <v>417.12</v>
      </c>
      <c r="O9" s="193">
        <v>13878366</v>
      </c>
      <c r="P9" s="191">
        <f t="shared" si="4"/>
        <v>129534.87026320702</v>
      </c>
      <c r="Q9" s="194">
        <f t="shared" si="5"/>
        <v>29145345.809221581</v>
      </c>
    </row>
    <row r="10" spans="2:17" x14ac:dyDescent="0.25">
      <c r="C10" s="335"/>
      <c r="D10" s="213">
        <v>4</v>
      </c>
      <c r="E10" s="214">
        <v>189.91</v>
      </c>
      <c r="F10" s="192">
        <f t="shared" si="0"/>
        <v>759.64</v>
      </c>
      <c r="G10" s="215">
        <v>36328740</v>
      </c>
      <c r="H10" s="191">
        <f t="shared" si="1"/>
        <v>339077.28206085495</v>
      </c>
      <c r="I10" s="194">
        <f t="shared" si="2"/>
        <v>76292388.463692367</v>
      </c>
      <c r="K10" s="335"/>
      <c r="L10" s="190" t="s">
        <v>111</v>
      </c>
      <c r="M10" s="191">
        <v>122.53</v>
      </c>
      <c r="N10" s="192">
        <f t="shared" si="3"/>
        <v>490.12</v>
      </c>
      <c r="O10" s="193">
        <v>16850634</v>
      </c>
      <c r="P10" s="191">
        <f t="shared" si="4"/>
        <v>157276.77804741458</v>
      </c>
      <c r="Q10" s="194">
        <f t="shared" si="5"/>
        <v>35387275.060668282</v>
      </c>
    </row>
    <row r="11" spans="2:17" x14ac:dyDescent="0.25">
      <c r="C11" s="335"/>
      <c r="D11" s="213">
        <v>5</v>
      </c>
      <c r="E11" s="214">
        <v>172.67</v>
      </c>
      <c r="F11" s="192">
        <f t="shared" si="0"/>
        <v>690.68</v>
      </c>
      <c r="G11" s="215">
        <v>19957732</v>
      </c>
      <c r="H11" s="191">
        <f t="shared" si="1"/>
        <v>186277.13272353928</v>
      </c>
      <c r="I11" s="194">
        <f t="shared" si="2"/>
        <v>41912354.862796336</v>
      </c>
      <c r="K11" s="335"/>
      <c r="L11" s="190" t="s">
        <v>113</v>
      </c>
      <c r="M11" s="191">
        <v>178.23</v>
      </c>
      <c r="N11" s="192">
        <f t="shared" si="3"/>
        <v>712.92</v>
      </c>
      <c r="O11" s="193">
        <v>28540392</v>
      </c>
      <c r="P11" s="191">
        <f t="shared" si="4"/>
        <v>266384.09557588201</v>
      </c>
      <c r="Q11" s="194">
        <f t="shared" si="5"/>
        <v>59936421.504573449</v>
      </c>
    </row>
    <row r="12" spans="2:17" x14ac:dyDescent="0.25">
      <c r="C12" s="335"/>
      <c r="D12" s="213">
        <v>6</v>
      </c>
      <c r="E12" s="214">
        <v>201.12</v>
      </c>
      <c r="F12" s="192">
        <f t="shared" si="0"/>
        <v>804.48</v>
      </c>
      <c r="G12" s="215">
        <v>16945036</v>
      </c>
      <c r="H12" s="191">
        <f t="shared" si="1"/>
        <v>158157.88687698339</v>
      </c>
      <c r="I12" s="194">
        <f t="shared" si="2"/>
        <v>35585524.54732126</v>
      </c>
      <c r="K12" s="335"/>
      <c r="L12" s="190" t="s">
        <v>115</v>
      </c>
      <c r="M12" s="191">
        <v>123.8</v>
      </c>
      <c r="N12" s="192">
        <f t="shared" si="3"/>
        <v>495.2</v>
      </c>
      <c r="O12" s="193">
        <v>12434964</v>
      </c>
      <c r="P12" s="191">
        <f t="shared" si="4"/>
        <v>116062.75900690685</v>
      </c>
      <c r="Q12" s="194">
        <f t="shared" si="5"/>
        <v>26114120.776554041</v>
      </c>
    </row>
    <row r="13" spans="2:17" x14ac:dyDescent="0.25">
      <c r="C13" s="335"/>
      <c r="D13" s="213">
        <v>7</v>
      </c>
      <c r="E13" s="214">
        <v>63.55</v>
      </c>
      <c r="F13" s="192">
        <f>4*E13</f>
        <v>254.2</v>
      </c>
      <c r="G13" s="215">
        <v>13334874</v>
      </c>
      <c r="H13" s="191">
        <f t="shared" si="1"/>
        <v>124462.14299047974</v>
      </c>
      <c r="I13" s="194">
        <f t="shared" si="2"/>
        <v>28003982.17285794</v>
      </c>
      <c r="K13" s="335"/>
      <c r="L13" s="190" t="s">
        <v>117</v>
      </c>
      <c r="M13" s="191">
        <v>112.38</v>
      </c>
      <c r="N13" s="192">
        <f>4*M13</f>
        <v>449.52</v>
      </c>
      <c r="O13" s="193">
        <v>13205155</v>
      </c>
      <c r="P13" s="191">
        <f t="shared" si="4"/>
        <v>123251.40003733433</v>
      </c>
      <c r="Q13" s="194">
        <f t="shared" si="5"/>
        <v>27731565.008400224</v>
      </c>
    </row>
    <row r="14" spans="2:17" x14ac:dyDescent="0.25">
      <c r="C14" s="335"/>
      <c r="D14" s="213">
        <v>8</v>
      </c>
      <c r="E14" s="214">
        <v>109.76</v>
      </c>
      <c r="F14" s="192">
        <f t="shared" ref="F14:F26" si="6">4*E14</f>
        <v>439.04</v>
      </c>
      <c r="G14" s="215">
        <v>12160662</v>
      </c>
      <c r="H14" s="191">
        <f t="shared" si="1"/>
        <v>113502.53873436624</v>
      </c>
      <c r="I14" s="194">
        <f t="shared" si="2"/>
        <v>25538071.215232406</v>
      </c>
      <c r="K14" s="335"/>
      <c r="L14" s="190" t="s">
        <v>119</v>
      </c>
      <c r="M14" s="191">
        <v>139.09</v>
      </c>
      <c r="N14" s="192">
        <f t="shared" ref="N14:N26" si="7">4*M14</f>
        <v>556.36</v>
      </c>
      <c r="O14" s="193">
        <v>26748176</v>
      </c>
      <c r="P14" s="191">
        <f t="shared" si="4"/>
        <v>249656.30016800447</v>
      </c>
      <c r="Q14" s="194">
        <f t="shared" si="5"/>
        <v>56172667.537801005</v>
      </c>
    </row>
    <row r="15" spans="2:17" x14ac:dyDescent="0.25">
      <c r="C15" s="335"/>
      <c r="D15" s="213">
        <v>9</v>
      </c>
      <c r="E15" s="214">
        <v>86.25</v>
      </c>
      <c r="F15" s="192">
        <f t="shared" si="6"/>
        <v>345</v>
      </c>
      <c r="G15" s="215">
        <v>17742472</v>
      </c>
      <c r="H15" s="191">
        <f t="shared" si="1"/>
        <v>165600.82135523614</v>
      </c>
      <c r="I15" s="194">
        <f t="shared" si="2"/>
        <v>37260184.804928131</v>
      </c>
      <c r="K15" s="335"/>
      <c r="L15" s="190" t="s">
        <v>121</v>
      </c>
      <c r="M15" s="191">
        <v>131.43</v>
      </c>
      <c r="N15" s="192">
        <f t="shared" si="7"/>
        <v>525.72</v>
      </c>
      <c r="O15" s="193">
        <v>32172984</v>
      </c>
      <c r="P15" s="191">
        <f t="shared" si="4"/>
        <v>300289.19171177899</v>
      </c>
      <c r="Q15" s="194">
        <f t="shared" si="5"/>
        <v>67565068.135150269</v>
      </c>
    </row>
    <row r="16" spans="2:17" ht="15.75" thickBot="1" x14ac:dyDescent="0.3">
      <c r="C16" s="340"/>
      <c r="D16" s="216">
        <v>10</v>
      </c>
      <c r="E16" s="217">
        <v>113.49</v>
      </c>
      <c r="F16" s="199">
        <f t="shared" si="6"/>
        <v>453.96</v>
      </c>
      <c r="G16" s="218">
        <v>31132214</v>
      </c>
      <c r="H16" s="198">
        <f t="shared" si="1"/>
        <v>290575.07933544897</v>
      </c>
      <c r="I16" s="200">
        <f t="shared" si="2"/>
        <v>65379392.850476019</v>
      </c>
      <c r="K16" s="335"/>
      <c r="L16" s="190" t="s">
        <v>123</v>
      </c>
      <c r="M16" s="191">
        <v>140.18</v>
      </c>
      <c r="N16" s="192">
        <f t="shared" si="7"/>
        <v>560.72</v>
      </c>
      <c r="O16" s="193">
        <v>20500436</v>
      </c>
      <c r="P16" s="191">
        <f t="shared" si="4"/>
        <v>191342.50513347023</v>
      </c>
      <c r="Q16" s="194">
        <f t="shared" si="5"/>
        <v>43052063.655030802</v>
      </c>
    </row>
    <row r="17" spans="2:17" x14ac:dyDescent="0.25">
      <c r="C17" s="329" t="s">
        <v>36</v>
      </c>
      <c r="D17" s="205">
        <v>11</v>
      </c>
      <c r="E17" s="206">
        <v>97.3</v>
      </c>
      <c r="F17" s="207">
        <f t="shared" si="6"/>
        <v>389.2</v>
      </c>
      <c r="G17" s="208">
        <v>106424080</v>
      </c>
      <c r="H17" s="209">
        <f t="shared" si="1"/>
        <v>993317.90181071497</v>
      </c>
      <c r="I17" s="210">
        <f t="shared" si="2"/>
        <v>223496527.90741086</v>
      </c>
      <c r="K17" s="330" t="s">
        <v>36</v>
      </c>
      <c r="L17" s="190" t="s">
        <v>125</v>
      </c>
      <c r="M17" s="191">
        <v>134.52000000000001</v>
      </c>
      <c r="N17" s="192">
        <f t="shared" si="7"/>
        <v>538.08000000000004</v>
      </c>
      <c r="O17" s="193">
        <v>20238294</v>
      </c>
      <c r="P17" s="191">
        <f t="shared" si="4"/>
        <v>188895.78122083255</v>
      </c>
      <c r="Q17" s="194">
        <f t="shared" si="5"/>
        <v>42501550.77468732</v>
      </c>
    </row>
    <row r="18" spans="2:17" x14ac:dyDescent="0.25">
      <c r="C18" s="330"/>
      <c r="D18" s="213">
        <v>12</v>
      </c>
      <c r="E18" s="214">
        <v>99.62</v>
      </c>
      <c r="F18" s="192">
        <f t="shared" si="6"/>
        <v>398.48</v>
      </c>
      <c r="G18" s="215">
        <v>78386896</v>
      </c>
      <c r="H18" s="191">
        <f t="shared" si="1"/>
        <v>731630.53948105278</v>
      </c>
      <c r="I18" s="194">
        <f t="shared" si="2"/>
        <v>164616871.38323689</v>
      </c>
      <c r="K18" s="330"/>
      <c r="L18" s="190" t="s">
        <v>127</v>
      </c>
      <c r="M18" s="191">
        <v>115.61</v>
      </c>
      <c r="N18" s="192">
        <f t="shared" si="7"/>
        <v>462.44</v>
      </c>
      <c r="O18" s="193">
        <v>51379464</v>
      </c>
      <c r="P18" s="191">
        <f t="shared" si="4"/>
        <v>479554.45211872319</v>
      </c>
      <c r="Q18" s="194">
        <f t="shared" si="5"/>
        <v>107899751.72671272</v>
      </c>
    </row>
    <row r="19" spans="2:17" x14ac:dyDescent="0.25">
      <c r="C19" s="330"/>
      <c r="D19" s="213">
        <v>13</v>
      </c>
      <c r="E19" s="214">
        <v>41.38</v>
      </c>
      <c r="F19" s="192">
        <f t="shared" si="6"/>
        <v>165.52</v>
      </c>
      <c r="G19" s="215">
        <v>21547852</v>
      </c>
      <c r="H19" s="191">
        <f t="shared" si="1"/>
        <v>201118.64849729327</v>
      </c>
      <c r="I19" s="194">
        <f t="shared" si="2"/>
        <v>45251695.911890984</v>
      </c>
      <c r="K19" s="330"/>
      <c r="L19" s="190" t="s">
        <v>129</v>
      </c>
      <c r="M19" s="191">
        <v>108.35</v>
      </c>
      <c r="N19" s="192">
        <f t="shared" si="7"/>
        <v>433.4</v>
      </c>
      <c r="O19" s="193">
        <v>20688146</v>
      </c>
      <c r="P19" s="191">
        <f t="shared" si="4"/>
        <v>193094.51185364943</v>
      </c>
      <c r="Q19" s="194">
        <f t="shared" si="5"/>
        <v>43446265.167071119</v>
      </c>
    </row>
    <row r="20" spans="2:17" x14ac:dyDescent="0.25">
      <c r="C20" s="330"/>
      <c r="D20" s="213">
        <v>14</v>
      </c>
      <c r="E20" s="214">
        <v>115.69</v>
      </c>
      <c r="F20" s="192">
        <f t="shared" si="6"/>
        <v>462.76</v>
      </c>
      <c r="G20" s="215">
        <v>62876980</v>
      </c>
      <c r="H20" s="191">
        <f t="shared" si="1"/>
        <v>586867.46313235024</v>
      </c>
      <c r="I20" s="194">
        <f t="shared" si="2"/>
        <v>132045179.20477881</v>
      </c>
      <c r="K20" s="330"/>
      <c r="L20" s="190" t="s">
        <v>131</v>
      </c>
      <c r="M20" s="191">
        <v>113.58</v>
      </c>
      <c r="N20" s="192">
        <f t="shared" si="7"/>
        <v>454.32</v>
      </c>
      <c r="O20" s="193">
        <v>29615252</v>
      </c>
      <c r="P20" s="191">
        <f t="shared" si="4"/>
        <v>276416.3897703939</v>
      </c>
      <c r="Q20" s="194">
        <f t="shared" si="5"/>
        <v>62193687.698338628</v>
      </c>
    </row>
    <row r="21" spans="2:17" x14ac:dyDescent="0.25">
      <c r="C21" s="330"/>
      <c r="D21" s="213">
        <v>15</v>
      </c>
      <c r="E21" s="214">
        <v>123.41</v>
      </c>
      <c r="F21" s="192">
        <f t="shared" si="6"/>
        <v>493.64</v>
      </c>
      <c r="G21" s="215">
        <v>94397056</v>
      </c>
      <c r="H21" s="191">
        <f t="shared" si="1"/>
        <v>881062.68433824903</v>
      </c>
      <c r="I21" s="194">
        <f t="shared" si="2"/>
        <v>198239103.97610602</v>
      </c>
      <c r="K21" s="330"/>
      <c r="L21" s="190" t="s">
        <v>133</v>
      </c>
      <c r="M21" s="191">
        <v>117.89</v>
      </c>
      <c r="N21" s="192">
        <f t="shared" si="7"/>
        <v>471.56</v>
      </c>
      <c r="O21" s="193">
        <v>77802808</v>
      </c>
      <c r="P21" s="191">
        <f t="shared" si="4"/>
        <v>726178.9061041628</v>
      </c>
      <c r="Q21" s="194">
        <f t="shared" si="5"/>
        <v>163390253.87343663</v>
      </c>
    </row>
    <row r="22" spans="2:17" x14ac:dyDescent="0.25">
      <c r="C22" s="330"/>
      <c r="D22" s="213">
        <v>16</v>
      </c>
      <c r="E22" s="214">
        <v>110.96</v>
      </c>
      <c r="F22" s="192">
        <f t="shared" si="6"/>
        <v>443.84</v>
      </c>
      <c r="G22" s="215">
        <v>39561092</v>
      </c>
      <c r="H22" s="191">
        <f t="shared" si="1"/>
        <v>369246.70524547319</v>
      </c>
      <c r="I22" s="194">
        <f t="shared" si="2"/>
        <v>83080508.680231467</v>
      </c>
      <c r="K22" s="330"/>
      <c r="L22" s="190" t="s">
        <v>135</v>
      </c>
      <c r="M22" s="191">
        <v>104.85</v>
      </c>
      <c r="N22" s="192">
        <f t="shared" si="7"/>
        <v>419.4</v>
      </c>
      <c r="O22" s="193">
        <v>13978668</v>
      </c>
      <c r="P22" s="191">
        <f t="shared" si="4"/>
        <v>130471.04722792607</v>
      </c>
      <c r="Q22" s="194">
        <f t="shared" si="5"/>
        <v>29355985.626283366</v>
      </c>
    </row>
    <row r="23" spans="2:17" x14ac:dyDescent="0.25">
      <c r="C23" s="330"/>
      <c r="D23" s="213">
        <v>17</v>
      </c>
      <c r="E23" s="214">
        <v>82.05</v>
      </c>
      <c r="F23" s="192">
        <f t="shared" si="6"/>
        <v>328.2</v>
      </c>
      <c r="G23" s="215">
        <v>46225036</v>
      </c>
      <c r="H23" s="191">
        <f t="shared" si="1"/>
        <v>431445.17453798768</v>
      </c>
      <c r="I23" s="194">
        <f t="shared" si="2"/>
        <v>97075164.271047235</v>
      </c>
      <c r="K23" s="330"/>
      <c r="L23" s="190" t="s">
        <v>137</v>
      </c>
      <c r="M23" s="191">
        <v>62.23</v>
      </c>
      <c r="N23" s="192">
        <f t="shared" si="7"/>
        <v>248.92</v>
      </c>
      <c r="O23" s="193">
        <v>32378088</v>
      </c>
      <c r="P23" s="191">
        <f t="shared" si="4"/>
        <v>302203.54676124698</v>
      </c>
      <c r="Q23" s="194">
        <f t="shared" si="5"/>
        <v>67995798.021280572</v>
      </c>
    </row>
    <row r="24" spans="2:17" x14ac:dyDescent="0.25">
      <c r="C24" s="330"/>
      <c r="D24" s="213">
        <v>18</v>
      </c>
      <c r="E24" s="214">
        <v>95.77</v>
      </c>
      <c r="F24" s="192">
        <f t="shared" si="6"/>
        <v>383.08</v>
      </c>
      <c r="G24" s="215">
        <v>95556280</v>
      </c>
      <c r="H24" s="191">
        <f t="shared" si="1"/>
        <v>891882.39686391642</v>
      </c>
      <c r="I24" s="194">
        <f t="shared" si="2"/>
        <v>200673539.2943812</v>
      </c>
      <c r="K24" s="330"/>
      <c r="L24" s="190" t="s">
        <v>139</v>
      </c>
      <c r="M24" s="191">
        <v>68.77</v>
      </c>
      <c r="N24" s="192">
        <f t="shared" si="7"/>
        <v>275.08</v>
      </c>
      <c r="O24" s="193">
        <v>46350844</v>
      </c>
      <c r="P24" s="191">
        <f t="shared" si="4"/>
        <v>432619.41385103605</v>
      </c>
      <c r="Q24" s="194">
        <f t="shared" si="5"/>
        <v>97339368.116483107</v>
      </c>
    </row>
    <row r="25" spans="2:17" x14ac:dyDescent="0.25">
      <c r="C25" s="330"/>
      <c r="D25" s="213">
        <v>19</v>
      </c>
      <c r="E25" s="214">
        <v>120.19</v>
      </c>
      <c r="F25" s="192">
        <f t="shared" si="6"/>
        <v>480.76</v>
      </c>
      <c r="G25" s="215">
        <v>270745856</v>
      </c>
      <c r="H25" s="191">
        <f t="shared" si="1"/>
        <v>2527028.7100989358</v>
      </c>
      <c r="I25" s="194">
        <f t="shared" si="2"/>
        <v>568581459.77226055</v>
      </c>
      <c r="K25" s="330"/>
      <c r="L25" s="190" t="s">
        <v>141</v>
      </c>
      <c r="M25" s="191">
        <v>87.74</v>
      </c>
      <c r="N25" s="192">
        <f t="shared" si="7"/>
        <v>350.96</v>
      </c>
      <c r="O25" s="193">
        <v>13666520</v>
      </c>
      <c r="P25" s="191">
        <f t="shared" si="4"/>
        <v>127557.58820235207</v>
      </c>
      <c r="Q25" s="194">
        <f t="shared" si="5"/>
        <v>28700457.345529214</v>
      </c>
    </row>
    <row r="26" spans="2:17" ht="15.75" thickBot="1" x14ac:dyDescent="0.3">
      <c r="C26" s="331"/>
      <c r="D26" s="216">
        <v>20</v>
      </c>
      <c r="E26" s="217">
        <v>77.64</v>
      </c>
      <c r="F26" s="199">
        <f t="shared" si="6"/>
        <v>310.56</v>
      </c>
      <c r="G26" s="218">
        <v>69791160</v>
      </c>
      <c r="H26" s="198">
        <f t="shared" si="1"/>
        <v>651401.53070748551</v>
      </c>
      <c r="I26" s="200">
        <f t="shared" si="2"/>
        <v>146565344.40918425</v>
      </c>
      <c r="K26" s="331"/>
      <c r="L26" s="197" t="s">
        <v>143</v>
      </c>
      <c r="M26" s="198">
        <v>102.35</v>
      </c>
      <c r="N26" s="199">
        <f t="shared" si="7"/>
        <v>409.4</v>
      </c>
      <c r="O26" s="193">
        <v>8950191</v>
      </c>
      <c r="P26" s="198">
        <f t="shared" si="4"/>
        <v>83537.34366249766</v>
      </c>
      <c r="Q26" s="200">
        <f t="shared" si="5"/>
        <v>18795902.324061975</v>
      </c>
    </row>
    <row r="30" spans="2:17" x14ac:dyDescent="0.25">
      <c r="B30" t="s">
        <v>15</v>
      </c>
    </row>
    <row r="31" spans="2:17" x14ac:dyDescent="0.25">
      <c r="C31" s="336" t="s">
        <v>97</v>
      </c>
      <c r="D31" s="336"/>
      <c r="E31" s="336"/>
      <c r="F31" s="336"/>
      <c r="G31" s="336"/>
      <c r="H31" s="172"/>
      <c r="I31" s="172"/>
      <c r="K31" s="336" t="s">
        <v>97</v>
      </c>
      <c r="L31" s="336"/>
      <c r="M31" s="336"/>
      <c r="N31" s="336"/>
      <c r="O31" s="336"/>
      <c r="P31" s="172"/>
      <c r="Q31" s="172"/>
    </row>
    <row r="32" spans="2:17" x14ac:dyDescent="0.25">
      <c r="C32" s="172"/>
      <c r="D32" s="172"/>
      <c r="E32" s="172"/>
      <c r="F32" s="179" t="s">
        <v>98</v>
      </c>
      <c r="G32" s="180"/>
      <c r="H32" s="178"/>
      <c r="I32" s="181"/>
      <c r="K32" s="172"/>
      <c r="L32" s="172"/>
      <c r="M32" s="172"/>
      <c r="N32" s="179" t="s">
        <v>98</v>
      </c>
      <c r="O32" s="180"/>
      <c r="P32" s="178"/>
      <c r="Q32" s="181"/>
    </row>
    <row r="33" spans="3:17" ht="64.5" thickBot="1" x14ac:dyDescent="0.3">
      <c r="C33" s="203"/>
      <c r="D33" s="204" t="s">
        <v>99</v>
      </c>
      <c r="E33" s="204" t="s">
        <v>100</v>
      </c>
      <c r="F33" s="184" t="s">
        <v>101</v>
      </c>
      <c r="G33" s="184" t="s">
        <v>102</v>
      </c>
      <c r="H33" s="184" t="s">
        <v>103</v>
      </c>
      <c r="I33" s="186" t="s">
        <v>104</v>
      </c>
      <c r="K33" s="188"/>
      <c r="L33" s="189" t="s">
        <v>99</v>
      </c>
      <c r="M33" s="189" t="s">
        <v>100</v>
      </c>
      <c r="N33" s="185" t="s">
        <v>101</v>
      </c>
      <c r="O33" s="185" t="s">
        <v>102</v>
      </c>
      <c r="P33" s="185" t="s">
        <v>103</v>
      </c>
      <c r="Q33" s="187" t="s">
        <v>104</v>
      </c>
    </row>
    <row r="34" spans="3:17" x14ac:dyDescent="0.25">
      <c r="C34" s="339" t="s">
        <v>35</v>
      </c>
      <c r="D34" s="205">
        <v>1</v>
      </c>
      <c r="E34" s="206">
        <v>71.459999999999994</v>
      </c>
      <c r="F34" s="211">
        <f>4*E34</f>
        <v>285.83999999999997</v>
      </c>
      <c r="G34" s="208">
        <v>168671.890625</v>
      </c>
      <c r="H34" s="211">
        <f>G34/107.14</f>
        <v>1574.3129608456225</v>
      </c>
      <c r="I34" s="212">
        <f>H34*225</f>
        <v>354220.41619026504</v>
      </c>
      <c r="K34" s="337" t="s">
        <v>35</v>
      </c>
      <c r="L34" s="190" t="s">
        <v>106</v>
      </c>
      <c r="M34" s="191">
        <v>57.52</v>
      </c>
      <c r="N34" s="195">
        <f>4*M34</f>
        <v>230.08</v>
      </c>
      <c r="O34" s="193">
        <v>16390.095703125</v>
      </c>
      <c r="P34" s="195">
        <f>O34/107.14</f>
        <v>152.9783059839929</v>
      </c>
      <c r="Q34" s="196">
        <f>P34*225</f>
        <v>34420.1188463984</v>
      </c>
    </row>
    <row r="35" spans="3:17" x14ac:dyDescent="0.25">
      <c r="C35" s="335"/>
      <c r="D35" s="213">
        <v>2</v>
      </c>
      <c r="E35" s="214">
        <v>61.95</v>
      </c>
      <c r="F35" s="195">
        <f t="shared" ref="F35:F53" si="8">4*E35</f>
        <v>247.8</v>
      </c>
      <c r="G35" s="215">
        <v>7100.43212890625</v>
      </c>
      <c r="H35" s="195">
        <f t="shared" ref="H35:H53" si="9">G35/107.14</f>
        <v>66.272467135581948</v>
      </c>
      <c r="I35" s="196">
        <f t="shared" ref="I35:I53" si="10">H35*225</f>
        <v>14911.305105505939</v>
      </c>
      <c r="K35" s="337"/>
      <c r="L35" s="190" t="s">
        <v>108</v>
      </c>
      <c r="M35" s="191">
        <v>56.54</v>
      </c>
      <c r="N35" s="195">
        <f t="shared" ref="N35:N53" si="11">4*M35</f>
        <v>226.16</v>
      </c>
      <c r="O35" s="193">
        <v>1439490.75</v>
      </c>
      <c r="P35" s="195">
        <f t="shared" ref="P35:P53" si="12">O35/107.14</f>
        <v>13435.605282807541</v>
      </c>
      <c r="Q35" s="196">
        <f t="shared" ref="Q35:Q53" si="13">P35*225</f>
        <v>3023011.1886316966</v>
      </c>
    </row>
    <row r="36" spans="3:17" x14ac:dyDescent="0.25">
      <c r="C36" s="335"/>
      <c r="D36" s="213">
        <v>3</v>
      </c>
      <c r="E36" s="214">
        <v>55.09</v>
      </c>
      <c r="F36" s="195">
        <f t="shared" si="8"/>
        <v>220.36</v>
      </c>
      <c r="G36" s="215">
        <v>291392.8125</v>
      </c>
      <c r="H36" s="195">
        <f t="shared" si="9"/>
        <v>2719.7387763673696</v>
      </c>
      <c r="I36" s="196">
        <f t="shared" si="10"/>
        <v>611941.22468265821</v>
      </c>
      <c r="K36" s="337"/>
      <c r="L36" s="190" t="s">
        <v>110</v>
      </c>
      <c r="M36" s="191">
        <v>63.43</v>
      </c>
      <c r="N36" s="195">
        <f t="shared" si="11"/>
        <v>253.72</v>
      </c>
      <c r="O36" s="193">
        <v>235183.71875</v>
      </c>
      <c r="P36" s="195">
        <f t="shared" si="12"/>
        <v>2195.1065778420757</v>
      </c>
      <c r="Q36" s="196">
        <f t="shared" si="13"/>
        <v>493898.98001446703</v>
      </c>
    </row>
    <row r="37" spans="3:17" x14ac:dyDescent="0.25">
      <c r="C37" s="335"/>
      <c r="D37" s="213">
        <v>4</v>
      </c>
      <c r="E37" s="214">
        <v>68.08</v>
      </c>
      <c r="F37" s="195">
        <f t="shared" si="8"/>
        <v>272.32</v>
      </c>
      <c r="G37" s="215">
        <v>104273.78125</v>
      </c>
      <c r="H37" s="195">
        <f t="shared" si="9"/>
        <v>973.2479116109763</v>
      </c>
      <c r="I37" s="196">
        <f t="shared" si="10"/>
        <v>218980.78011246966</v>
      </c>
      <c r="K37" s="337"/>
      <c r="L37" s="190" t="s">
        <v>112</v>
      </c>
      <c r="M37" s="191">
        <v>81.8</v>
      </c>
      <c r="N37" s="195">
        <f t="shared" si="11"/>
        <v>327.2</v>
      </c>
      <c r="O37" s="193">
        <v>44152.15234375</v>
      </c>
      <c r="P37" s="195">
        <f t="shared" si="12"/>
        <v>412.0977444815195</v>
      </c>
      <c r="Q37" s="196">
        <f t="shared" si="13"/>
        <v>92721.992508341893</v>
      </c>
    </row>
    <row r="38" spans="3:17" x14ac:dyDescent="0.25">
      <c r="C38" s="335"/>
      <c r="D38" s="213">
        <v>5</v>
      </c>
      <c r="E38" s="214">
        <v>42.9</v>
      </c>
      <c r="F38" s="195">
        <f t="shared" si="8"/>
        <v>171.6</v>
      </c>
      <c r="G38" s="215">
        <v>96686.1953125</v>
      </c>
      <c r="H38" s="195">
        <f t="shared" si="9"/>
        <v>902.42855434478247</v>
      </c>
      <c r="I38" s="196">
        <f t="shared" si="10"/>
        <v>203046.42472757606</v>
      </c>
      <c r="K38" s="337"/>
      <c r="L38" s="190" t="s">
        <v>114</v>
      </c>
      <c r="M38" s="191">
        <v>52.66</v>
      </c>
      <c r="N38" s="195">
        <f t="shared" si="11"/>
        <v>210.64</v>
      </c>
      <c r="O38" s="193">
        <v>34960.4453125</v>
      </c>
      <c r="P38" s="195">
        <f t="shared" si="12"/>
        <v>326.30619108176217</v>
      </c>
      <c r="Q38" s="196">
        <f t="shared" si="13"/>
        <v>73418.892993396483</v>
      </c>
    </row>
    <row r="39" spans="3:17" x14ac:dyDescent="0.25">
      <c r="C39" s="335"/>
      <c r="D39" s="213">
        <v>6</v>
      </c>
      <c r="E39" s="214">
        <v>42.79</v>
      </c>
      <c r="F39" s="195">
        <f t="shared" si="8"/>
        <v>171.16</v>
      </c>
      <c r="G39" s="215">
        <v>559003</v>
      </c>
      <c r="H39" s="195">
        <f t="shared" si="9"/>
        <v>5217.500466679111</v>
      </c>
      <c r="I39" s="196">
        <f t="shared" si="10"/>
        <v>1173937.6050028</v>
      </c>
      <c r="K39" s="337"/>
      <c r="L39" s="190" t="s">
        <v>116</v>
      </c>
      <c r="M39" s="191">
        <v>62.5</v>
      </c>
      <c r="N39" s="195">
        <f t="shared" si="11"/>
        <v>250</v>
      </c>
      <c r="O39" s="193">
        <v>727885.875</v>
      </c>
      <c r="P39" s="195">
        <f t="shared" si="12"/>
        <v>6793.782667537801</v>
      </c>
      <c r="Q39" s="196">
        <f t="shared" si="13"/>
        <v>1528601.1001960053</v>
      </c>
    </row>
    <row r="40" spans="3:17" x14ac:dyDescent="0.25">
      <c r="C40" s="335"/>
      <c r="D40" s="213">
        <v>7</v>
      </c>
      <c r="E40" s="214">
        <v>59.1</v>
      </c>
      <c r="F40" s="195">
        <f t="shared" si="8"/>
        <v>236.4</v>
      </c>
      <c r="G40" s="215">
        <v>546829.4375</v>
      </c>
      <c r="H40" s="195">
        <f t="shared" si="9"/>
        <v>5103.8775200672017</v>
      </c>
      <c r="I40" s="196">
        <f t="shared" si="10"/>
        <v>1148372.4420151203</v>
      </c>
      <c r="K40" s="337"/>
      <c r="L40" s="190" t="s">
        <v>118</v>
      </c>
      <c r="M40" s="191">
        <v>48.15</v>
      </c>
      <c r="N40" s="195">
        <f t="shared" si="11"/>
        <v>192.6</v>
      </c>
      <c r="O40" s="193">
        <v>664585.9375</v>
      </c>
      <c r="P40" s="195">
        <f t="shared" si="12"/>
        <v>6202.9674957998877</v>
      </c>
      <c r="Q40" s="196">
        <f t="shared" si="13"/>
        <v>1395667.6865549746</v>
      </c>
    </row>
    <row r="41" spans="3:17" x14ac:dyDescent="0.25">
      <c r="C41" s="335"/>
      <c r="D41" s="213">
        <v>8</v>
      </c>
      <c r="E41" s="214">
        <v>42.36</v>
      </c>
      <c r="F41" s="195">
        <f t="shared" si="8"/>
        <v>169.44</v>
      </c>
      <c r="G41" s="215">
        <v>31187.232421875</v>
      </c>
      <c r="H41" s="195">
        <f t="shared" si="9"/>
        <v>291.08859830012136</v>
      </c>
      <c r="I41" s="196">
        <f t="shared" si="10"/>
        <v>65494.934617527309</v>
      </c>
      <c r="K41" s="337"/>
      <c r="L41" s="190" t="s">
        <v>120</v>
      </c>
      <c r="M41" s="191">
        <v>37.54</v>
      </c>
      <c r="N41" s="195">
        <f t="shared" si="11"/>
        <v>150.16</v>
      </c>
      <c r="O41" s="193">
        <v>675854</v>
      </c>
      <c r="P41" s="195">
        <f t="shared" si="12"/>
        <v>6308.1388837035656</v>
      </c>
      <c r="Q41" s="196">
        <f t="shared" si="13"/>
        <v>1419331.2488333022</v>
      </c>
    </row>
    <row r="42" spans="3:17" x14ac:dyDescent="0.25">
      <c r="C42" s="335"/>
      <c r="D42" s="213">
        <v>9</v>
      </c>
      <c r="E42" s="214">
        <v>58.5</v>
      </c>
      <c r="F42" s="195">
        <f t="shared" si="8"/>
        <v>234</v>
      </c>
      <c r="G42" s="215">
        <v>7044.73779296875</v>
      </c>
      <c r="H42" s="195">
        <f t="shared" si="9"/>
        <v>65.752639471427571</v>
      </c>
      <c r="I42" s="196">
        <f t="shared" si="10"/>
        <v>14794.343881071203</v>
      </c>
      <c r="K42" s="337"/>
      <c r="L42" s="190" t="s">
        <v>122</v>
      </c>
      <c r="M42" s="191">
        <v>46.62</v>
      </c>
      <c r="N42" s="195">
        <f t="shared" si="11"/>
        <v>186.48</v>
      </c>
      <c r="O42" s="193">
        <v>1924862.25</v>
      </c>
      <c r="P42" s="195">
        <f t="shared" si="12"/>
        <v>17965.860089602389</v>
      </c>
      <c r="Q42" s="196">
        <f t="shared" si="13"/>
        <v>4042318.5201605377</v>
      </c>
    </row>
    <row r="43" spans="3:17" ht="15.75" thickBot="1" x14ac:dyDescent="0.3">
      <c r="C43" s="340"/>
      <c r="D43" s="216">
        <v>10</v>
      </c>
      <c r="E43" s="217">
        <v>42.89</v>
      </c>
      <c r="F43" s="201">
        <f t="shared" si="8"/>
        <v>171.56</v>
      </c>
      <c r="G43" s="218">
        <v>414.70071411132813</v>
      </c>
      <c r="H43" s="201">
        <f t="shared" si="9"/>
        <v>3.8706432155248098</v>
      </c>
      <c r="I43" s="202">
        <f t="shared" si="10"/>
        <v>870.89472349308221</v>
      </c>
      <c r="K43" s="337"/>
      <c r="L43" s="190" t="s">
        <v>124</v>
      </c>
      <c r="M43" s="191">
        <v>52.43</v>
      </c>
      <c r="N43" s="195">
        <f t="shared" si="11"/>
        <v>209.72</v>
      </c>
      <c r="O43" s="193">
        <v>70203.2421875</v>
      </c>
      <c r="P43" s="195">
        <f t="shared" si="12"/>
        <v>655.24773368956505</v>
      </c>
      <c r="Q43" s="196">
        <f t="shared" si="13"/>
        <v>147430.74008015214</v>
      </c>
    </row>
    <row r="44" spans="3:17" x14ac:dyDescent="0.25">
      <c r="C44" s="329" t="s">
        <v>36</v>
      </c>
      <c r="D44" s="205">
        <v>11</v>
      </c>
      <c r="E44" s="206">
        <v>49.65</v>
      </c>
      <c r="F44" s="211">
        <f t="shared" si="8"/>
        <v>198.6</v>
      </c>
      <c r="G44" s="208">
        <v>2263523.5</v>
      </c>
      <c r="H44" s="211">
        <f t="shared" si="9"/>
        <v>21126.78271420571</v>
      </c>
      <c r="I44" s="212">
        <f t="shared" si="10"/>
        <v>4753526.110696285</v>
      </c>
      <c r="K44" s="338" t="s">
        <v>36</v>
      </c>
      <c r="L44" s="190" t="s">
        <v>126</v>
      </c>
      <c r="M44" s="191">
        <v>30.86</v>
      </c>
      <c r="N44" s="195">
        <f t="shared" si="11"/>
        <v>123.44</v>
      </c>
      <c r="O44" s="193">
        <v>1438567.125</v>
      </c>
      <c r="P44" s="195">
        <f t="shared" si="12"/>
        <v>13426.984552921411</v>
      </c>
      <c r="Q44" s="196">
        <f t="shared" si="13"/>
        <v>3021071.5244073174</v>
      </c>
    </row>
    <row r="45" spans="3:17" x14ac:dyDescent="0.25">
      <c r="C45" s="330"/>
      <c r="D45" s="213">
        <v>12</v>
      </c>
      <c r="E45" s="214">
        <v>33.94</v>
      </c>
      <c r="F45" s="195">
        <f t="shared" si="8"/>
        <v>135.76</v>
      </c>
      <c r="G45" s="215">
        <v>4401252.5</v>
      </c>
      <c r="H45" s="195">
        <f t="shared" si="9"/>
        <v>41079.452118723166</v>
      </c>
      <c r="I45" s="196">
        <f t="shared" si="10"/>
        <v>9242876.726712713</v>
      </c>
      <c r="K45" s="338"/>
      <c r="L45" s="190" t="s">
        <v>128</v>
      </c>
      <c r="M45" s="191">
        <v>29.64</v>
      </c>
      <c r="N45" s="195">
        <f t="shared" si="11"/>
        <v>118.56</v>
      </c>
      <c r="O45" s="193">
        <v>16418.783203125</v>
      </c>
      <c r="P45" s="195">
        <f t="shared" si="12"/>
        <v>153.24606312418331</v>
      </c>
      <c r="Q45" s="196">
        <f t="shared" si="13"/>
        <v>34480.364202941244</v>
      </c>
    </row>
    <row r="46" spans="3:17" x14ac:dyDescent="0.25">
      <c r="C46" s="330"/>
      <c r="D46" s="213">
        <v>13</v>
      </c>
      <c r="E46" s="214">
        <v>67.16</v>
      </c>
      <c r="F46" s="195">
        <f t="shared" si="8"/>
        <v>268.64</v>
      </c>
      <c r="G46" s="215">
        <v>277375.96875</v>
      </c>
      <c r="H46" s="195">
        <f t="shared" si="9"/>
        <v>2588.9114126376703</v>
      </c>
      <c r="I46" s="196">
        <f t="shared" si="10"/>
        <v>582505.06784347584</v>
      </c>
      <c r="K46" s="338"/>
      <c r="L46" s="190" t="s">
        <v>130</v>
      </c>
      <c r="M46" s="191">
        <v>26.53</v>
      </c>
      <c r="N46" s="195">
        <f t="shared" si="11"/>
        <v>106.12</v>
      </c>
      <c r="O46" s="193">
        <v>78587.8046875</v>
      </c>
      <c r="P46" s="195">
        <f t="shared" si="12"/>
        <v>733.50573723632635</v>
      </c>
      <c r="Q46" s="196">
        <f t="shared" si="13"/>
        <v>165038.79087817343</v>
      </c>
    </row>
    <row r="47" spans="3:17" x14ac:dyDescent="0.25">
      <c r="C47" s="330"/>
      <c r="D47" s="213">
        <v>14</v>
      </c>
      <c r="E47" s="214">
        <v>38.28</v>
      </c>
      <c r="F47" s="195">
        <f t="shared" si="8"/>
        <v>153.12</v>
      </c>
      <c r="G47" s="215">
        <v>610774.3125</v>
      </c>
      <c r="H47" s="195">
        <f t="shared" si="9"/>
        <v>5700.7122689938396</v>
      </c>
      <c r="I47" s="196">
        <f t="shared" si="10"/>
        <v>1282660.260523614</v>
      </c>
      <c r="K47" s="338"/>
      <c r="L47" s="190" t="s">
        <v>132</v>
      </c>
      <c r="M47" s="191">
        <v>29.82</v>
      </c>
      <c r="N47" s="195">
        <f t="shared" si="11"/>
        <v>119.28</v>
      </c>
      <c r="O47" s="193">
        <v>1421092.5</v>
      </c>
      <c r="P47" s="195">
        <f t="shared" si="12"/>
        <v>13263.883703565429</v>
      </c>
      <c r="Q47" s="196">
        <f t="shared" si="13"/>
        <v>2984373.8333022213</v>
      </c>
    </row>
    <row r="48" spans="3:17" x14ac:dyDescent="0.25">
      <c r="C48" s="330"/>
      <c r="D48" s="213">
        <v>15</v>
      </c>
      <c r="E48" s="214">
        <v>64.25</v>
      </c>
      <c r="F48" s="195">
        <f t="shared" si="8"/>
        <v>257</v>
      </c>
      <c r="G48" s="215">
        <v>2367962</v>
      </c>
      <c r="H48" s="195">
        <f t="shared" si="9"/>
        <v>22101.568041814447</v>
      </c>
      <c r="I48" s="196">
        <f t="shared" si="10"/>
        <v>4972852.8094082503</v>
      </c>
      <c r="K48" s="338"/>
      <c r="L48" s="190" t="s">
        <v>134</v>
      </c>
      <c r="M48" s="191">
        <v>32.58</v>
      </c>
      <c r="N48" s="195">
        <f t="shared" si="11"/>
        <v>130.32</v>
      </c>
      <c r="O48" s="193">
        <v>1624696.25</v>
      </c>
      <c r="P48" s="195">
        <f t="shared" si="12"/>
        <v>15164.236046294567</v>
      </c>
      <c r="Q48" s="196">
        <f t="shared" si="13"/>
        <v>3411953.1104162778</v>
      </c>
    </row>
    <row r="49" spans="2:17" x14ac:dyDescent="0.25">
      <c r="C49" s="330"/>
      <c r="D49" s="213">
        <v>16</v>
      </c>
      <c r="E49" s="214">
        <v>50.01</v>
      </c>
      <c r="F49" s="195">
        <f t="shared" si="8"/>
        <v>200.04</v>
      </c>
      <c r="G49" s="215">
        <v>3225132.25</v>
      </c>
      <c r="H49" s="195">
        <f t="shared" si="9"/>
        <v>30102.037054321449</v>
      </c>
      <c r="I49" s="196">
        <f t="shared" si="10"/>
        <v>6772958.3372223256</v>
      </c>
      <c r="K49" s="338"/>
      <c r="L49" s="190" t="s">
        <v>136</v>
      </c>
      <c r="M49" s="191">
        <v>28.19</v>
      </c>
      <c r="N49" s="195">
        <f t="shared" si="11"/>
        <v>112.76</v>
      </c>
      <c r="O49" s="193">
        <v>2520237.5</v>
      </c>
      <c r="P49" s="195">
        <f t="shared" si="12"/>
        <v>23522.843942505133</v>
      </c>
      <c r="Q49" s="196">
        <f t="shared" si="13"/>
        <v>5292639.8870636551</v>
      </c>
    </row>
    <row r="50" spans="2:17" x14ac:dyDescent="0.25">
      <c r="C50" s="330"/>
      <c r="D50" s="213">
        <v>17</v>
      </c>
      <c r="E50" s="214">
        <v>54.43</v>
      </c>
      <c r="F50" s="195">
        <f t="shared" si="8"/>
        <v>217.72</v>
      </c>
      <c r="G50" s="215">
        <v>823567.5</v>
      </c>
      <c r="H50" s="195">
        <f t="shared" si="9"/>
        <v>7686.8349822661939</v>
      </c>
      <c r="I50" s="196">
        <f t="shared" si="10"/>
        <v>1729537.8710098937</v>
      </c>
      <c r="K50" s="338"/>
      <c r="L50" s="190" t="s">
        <v>138</v>
      </c>
      <c r="M50" s="191">
        <v>26.81</v>
      </c>
      <c r="N50" s="195">
        <f t="shared" si="11"/>
        <v>107.24</v>
      </c>
      <c r="O50" s="193">
        <v>1844064.125</v>
      </c>
      <c r="P50" s="195">
        <f t="shared" si="12"/>
        <v>17211.724145977227</v>
      </c>
      <c r="Q50" s="196">
        <f t="shared" si="13"/>
        <v>3872637.9328448758</v>
      </c>
    </row>
    <row r="51" spans="2:17" x14ac:dyDescent="0.25">
      <c r="C51" s="330"/>
      <c r="D51" s="213">
        <v>18</v>
      </c>
      <c r="E51" s="214">
        <v>50.85</v>
      </c>
      <c r="F51" s="195">
        <f t="shared" si="8"/>
        <v>203.4</v>
      </c>
      <c r="G51" s="215">
        <v>1607401.875</v>
      </c>
      <c r="H51" s="195">
        <f t="shared" si="9"/>
        <v>15002.817575135337</v>
      </c>
      <c r="I51" s="196">
        <f t="shared" si="10"/>
        <v>3375633.9544054507</v>
      </c>
      <c r="K51" s="338"/>
      <c r="L51" s="190" t="s">
        <v>140</v>
      </c>
      <c r="M51" s="191">
        <v>38.46</v>
      </c>
      <c r="N51" s="195">
        <f t="shared" si="11"/>
        <v>153.84</v>
      </c>
      <c r="O51" s="193">
        <v>2313874.25</v>
      </c>
      <c r="P51" s="195">
        <f t="shared" si="12"/>
        <v>21596.735579615455</v>
      </c>
      <c r="Q51" s="196">
        <f t="shared" si="13"/>
        <v>4859265.5054134773</v>
      </c>
    </row>
    <row r="52" spans="2:17" x14ac:dyDescent="0.25">
      <c r="C52" s="330"/>
      <c r="D52" s="213">
        <v>19</v>
      </c>
      <c r="E52" s="214">
        <v>33.07</v>
      </c>
      <c r="F52" s="195">
        <f t="shared" si="8"/>
        <v>132.28</v>
      </c>
      <c r="G52" s="215">
        <v>756237.5</v>
      </c>
      <c r="H52" s="195">
        <f t="shared" si="9"/>
        <v>7058.4048907970882</v>
      </c>
      <c r="I52" s="196">
        <f t="shared" si="10"/>
        <v>1588141.1004293449</v>
      </c>
      <c r="K52" s="338"/>
      <c r="L52" s="190" t="s">
        <v>142</v>
      </c>
      <c r="M52" s="191">
        <v>21.19</v>
      </c>
      <c r="N52" s="195">
        <f t="shared" si="11"/>
        <v>84.76</v>
      </c>
      <c r="O52" s="193">
        <v>813926.25</v>
      </c>
      <c r="P52" s="195">
        <f t="shared" si="12"/>
        <v>7596.8475826022022</v>
      </c>
      <c r="Q52" s="196">
        <f t="shared" si="13"/>
        <v>1709290.7060854954</v>
      </c>
    </row>
    <row r="53" spans="2:17" ht="15.75" thickBot="1" x14ac:dyDescent="0.3">
      <c r="C53" s="331"/>
      <c r="D53" s="216">
        <v>20</v>
      </c>
      <c r="E53" s="217">
        <v>42.26</v>
      </c>
      <c r="F53" s="201">
        <f t="shared" si="8"/>
        <v>169.04</v>
      </c>
      <c r="G53" s="218">
        <v>3410816.25</v>
      </c>
      <c r="H53" s="201">
        <f t="shared" si="9"/>
        <v>31835.133936904986</v>
      </c>
      <c r="I53" s="202">
        <f t="shared" si="10"/>
        <v>7162905.1358036222</v>
      </c>
      <c r="K53" s="338"/>
      <c r="L53" s="190" t="s">
        <v>144</v>
      </c>
      <c r="M53" s="191">
        <v>35.76</v>
      </c>
      <c r="N53" s="195">
        <f t="shared" si="11"/>
        <v>143.04</v>
      </c>
      <c r="O53" s="193">
        <v>1079022.125</v>
      </c>
      <c r="P53" s="195">
        <f t="shared" si="12"/>
        <v>10071.141730446145</v>
      </c>
      <c r="Q53" s="196">
        <f t="shared" si="13"/>
        <v>2266006.8893503826</v>
      </c>
    </row>
    <row r="58" spans="2:17" ht="15.75" thickBot="1" x14ac:dyDescent="0.3">
      <c r="B58" t="s">
        <v>16</v>
      </c>
      <c r="C58" s="316" t="s">
        <v>17</v>
      </c>
      <c r="D58" s="317"/>
      <c r="E58" s="317"/>
      <c r="F58" s="317"/>
      <c r="G58" s="317"/>
      <c r="H58" s="317"/>
      <c r="I58" s="317"/>
      <c r="K58" s="302" t="s">
        <v>26</v>
      </c>
      <c r="L58" s="303"/>
      <c r="M58" s="303"/>
      <c r="N58" s="303"/>
      <c r="O58" s="303"/>
      <c r="P58" s="303"/>
      <c r="Q58" s="303"/>
    </row>
    <row r="59" spans="2:17" x14ac:dyDescent="0.25">
      <c r="C59" s="304"/>
      <c r="D59" s="306" t="s">
        <v>18</v>
      </c>
      <c r="E59" s="308" t="s">
        <v>19</v>
      </c>
      <c r="F59" s="308"/>
      <c r="G59" s="310" t="s">
        <v>20</v>
      </c>
      <c r="H59" s="308" t="s">
        <v>21</v>
      </c>
      <c r="I59" s="314" t="s">
        <v>22</v>
      </c>
      <c r="K59" s="322"/>
      <c r="L59" s="306" t="s">
        <v>18</v>
      </c>
      <c r="M59" s="308" t="s">
        <v>19</v>
      </c>
      <c r="N59" s="308"/>
      <c r="O59" s="306" t="s">
        <v>20</v>
      </c>
      <c r="P59" s="308" t="s">
        <v>21</v>
      </c>
      <c r="Q59" s="314" t="s">
        <v>22</v>
      </c>
    </row>
    <row r="60" spans="2:17" ht="15.75" thickBot="1" x14ac:dyDescent="0.3">
      <c r="C60" s="318"/>
      <c r="D60" s="319"/>
      <c r="E60" s="320"/>
      <c r="F60" s="320"/>
      <c r="G60" s="321"/>
      <c r="H60" s="320"/>
      <c r="I60" s="315"/>
      <c r="K60" s="323"/>
      <c r="L60" s="307"/>
      <c r="M60" s="309"/>
      <c r="N60" s="309"/>
      <c r="O60" s="307"/>
      <c r="P60" s="309"/>
      <c r="Q60" s="324"/>
    </row>
    <row r="61" spans="2:17" x14ac:dyDescent="0.25">
      <c r="C61" s="325" t="s">
        <v>23</v>
      </c>
      <c r="D61" s="67">
        <v>22</v>
      </c>
      <c r="E61" s="67">
        <v>0</v>
      </c>
      <c r="F61" s="67">
        <v>0</v>
      </c>
      <c r="G61" s="71">
        <v>50</v>
      </c>
      <c r="H61" s="75">
        <f>G61*(AVERAGE(E61:F61))</f>
        <v>0</v>
      </c>
      <c r="I61" s="79">
        <f>H61*1.5</f>
        <v>0</v>
      </c>
      <c r="K61" s="325" t="s">
        <v>27</v>
      </c>
      <c r="L61" s="67">
        <v>11</v>
      </c>
      <c r="M61" s="67">
        <v>20</v>
      </c>
      <c r="N61" s="67">
        <v>11</v>
      </c>
      <c r="O61" s="67">
        <v>500</v>
      </c>
      <c r="P61" s="75">
        <f>O61*(AVERAGE(M61:N61))</f>
        <v>7750</v>
      </c>
      <c r="Q61" s="83">
        <f>P61*1.5</f>
        <v>11625</v>
      </c>
    </row>
    <row r="62" spans="2:17" x14ac:dyDescent="0.25">
      <c r="C62" s="326"/>
      <c r="D62" s="68">
        <v>23</v>
      </c>
      <c r="E62" s="68">
        <v>24</v>
      </c>
      <c r="F62" s="68">
        <v>12</v>
      </c>
      <c r="G62" s="72">
        <v>500</v>
      </c>
      <c r="H62" s="76">
        <f t="shared" ref="H62:H80" si="14">G62*(AVERAGE(E62:F62))</f>
        <v>9000</v>
      </c>
      <c r="I62" s="80">
        <f t="shared" ref="I62:I80" si="15">H62*1.5</f>
        <v>13500</v>
      </c>
      <c r="K62" s="326"/>
      <c r="L62" s="68">
        <v>12</v>
      </c>
      <c r="M62" s="68">
        <v>14</v>
      </c>
      <c r="N62" s="68">
        <v>20</v>
      </c>
      <c r="O62" s="68">
        <v>50</v>
      </c>
      <c r="P62" s="76">
        <f t="shared" ref="P62:P80" si="16">O62*(AVERAGE(M62:N62))</f>
        <v>850</v>
      </c>
      <c r="Q62" s="84">
        <f t="shared" ref="Q62:Q80" si="17">P62*1.5</f>
        <v>1275</v>
      </c>
    </row>
    <row r="63" spans="2:17" x14ac:dyDescent="0.25">
      <c r="C63" s="326"/>
      <c r="D63" s="68">
        <v>24</v>
      </c>
      <c r="E63" s="68">
        <v>9</v>
      </c>
      <c r="F63" s="68">
        <v>14</v>
      </c>
      <c r="G63" s="72">
        <v>500</v>
      </c>
      <c r="H63" s="76">
        <f t="shared" si="14"/>
        <v>5750</v>
      </c>
      <c r="I63" s="80">
        <f t="shared" si="15"/>
        <v>8625</v>
      </c>
      <c r="K63" s="326"/>
      <c r="L63" s="68">
        <v>13</v>
      </c>
      <c r="M63" s="68">
        <v>27</v>
      </c>
      <c r="N63" s="68">
        <v>28</v>
      </c>
      <c r="O63" s="68">
        <v>500</v>
      </c>
      <c r="P63" s="76">
        <f t="shared" si="16"/>
        <v>13750</v>
      </c>
      <c r="Q63" s="84">
        <f t="shared" si="17"/>
        <v>20625</v>
      </c>
    </row>
    <row r="64" spans="2:17" x14ac:dyDescent="0.25">
      <c r="C64" s="326"/>
      <c r="D64" s="68">
        <v>25</v>
      </c>
      <c r="E64" s="68">
        <v>0</v>
      </c>
      <c r="F64" s="68">
        <v>0</v>
      </c>
      <c r="G64" s="72">
        <v>50</v>
      </c>
      <c r="H64" s="76">
        <f t="shared" si="14"/>
        <v>0</v>
      </c>
      <c r="I64" s="80">
        <f t="shared" si="15"/>
        <v>0</v>
      </c>
      <c r="K64" s="326"/>
      <c r="L64" s="68">
        <v>14</v>
      </c>
      <c r="M64" s="68">
        <v>0</v>
      </c>
      <c r="N64" s="68">
        <v>0</v>
      </c>
      <c r="O64" s="68">
        <v>50</v>
      </c>
      <c r="P64" s="76">
        <f t="shared" si="16"/>
        <v>0</v>
      </c>
      <c r="Q64" s="84">
        <f t="shared" si="17"/>
        <v>0</v>
      </c>
    </row>
    <row r="65" spans="3:17" x14ac:dyDescent="0.25">
      <c r="C65" s="326"/>
      <c r="D65" s="68">
        <v>26</v>
      </c>
      <c r="E65" s="68">
        <v>8</v>
      </c>
      <c r="F65" s="68">
        <v>6</v>
      </c>
      <c r="G65" s="72">
        <v>50</v>
      </c>
      <c r="H65" s="76">
        <f t="shared" si="14"/>
        <v>350</v>
      </c>
      <c r="I65" s="80">
        <f t="shared" si="15"/>
        <v>525</v>
      </c>
      <c r="K65" s="326"/>
      <c r="L65" s="68">
        <v>15</v>
      </c>
      <c r="M65" s="68">
        <v>0</v>
      </c>
      <c r="N65" s="68">
        <v>0</v>
      </c>
      <c r="O65" s="68">
        <v>50</v>
      </c>
      <c r="P65" s="76">
        <f t="shared" si="16"/>
        <v>0</v>
      </c>
      <c r="Q65" s="84">
        <f t="shared" si="17"/>
        <v>0</v>
      </c>
    </row>
    <row r="66" spans="3:17" x14ac:dyDescent="0.25">
      <c r="C66" s="326"/>
      <c r="D66" s="68">
        <v>27</v>
      </c>
      <c r="E66" s="68">
        <v>17</v>
      </c>
      <c r="F66" s="68">
        <v>26</v>
      </c>
      <c r="G66" s="72">
        <v>50</v>
      </c>
      <c r="H66" s="76">
        <f t="shared" si="14"/>
        <v>1075</v>
      </c>
      <c r="I66" s="80">
        <f t="shared" si="15"/>
        <v>1612.5</v>
      </c>
      <c r="K66" s="326"/>
      <c r="L66" s="68">
        <v>16</v>
      </c>
      <c r="M66" s="68">
        <v>23</v>
      </c>
      <c r="N66" s="68">
        <v>27</v>
      </c>
      <c r="O66" s="68">
        <v>50</v>
      </c>
      <c r="P66" s="76">
        <f t="shared" si="16"/>
        <v>1250</v>
      </c>
      <c r="Q66" s="84">
        <f t="shared" si="17"/>
        <v>1875</v>
      </c>
    </row>
    <row r="67" spans="3:17" x14ac:dyDescent="0.25">
      <c r="C67" s="326"/>
      <c r="D67" s="68">
        <v>28</v>
      </c>
      <c r="E67" s="68">
        <v>22</v>
      </c>
      <c r="F67" s="68">
        <v>22</v>
      </c>
      <c r="G67" s="72">
        <v>50</v>
      </c>
      <c r="H67" s="76">
        <f t="shared" si="14"/>
        <v>1100</v>
      </c>
      <c r="I67" s="80">
        <f t="shared" si="15"/>
        <v>1650</v>
      </c>
      <c r="K67" s="326"/>
      <c r="L67" s="68">
        <v>17</v>
      </c>
      <c r="M67" s="68">
        <v>15</v>
      </c>
      <c r="N67" s="68">
        <v>15</v>
      </c>
      <c r="O67" s="68">
        <v>50</v>
      </c>
      <c r="P67" s="76">
        <f t="shared" si="16"/>
        <v>750</v>
      </c>
      <c r="Q67" s="84">
        <f t="shared" si="17"/>
        <v>1125</v>
      </c>
    </row>
    <row r="68" spans="3:17" x14ac:dyDescent="0.25">
      <c r="C68" s="326"/>
      <c r="D68" s="68">
        <v>29</v>
      </c>
      <c r="E68" s="68">
        <v>36</v>
      </c>
      <c r="F68" s="68">
        <v>31</v>
      </c>
      <c r="G68" s="72">
        <v>50</v>
      </c>
      <c r="H68" s="76">
        <f t="shared" si="14"/>
        <v>1675</v>
      </c>
      <c r="I68" s="80">
        <f t="shared" si="15"/>
        <v>2512.5</v>
      </c>
      <c r="K68" s="326"/>
      <c r="L68" s="68">
        <v>18</v>
      </c>
      <c r="M68" s="68">
        <v>27</v>
      </c>
      <c r="N68" s="68">
        <v>29</v>
      </c>
      <c r="O68" s="68">
        <v>500</v>
      </c>
      <c r="P68" s="76">
        <f t="shared" si="16"/>
        <v>14000</v>
      </c>
      <c r="Q68" s="84">
        <f t="shared" si="17"/>
        <v>21000</v>
      </c>
    </row>
    <row r="69" spans="3:17" x14ac:dyDescent="0.25">
      <c r="C69" s="326"/>
      <c r="D69" s="68">
        <v>30</v>
      </c>
      <c r="E69" s="68">
        <v>13</v>
      </c>
      <c r="F69" s="68">
        <v>12</v>
      </c>
      <c r="G69" s="72">
        <v>500</v>
      </c>
      <c r="H69" s="76">
        <f t="shared" si="14"/>
        <v>6250</v>
      </c>
      <c r="I69" s="80">
        <f t="shared" si="15"/>
        <v>9375</v>
      </c>
      <c r="K69" s="326"/>
      <c r="L69" s="68">
        <v>19</v>
      </c>
      <c r="M69" s="68">
        <v>19</v>
      </c>
      <c r="N69" s="68">
        <v>20</v>
      </c>
      <c r="O69" s="68">
        <v>500</v>
      </c>
      <c r="P69" s="76">
        <f t="shared" si="16"/>
        <v>9750</v>
      </c>
      <c r="Q69" s="84">
        <f t="shared" si="17"/>
        <v>14625</v>
      </c>
    </row>
    <row r="70" spans="3:17" ht="15.75" thickBot="1" x14ac:dyDescent="0.3">
      <c r="C70" s="327"/>
      <c r="D70" s="69">
        <v>31</v>
      </c>
      <c r="E70" s="69">
        <v>13</v>
      </c>
      <c r="F70" s="69">
        <v>10</v>
      </c>
      <c r="G70" s="73">
        <v>500</v>
      </c>
      <c r="H70" s="77">
        <f t="shared" si="14"/>
        <v>5750</v>
      </c>
      <c r="I70" s="81">
        <f>H70*1.5</f>
        <v>8625</v>
      </c>
      <c r="K70" s="327"/>
      <c r="L70" s="69">
        <v>20</v>
      </c>
      <c r="M70" s="69">
        <v>18</v>
      </c>
      <c r="N70" s="69">
        <v>22</v>
      </c>
      <c r="O70" s="69">
        <v>500</v>
      </c>
      <c r="P70" s="77">
        <f t="shared" si="16"/>
        <v>10000</v>
      </c>
      <c r="Q70" s="85">
        <f t="shared" si="17"/>
        <v>15000</v>
      </c>
    </row>
    <row r="71" spans="3:17" x14ac:dyDescent="0.25">
      <c r="C71" s="328" t="s">
        <v>24</v>
      </c>
      <c r="D71" s="70">
        <v>11</v>
      </c>
      <c r="E71" s="70">
        <v>3</v>
      </c>
      <c r="F71" s="70">
        <v>2</v>
      </c>
      <c r="G71" s="74">
        <v>50</v>
      </c>
      <c r="H71" s="78">
        <f t="shared" si="14"/>
        <v>125</v>
      </c>
      <c r="I71" s="82">
        <f t="shared" si="15"/>
        <v>187.5</v>
      </c>
      <c r="K71" s="328" t="s">
        <v>28</v>
      </c>
      <c r="L71" s="70">
        <v>21</v>
      </c>
      <c r="M71" s="70">
        <v>0</v>
      </c>
      <c r="N71" s="70">
        <v>0</v>
      </c>
      <c r="O71" s="70">
        <v>50</v>
      </c>
      <c r="P71" s="78">
        <f t="shared" si="16"/>
        <v>0</v>
      </c>
      <c r="Q71" s="86">
        <f t="shared" si="17"/>
        <v>0</v>
      </c>
    </row>
    <row r="72" spans="3:17" x14ac:dyDescent="0.25">
      <c r="C72" s="326"/>
      <c r="D72" s="68">
        <v>12</v>
      </c>
      <c r="E72" s="68">
        <v>1</v>
      </c>
      <c r="F72" s="68">
        <v>1</v>
      </c>
      <c r="G72" s="72">
        <v>50</v>
      </c>
      <c r="H72" s="76">
        <f t="shared" si="14"/>
        <v>50</v>
      </c>
      <c r="I72" s="80">
        <f t="shared" si="15"/>
        <v>75</v>
      </c>
      <c r="K72" s="326"/>
      <c r="L72" s="68">
        <v>22</v>
      </c>
      <c r="M72" s="68">
        <v>1</v>
      </c>
      <c r="N72" s="68">
        <v>3</v>
      </c>
      <c r="O72" s="68">
        <v>50</v>
      </c>
      <c r="P72" s="76">
        <f t="shared" si="16"/>
        <v>100</v>
      </c>
      <c r="Q72" s="84">
        <f t="shared" si="17"/>
        <v>150</v>
      </c>
    </row>
    <row r="73" spans="3:17" x14ac:dyDescent="0.25">
      <c r="C73" s="326"/>
      <c r="D73" s="68">
        <v>13</v>
      </c>
      <c r="E73" s="68">
        <v>5</v>
      </c>
      <c r="F73" s="68">
        <v>5</v>
      </c>
      <c r="G73" s="72">
        <v>50</v>
      </c>
      <c r="H73" s="76">
        <f t="shared" si="14"/>
        <v>250</v>
      </c>
      <c r="I73" s="80">
        <f t="shared" si="15"/>
        <v>375</v>
      </c>
      <c r="K73" s="326"/>
      <c r="L73" s="68">
        <v>23</v>
      </c>
      <c r="M73" s="68">
        <v>0</v>
      </c>
      <c r="N73" s="68">
        <v>0</v>
      </c>
      <c r="O73" s="68">
        <v>50</v>
      </c>
      <c r="P73" s="76">
        <f t="shared" si="16"/>
        <v>0</v>
      </c>
      <c r="Q73" s="84">
        <f t="shared" si="17"/>
        <v>0</v>
      </c>
    </row>
    <row r="74" spans="3:17" x14ac:dyDescent="0.25">
      <c r="C74" s="326"/>
      <c r="D74" s="68">
        <v>14</v>
      </c>
      <c r="E74" s="68">
        <v>1</v>
      </c>
      <c r="F74" s="68">
        <v>0</v>
      </c>
      <c r="G74" s="72">
        <v>50</v>
      </c>
      <c r="H74" s="76">
        <f t="shared" si="14"/>
        <v>25</v>
      </c>
      <c r="I74" s="80">
        <f t="shared" si="15"/>
        <v>37.5</v>
      </c>
      <c r="K74" s="326"/>
      <c r="L74" s="68">
        <v>24</v>
      </c>
      <c r="M74" s="68">
        <v>0</v>
      </c>
      <c r="N74" s="68">
        <v>0</v>
      </c>
      <c r="O74" s="68">
        <v>50</v>
      </c>
      <c r="P74" s="76">
        <f t="shared" si="16"/>
        <v>0</v>
      </c>
      <c r="Q74" s="84">
        <f t="shared" si="17"/>
        <v>0</v>
      </c>
    </row>
    <row r="75" spans="3:17" x14ac:dyDescent="0.25">
      <c r="C75" s="326"/>
      <c r="D75" s="68">
        <v>15</v>
      </c>
      <c r="E75" s="68">
        <v>43</v>
      </c>
      <c r="F75" s="68">
        <v>35</v>
      </c>
      <c r="G75" s="72">
        <v>50</v>
      </c>
      <c r="H75" s="76">
        <f t="shared" si="14"/>
        <v>1950</v>
      </c>
      <c r="I75" s="80">
        <f t="shared" si="15"/>
        <v>2925</v>
      </c>
      <c r="K75" s="326"/>
      <c r="L75" s="68">
        <v>25</v>
      </c>
      <c r="M75" s="68">
        <v>3</v>
      </c>
      <c r="N75" s="68">
        <v>1</v>
      </c>
      <c r="O75" s="68">
        <v>50</v>
      </c>
      <c r="P75" s="76">
        <f t="shared" si="16"/>
        <v>100</v>
      </c>
      <c r="Q75" s="84">
        <f t="shared" si="17"/>
        <v>150</v>
      </c>
    </row>
    <row r="76" spans="3:17" x14ac:dyDescent="0.25">
      <c r="C76" s="326"/>
      <c r="D76" s="68">
        <v>16</v>
      </c>
      <c r="E76" s="68">
        <v>2</v>
      </c>
      <c r="F76" s="68">
        <v>5</v>
      </c>
      <c r="G76" s="72">
        <v>50</v>
      </c>
      <c r="H76" s="76">
        <f t="shared" si="14"/>
        <v>175</v>
      </c>
      <c r="I76" s="80">
        <f t="shared" si="15"/>
        <v>262.5</v>
      </c>
      <c r="K76" s="326"/>
      <c r="L76" s="68">
        <v>26</v>
      </c>
      <c r="M76" s="68">
        <v>0</v>
      </c>
      <c r="N76" s="68">
        <v>0</v>
      </c>
      <c r="O76" s="68">
        <v>50</v>
      </c>
      <c r="P76" s="76">
        <f t="shared" si="16"/>
        <v>0</v>
      </c>
      <c r="Q76" s="84">
        <f t="shared" si="17"/>
        <v>0</v>
      </c>
    </row>
    <row r="77" spans="3:17" x14ac:dyDescent="0.25">
      <c r="C77" s="326"/>
      <c r="D77" s="68">
        <v>17</v>
      </c>
      <c r="E77" s="68">
        <v>8</v>
      </c>
      <c r="F77" s="68">
        <v>3</v>
      </c>
      <c r="G77" s="72">
        <v>50</v>
      </c>
      <c r="H77" s="76">
        <f t="shared" si="14"/>
        <v>275</v>
      </c>
      <c r="I77" s="80">
        <f t="shared" si="15"/>
        <v>412.5</v>
      </c>
      <c r="K77" s="326"/>
      <c r="L77" s="68">
        <v>27</v>
      </c>
      <c r="M77" s="68">
        <v>0</v>
      </c>
      <c r="N77" s="68">
        <v>0</v>
      </c>
      <c r="O77" s="68">
        <v>50</v>
      </c>
      <c r="P77" s="76">
        <f t="shared" si="16"/>
        <v>0</v>
      </c>
      <c r="Q77" s="84">
        <f t="shared" si="17"/>
        <v>0</v>
      </c>
    </row>
    <row r="78" spans="3:17" x14ac:dyDescent="0.25">
      <c r="C78" s="326"/>
      <c r="D78" s="68">
        <v>18</v>
      </c>
      <c r="E78" s="68">
        <v>2</v>
      </c>
      <c r="F78" s="68">
        <v>5</v>
      </c>
      <c r="G78" s="72">
        <v>50</v>
      </c>
      <c r="H78" s="76">
        <f t="shared" si="14"/>
        <v>175</v>
      </c>
      <c r="I78" s="80">
        <f t="shared" si="15"/>
        <v>262.5</v>
      </c>
      <c r="K78" s="326"/>
      <c r="L78" s="68">
        <v>28</v>
      </c>
      <c r="M78" s="68">
        <v>0</v>
      </c>
      <c r="N78" s="68">
        <v>0</v>
      </c>
      <c r="O78" s="68">
        <v>50</v>
      </c>
      <c r="P78" s="76">
        <f t="shared" si="16"/>
        <v>0</v>
      </c>
      <c r="Q78" s="84">
        <f t="shared" si="17"/>
        <v>0</v>
      </c>
    </row>
    <row r="79" spans="3:17" x14ac:dyDescent="0.25">
      <c r="C79" s="326"/>
      <c r="D79" s="68">
        <v>19</v>
      </c>
      <c r="E79" s="68">
        <v>30</v>
      </c>
      <c r="F79" s="68">
        <v>23</v>
      </c>
      <c r="G79" s="72">
        <v>50</v>
      </c>
      <c r="H79" s="76">
        <f t="shared" si="14"/>
        <v>1325</v>
      </c>
      <c r="I79" s="80">
        <f t="shared" si="15"/>
        <v>1987.5</v>
      </c>
      <c r="K79" s="326"/>
      <c r="L79" s="68">
        <v>29</v>
      </c>
      <c r="M79" s="68">
        <v>0</v>
      </c>
      <c r="N79" s="68">
        <v>0</v>
      </c>
      <c r="O79" s="68">
        <v>50</v>
      </c>
      <c r="P79" s="76">
        <f t="shared" si="16"/>
        <v>0</v>
      </c>
      <c r="Q79" s="84">
        <f t="shared" si="17"/>
        <v>0</v>
      </c>
    </row>
    <row r="80" spans="3:17" ht="15.75" thickBot="1" x14ac:dyDescent="0.3">
      <c r="C80" s="327"/>
      <c r="D80" s="69">
        <v>20</v>
      </c>
      <c r="E80" s="69">
        <v>0</v>
      </c>
      <c r="F80" s="69">
        <v>3</v>
      </c>
      <c r="G80" s="73">
        <v>50</v>
      </c>
      <c r="H80" s="77">
        <f t="shared" si="14"/>
        <v>75</v>
      </c>
      <c r="I80" s="81">
        <f t="shared" si="15"/>
        <v>112.5</v>
      </c>
      <c r="K80" s="327"/>
      <c r="L80" s="69">
        <v>30</v>
      </c>
      <c r="M80" s="69">
        <v>0</v>
      </c>
      <c r="N80" s="69">
        <v>0</v>
      </c>
      <c r="O80" s="69">
        <v>50</v>
      </c>
      <c r="P80" s="77">
        <f t="shared" si="16"/>
        <v>0</v>
      </c>
      <c r="Q80" s="85">
        <f t="shared" si="17"/>
        <v>0</v>
      </c>
    </row>
    <row r="81" spans="2:17" x14ac:dyDescent="0.25">
      <c r="C81" s="66"/>
      <c r="D81" s="66"/>
      <c r="E81" s="66"/>
      <c r="F81" s="66"/>
      <c r="G81" s="66"/>
      <c r="H81" s="66"/>
      <c r="I81" s="66"/>
      <c r="K81" s="66"/>
      <c r="L81" s="66"/>
      <c r="M81" s="66"/>
      <c r="N81" s="66"/>
      <c r="O81" s="66"/>
      <c r="P81" s="66"/>
      <c r="Q81" s="66"/>
    </row>
    <row r="82" spans="2:17" x14ac:dyDescent="0.25">
      <c r="C82" s="301" t="s">
        <v>25</v>
      </c>
      <c r="D82" s="301"/>
      <c r="E82" s="301"/>
      <c r="F82" s="301"/>
      <c r="G82" s="301"/>
      <c r="H82" s="301"/>
      <c r="I82" s="66"/>
      <c r="K82" s="301" t="s">
        <v>25</v>
      </c>
      <c r="L82" s="301"/>
      <c r="M82" s="301"/>
      <c r="N82" s="301"/>
      <c r="O82" s="301"/>
      <c r="P82" s="301"/>
      <c r="Q82" s="66"/>
    </row>
    <row r="85" spans="2:17" ht="15.75" thickBot="1" x14ac:dyDescent="0.3">
      <c r="B85" t="s">
        <v>30</v>
      </c>
      <c r="C85" s="316" t="s">
        <v>29</v>
      </c>
      <c r="D85" s="317"/>
      <c r="E85" s="317"/>
      <c r="F85" s="317"/>
      <c r="G85" s="317"/>
      <c r="H85" s="317"/>
      <c r="I85" s="317"/>
      <c r="K85" s="316" t="s">
        <v>31</v>
      </c>
      <c r="L85" s="317"/>
      <c r="M85" s="317"/>
      <c r="N85" s="317"/>
      <c r="O85" s="317"/>
      <c r="P85" s="317"/>
      <c r="Q85" s="317"/>
    </row>
    <row r="86" spans="2:17" x14ac:dyDescent="0.25">
      <c r="C86" s="322"/>
      <c r="D86" s="306" t="s">
        <v>18</v>
      </c>
      <c r="E86" s="308" t="s">
        <v>19</v>
      </c>
      <c r="F86" s="308"/>
      <c r="G86" s="306" t="s">
        <v>20</v>
      </c>
      <c r="H86" s="308" t="s">
        <v>21</v>
      </c>
      <c r="I86" s="314" t="s">
        <v>22</v>
      </c>
      <c r="K86" s="322"/>
      <c r="L86" s="306" t="s">
        <v>18</v>
      </c>
      <c r="M86" s="308" t="s">
        <v>19</v>
      </c>
      <c r="N86" s="308"/>
      <c r="O86" s="306" t="s">
        <v>20</v>
      </c>
      <c r="P86" s="308" t="s">
        <v>21</v>
      </c>
      <c r="Q86" s="314" t="s">
        <v>22</v>
      </c>
    </row>
    <row r="87" spans="2:17" ht="15.75" thickBot="1" x14ac:dyDescent="0.3">
      <c r="C87" s="323"/>
      <c r="D87" s="307"/>
      <c r="E87" s="309"/>
      <c r="F87" s="309"/>
      <c r="G87" s="307"/>
      <c r="H87" s="309"/>
      <c r="I87" s="324"/>
      <c r="K87" s="323"/>
      <c r="L87" s="307"/>
      <c r="M87" s="309"/>
      <c r="N87" s="309"/>
      <c r="O87" s="307"/>
      <c r="P87" s="309"/>
      <c r="Q87" s="324"/>
    </row>
    <row r="88" spans="2:17" x14ac:dyDescent="0.25">
      <c r="C88" s="325" t="s">
        <v>23</v>
      </c>
      <c r="D88" s="67">
        <v>22</v>
      </c>
      <c r="E88" s="67">
        <v>17</v>
      </c>
      <c r="F88" s="67">
        <v>21</v>
      </c>
      <c r="G88" s="67">
        <v>500</v>
      </c>
      <c r="H88" s="75">
        <f>G88*(AVERAGE(E88:F88))</f>
        <v>9500</v>
      </c>
      <c r="I88" s="83">
        <f>H88*1.5</f>
        <v>14250</v>
      </c>
      <c r="K88" s="325" t="s">
        <v>27</v>
      </c>
      <c r="L88" s="67">
        <v>11</v>
      </c>
      <c r="M88" s="67">
        <v>14</v>
      </c>
      <c r="N88" s="67">
        <v>17</v>
      </c>
      <c r="O88" s="67">
        <v>500</v>
      </c>
      <c r="P88" s="75">
        <f>O88*(AVERAGE(M88:N88))</f>
        <v>7750</v>
      </c>
      <c r="Q88" s="83">
        <f>P88*1.5</f>
        <v>11625</v>
      </c>
    </row>
    <row r="89" spans="2:17" x14ac:dyDescent="0.25">
      <c r="C89" s="326"/>
      <c r="D89" s="68">
        <v>23</v>
      </c>
      <c r="E89" s="68">
        <v>17</v>
      </c>
      <c r="F89" s="68">
        <v>19</v>
      </c>
      <c r="G89" s="68">
        <v>50</v>
      </c>
      <c r="H89" s="76">
        <f t="shared" ref="H89:H107" si="18">G89*(AVERAGE(E89:F89))</f>
        <v>900</v>
      </c>
      <c r="I89" s="84">
        <f t="shared" ref="I89:I107" si="19">H89*1.5</f>
        <v>1350</v>
      </c>
      <c r="K89" s="326"/>
      <c r="L89" s="68">
        <v>12</v>
      </c>
      <c r="M89" s="68">
        <v>60</v>
      </c>
      <c r="N89" s="68">
        <v>60</v>
      </c>
      <c r="O89" s="68">
        <v>500</v>
      </c>
      <c r="P89" s="76">
        <f t="shared" ref="P89:P107" si="20">O89*(AVERAGE(M89:N89))</f>
        <v>30000</v>
      </c>
      <c r="Q89" s="84">
        <f t="shared" ref="Q89:Q107" si="21">P89*1.5</f>
        <v>45000</v>
      </c>
    </row>
    <row r="90" spans="2:17" x14ac:dyDescent="0.25">
      <c r="C90" s="326"/>
      <c r="D90" s="68">
        <v>24</v>
      </c>
      <c r="E90" s="68">
        <v>5</v>
      </c>
      <c r="F90" s="68">
        <v>5</v>
      </c>
      <c r="G90" s="68">
        <v>500</v>
      </c>
      <c r="H90" s="76">
        <f t="shared" si="18"/>
        <v>2500</v>
      </c>
      <c r="I90" s="84">
        <f t="shared" si="19"/>
        <v>3750</v>
      </c>
      <c r="K90" s="326"/>
      <c r="L90" s="68">
        <v>13</v>
      </c>
      <c r="M90" s="68">
        <v>0</v>
      </c>
      <c r="N90" s="68">
        <v>0</v>
      </c>
      <c r="O90" s="68">
        <v>50</v>
      </c>
      <c r="P90" s="76">
        <f t="shared" si="20"/>
        <v>0</v>
      </c>
      <c r="Q90" s="84">
        <f t="shared" si="21"/>
        <v>0</v>
      </c>
    </row>
    <row r="91" spans="2:17" x14ac:dyDescent="0.25">
      <c r="C91" s="326"/>
      <c r="D91" s="68">
        <v>25</v>
      </c>
      <c r="E91" s="68">
        <v>11</v>
      </c>
      <c r="F91" s="68">
        <v>12</v>
      </c>
      <c r="G91" s="68">
        <v>500</v>
      </c>
      <c r="H91" s="76">
        <f t="shared" si="18"/>
        <v>5750</v>
      </c>
      <c r="I91" s="84">
        <f t="shared" si="19"/>
        <v>8625</v>
      </c>
      <c r="K91" s="326"/>
      <c r="L91" s="68">
        <v>14</v>
      </c>
      <c r="M91" s="68">
        <v>0</v>
      </c>
      <c r="N91" s="68">
        <v>0</v>
      </c>
      <c r="O91" s="68">
        <v>50</v>
      </c>
      <c r="P91" s="76">
        <f t="shared" si="20"/>
        <v>0</v>
      </c>
      <c r="Q91" s="84">
        <f t="shared" si="21"/>
        <v>0</v>
      </c>
    </row>
    <row r="92" spans="2:17" x14ac:dyDescent="0.25">
      <c r="C92" s="326"/>
      <c r="D92" s="68">
        <v>26</v>
      </c>
      <c r="E92" s="68">
        <v>19</v>
      </c>
      <c r="F92" s="68">
        <v>19</v>
      </c>
      <c r="G92" s="68">
        <v>5000</v>
      </c>
      <c r="H92" s="76">
        <f t="shared" si="18"/>
        <v>95000</v>
      </c>
      <c r="I92" s="84">
        <f t="shared" si="19"/>
        <v>142500</v>
      </c>
      <c r="K92" s="326"/>
      <c r="L92" s="68">
        <v>15</v>
      </c>
      <c r="M92" s="68">
        <v>0</v>
      </c>
      <c r="N92" s="68">
        <v>2</v>
      </c>
      <c r="O92" s="68">
        <v>50</v>
      </c>
      <c r="P92" s="76">
        <f t="shared" si="20"/>
        <v>50</v>
      </c>
      <c r="Q92" s="84">
        <f t="shared" si="21"/>
        <v>75</v>
      </c>
    </row>
    <row r="93" spans="2:17" x14ac:dyDescent="0.25">
      <c r="C93" s="326"/>
      <c r="D93" s="68">
        <v>27</v>
      </c>
      <c r="E93" s="68">
        <v>33</v>
      </c>
      <c r="F93" s="68">
        <v>30</v>
      </c>
      <c r="G93" s="68">
        <v>5000</v>
      </c>
      <c r="H93" s="76">
        <f t="shared" si="18"/>
        <v>157500</v>
      </c>
      <c r="I93" s="84">
        <f t="shared" si="19"/>
        <v>236250</v>
      </c>
      <c r="K93" s="326"/>
      <c r="L93" s="68">
        <v>16</v>
      </c>
      <c r="M93" s="68">
        <v>3</v>
      </c>
      <c r="N93" s="68">
        <v>0</v>
      </c>
      <c r="O93" s="68">
        <v>50</v>
      </c>
      <c r="P93" s="76">
        <f t="shared" si="20"/>
        <v>75</v>
      </c>
      <c r="Q93" s="84">
        <f t="shared" si="21"/>
        <v>112.5</v>
      </c>
    </row>
    <row r="94" spans="2:17" x14ac:dyDescent="0.25">
      <c r="C94" s="326"/>
      <c r="D94" s="68">
        <v>28</v>
      </c>
      <c r="E94" s="68">
        <v>5</v>
      </c>
      <c r="F94" s="68">
        <v>5</v>
      </c>
      <c r="G94" s="68">
        <v>500</v>
      </c>
      <c r="H94" s="76">
        <f t="shared" si="18"/>
        <v>2500</v>
      </c>
      <c r="I94" s="84">
        <f t="shared" si="19"/>
        <v>3750</v>
      </c>
      <c r="K94" s="326"/>
      <c r="L94" s="68">
        <v>17</v>
      </c>
      <c r="M94" s="68">
        <v>0</v>
      </c>
      <c r="N94" s="68">
        <v>0</v>
      </c>
      <c r="O94" s="68">
        <v>50</v>
      </c>
      <c r="P94" s="76">
        <f t="shared" si="20"/>
        <v>0</v>
      </c>
      <c r="Q94" s="84">
        <f t="shared" si="21"/>
        <v>0</v>
      </c>
    </row>
    <row r="95" spans="2:17" x14ac:dyDescent="0.25">
      <c r="C95" s="326"/>
      <c r="D95" s="68">
        <v>29</v>
      </c>
      <c r="E95" s="68">
        <v>20</v>
      </c>
      <c r="F95" s="68">
        <v>28</v>
      </c>
      <c r="G95" s="68">
        <v>50</v>
      </c>
      <c r="H95" s="76">
        <f t="shared" si="18"/>
        <v>1200</v>
      </c>
      <c r="I95" s="84">
        <f t="shared" si="19"/>
        <v>1800</v>
      </c>
      <c r="K95" s="326"/>
      <c r="L95" s="68">
        <v>18</v>
      </c>
      <c r="M95" s="68">
        <v>0</v>
      </c>
      <c r="N95" s="68">
        <v>0</v>
      </c>
      <c r="O95" s="68">
        <v>50</v>
      </c>
      <c r="P95" s="76">
        <f t="shared" si="20"/>
        <v>0</v>
      </c>
      <c r="Q95" s="84">
        <f t="shared" si="21"/>
        <v>0</v>
      </c>
    </row>
    <row r="96" spans="2:17" x14ac:dyDescent="0.25">
      <c r="C96" s="326"/>
      <c r="D96" s="68">
        <v>30</v>
      </c>
      <c r="E96" s="68">
        <v>9</v>
      </c>
      <c r="F96" s="68">
        <v>12</v>
      </c>
      <c r="G96" s="68">
        <v>5000</v>
      </c>
      <c r="H96" s="76">
        <f t="shared" si="18"/>
        <v>52500</v>
      </c>
      <c r="I96" s="84">
        <f t="shared" si="19"/>
        <v>78750</v>
      </c>
      <c r="K96" s="326"/>
      <c r="L96" s="68">
        <v>19</v>
      </c>
      <c r="M96" s="68">
        <v>17</v>
      </c>
      <c r="N96" s="68">
        <v>16</v>
      </c>
      <c r="O96" s="68">
        <v>500</v>
      </c>
      <c r="P96" s="76">
        <f t="shared" si="20"/>
        <v>8250</v>
      </c>
      <c r="Q96" s="84">
        <f t="shared" si="21"/>
        <v>12375</v>
      </c>
    </row>
    <row r="97" spans="2:17" ht="15.75" thickBot="1" x14ac:dyDescent="0.3">
      <c r="C97" s="327"/>
      <c r="D97" s="69">
        <v>31</v>
      </c>
      <c r="E97" s="69">
        <v>2</v>
      </c>
      <c r="F97" s="69">
        <v>5</v>
      </c>
      <c r="G97" s="69">
        <v>50</v>
      </c>
      <c r="H97" s="77">
        <f t="shared" si="18"/>
        <v>175</v>
      </c>
      <c r="I97" s="85">
        <f t="shared" si="19"/>
        <v>262.5</v>
      </c>
      <c r="K97" s="327"/>
      <c r="L97" s="69">
        <v>20</v>
      </c>
      <c r="M97" s="69">
        <v>0</v>
      </c>
      <c r="N97" s="69">
        <v>0</v>
      </c>
      <c r="O97" s="69">
        <v>50</v>
      </c>
      <c r="P97" s="77">
        <f t="shared" si="20"/>
        <v>0</v>
      </c>
      <c r="Q97" s="85">
        <f t="shared" si="21"/>
        <v>0</v>
      </c>
    </row>
    <row r="98" spans="2:17" x14ac:dyDescent="0.25">
      <c r="C98" s="328" t="s">
        <v>24</v>
      </c>
      <c r="D98" s="70">
        <v>11</v>
      </c>
      <c r="E98" s="70">
        <v>3</v>
      </c>
      <c r="F98" s="70">
        <v>2</v>
      </c>
      <c r="G98" s="70">
        <v>50</v>
      </c>
      <c r="H98" s="78">
        <f t="shared" si="18"/>
        <v>125</v>
      </c>
      <c r="I98" s="86">
        <f t="shared" si="19"/>
        <v>187.5</v>
      </c>
      <c r="K98" s="328" t="s">
        <v>28</v>
      </c>
      <c r="L98" s="70">
        <v>21</v>
      </c>
      <c r="M98" s="70">
        <v>7</v>
      </c>
      <c r="N98" s="70">
        <v>7</v>
      </c>
      <c r="O98" s="70">
        <v>50</v>
      </c>
      <c r="P98" s="78">
        <f t="shared" si="20"/>
        <v>350</v>
      </c>
      <c r="Q98" s="86">
        <f t="shared" si="21"/>
        <v>525</v>
      </c>
    </row>
    <row r="99" spans="2:17" x14ac:dyDescent="0.25">
      <c r="C99" s="326"/>
      <c r="D99" s="68">
        <v>12</v>
      </c>
      <c r="E99" s="68">
        <v>10</v>
      </c>
      <c r="F99" s="68">
        <v>13</v>
      </c>
      <c r="G99" s="68">
        <v>50</v>
      </c>
      <c r="H99" s="76">
        <f t="shared" si="18"/>
        <v>575</v>
      </c>
      <c r="I99" s="84">
        <f t="shared" si="19"/>
        <v>862.5</v>
      </c>
      <c r="K99" s="326"/>
      <c r="L99" s="68">
        <v>22</v>
      </c>
      <c r="M99" s="68">
        <v>0</v>
      </c>
      <c r="N99" s="68">
        <v>0</v>
      </c>
      <c r="O99" s="68">
        <v>50</v>
      </c>
      <c r="P99" s="76">
        <f t="shared" si="20"/>
        <v>0</v>
      </c>
      <c r="Q99" s="84">
        <f t="shared" si="21"/>
        <v>0</v>
      </c>
    </row>
    <row r="100" spans="2:17" x14ac:dyDescent="0.25">
      <c r="C100" s="326"/>
      <c r="D100" s="68">
        <v>13</v>
      </c>
      <c r="E100" s="68">
        <v>16</v>
      </c>
      <c r="F100" s="68">
        <v>12</v>
      </c>
      <c r="G100" s="68">
        <v>500</v>
      </c>
      <c r="H100" s="76">
        <f t="shared" si="18"/>
        <v>7000</v>
      </c>
      <c r="I100" s="84">
        <f t="shared" si="19"/>
        <v>10500</v>
      </c>
      <c r="K100" s="326"/>
      <c r="L100" s="68">
        <v>23</v>
      </c>
      <c r="M100" s="68">
        <v>2</v>
      </c>
      <c r="N100" s="68">
        <v>2</v>
      </c>
      <c r="O100" s="68">
        <v>50</v>
      </c>
      <c r="P100" s="76">
        <f t="shared" si="20"/>
        <v>100</v>
      </c>
      <c r="Q100" s="84">
        <f t="shared" si="21"/>
        <v>150</v>
      </c>
    </row>
    <row r="101" spans="2:17" x14ac:dyDescent="0.25">
      <c r="C101" s="326"/>
      <c r="D101" s="68">
        <v>14</v>
      </c>
      <c r="E101" s="68">
        <v>11</v>
      </c>
      <c r="F101" s="68">
        <v>13</v>
      </c>
      <c r="G101" s="68">
        <v>50</v>
      </c>
      <c r="H101" s="76">
        <f t="shared" si="18"/>
        <v>600</v>
      </c>
      <c r="I101" s="84">
        <f t="shared" si="19"/>
        <v>900</v>
      </c>
      <c r="K101" s="326"/>
      <c r="L101" s="68">
        <v>24</v>
      </c>
      <c r="M101" s="68">
        <v>0</v>
      </c>
      <c r="N101" s="68">
        <v>0</v>
      </c>
      <c r="O101" s="68">
        <v>50</v>
      </c>
      <c r="P101" s="76">
        <f t="shared" si="20"/>
        <v>0</v>
      </c>
      <c r="Q101" s="84">
        <f t="shared" si="21"/>
        <v>0</v>
      </c>
    </row>
    <row r="102" spans="2:17" x14ac:dyDescent="0.25">
      <c r="C102" s="326"/>
      <c r="D102" s="68">
        <v>15</v>
      </c>
      <c r="E102" s="68">
        <v>11</v>
      </c>
      <c r="F102" s="68">
        <v>6</v>
      </c>
      <c r="G102" s="68">
        <v>500</v>
      </c>
      <c r="H102" s="76">
        <f t="shared" si="18"/>
        <v>4250</v>
      </c>
      <c r="I102" s="84">
        <f t="shared" si="19"/>
        <v>6375</v>
      </c>
      <c r="K102" s="326"/>
      <c r="L102" s="68">
        <v>25</v>
      </c>
      <c r="M102" s="68">
        <v>0</v>
      </c>
      <c r="N102" s="68">
        <v>0</v>
      </c>
      <c r="O102" s="68">
        <v>50</v>
      </c>
      <c r="P102" s="76">
        <f t="shared" si="20"/>
        <v>0</v>
      </c>
      <c r="Q102" s="84">
        <f t="shared" si="21"/>
        <v>0</v>
      </c>
    </row>
    <row r="103" spans="2:17" x14ac:dyDescent="0.25">
      <c r="C103" s="326"/>
      <c r="D103" s="68">
        <v>16</v>
      </c>
      <c r="E103" s="68">
        <v>0</v>
      </c>
      <c r="F103" s="68">
        <v>0</v>
      </c>
      <c r="G103" s="68">
        <v>50</v>
      </c>
      <c r="H103" s="76">
        <f t="shared" si="18"/>
        <v>0</v>
      </c>
      <c r="I103" s="84">
        <f t="shared" si="19"/>
        <v>0</v>
      </c>
      <c r="K103" s="326"/>
      <c r="L103" s="68">
        <v>26</v>
      </c>
      <c r="M103" s="68">
        <v>0</v>
      </c>
      <c r="N103" s="68">
        <v>0</v>
      </c>
      <c r="O103" s="68">
        <v>50</v>
      </c>
      <c r="P103" s="76">
        <f t="shared" si="20"/>
        <v>0</v>
      </c>
      <c r="Q103" s="84">
        <f t="shared" si="21"/>
        <v>0</v>
      </c>
    </row>
    <row r="104" spans="2:17" x14ac:dyDescent="0.25">
      <c r="C104" s="326"/>
      <c r="D104" s="68">
        <v>17</v>
      </c>
      <c r="E104" s="68">
        <v>17</v>
      </c>
      <c r="F104" s="68">
        <v>16</v>
      </c>
      <c r="G104" s="68">
        <v>500</v>
      </c>
      <c r="H104" s="76">
        <f t="shared" si="18"/>
        <v>8250</v>
      </c>
      <c r="I104" s="84">
        <f t="shared" si="19"/>
        <v>12375</v>
      </c>
      <c r="K104" s="326"/>
      <c r="L104" s="68">
        <v>27</v>
      </c>
      <c r="M104" s="68">
        <v>0</v>
      </c>
      <c r="N104" s="68">
        <v>0</v>
      </c>
      <c r="O104" s="68">
        <v>50</v>
      </c>
      <c r="P104" s="76">
        <f t="shared" si="20"/>
        <v>0</v>
      </c>
      <c r="Q104" s="84">
        <f t="shared" si="21"/>
        <v>0</v>
      </c>
    </row>
    <row r="105" spans="2:17" x14ac:dyDescent="0.25">
      <c r="C105" s="326"/>
      <c r="D105" s="68">
        <v>18</v>
      </c>
      <c r="E105" s="68">
        <v>0</v>
      </c>
      <c r="F105" s="68">
        <v>0</v>
      </c>
      <c r="G105" s="68">
        <v>50</v>
      </c>
      <c r="H105" s="76">
        <f t="shared" si="18"/>
        <v>0</v>
      </c>
      <c r="I105" s="84">
        <f t="shared" si="19"/>
        <v>0</v>
      </c>
      <c r="K105" s="326"/>
      <c r="L105" s="68">
        <v>28</v>
      </c>
      <c r="M105" s="68">
        <v>0</v>
      </c>
      <c r="N105" s="68">
        <v>0</v>
      </c>
      <c r="O105" s="68">
        <v>50</v>
      </c>
      <c r="P105" s="76">
        <f t="shared" si="20"/>
        <v>0</v>
      </c>
      <c r="Q105" s="84">
        <f t="shared" si="21"/>
        <v>0</v>
      </c>
    </row>
    <row r="106" spans="2:17" x14ac:dyDescent="0.25">
      <c r="C106" s="326"/>
      <c r="D106" s="68">
        <v>19</v>
      </c>
      <c r="E106" s="68">
        <v>0</v>
      </c>
      <c r="F106" s="68">
        <v>0</v>
      </c>
      <c r="G106" s="68">
        <v>50</v>
      </c>
      <c r="H106" s="76">
        <f t="shared" si="18"/>
        <v>0</v>
      </c>
      <c r="I106" s="84">
        <f t="shared" si="19"/>
        <v>0</v>
      </c>
      <c r="K106" s="326"/>
      <c r="L106" s="68">
        <v>29</v>
      </c>
      <c r="M106" s="68">
        <v>0</v>
      </c>
      <c r="N106" s="68">
        <v>0</v>
      </c>
      <c r="O106" s="68">
        <v>50</v>
      </c>
      <c r="P106" s="76">
        <f t="shared" si="20"/>
        <v>0</v>
      </c>
      <c r="Q106" s="84">
        <f t="shared" si="21"/>
        <v>0</v>
      </c>
    </row>
    <row r="107" spans="2:17" ht="15.75" thickBot="1" x14ac:dyDescent="0.3">
      <c r="C107" s="327"/>
      <c r="D107" s="69">
        <v>20</v>
      </c>
      <c r="E107" s="69">
        <v>0</v>
      </c>
      <c r="F107" s="69">
        <v>0</v>
      </c>
      <c r="G107" s="69">
        <v>50</v>
      </c>
      <c r="H107" s="77">
        <f t="shared" si="18"/>
        <v>0</v>
      </c>
      <c r="I107" s="85">
        <f t="shared" si="19"/>
        <v>0</v>
      </c>
      <c r="K107" s="327"/>
      <c r="L107" s="69">
        <v>30</v>
      </c>
      <c r="M107" s="69">
        <v>0</v>
      </c>
      <c r="N107" s="69">
        <v>0</v>
      </c>
      <c r="O107" s="69">
        <v>50</v>
      </c>
      <c r="P107" s="77">
        <f t="shared" si="20"/>
        <v>0</v>
      </c>
      <c r="Q107" s="85">
        <f t="shared" si="21"/>
        <v>0</v>
      </c>
    </row>
    <row r="108" spans="2:17" x14ac:dyDescent="0.25">
      <c r="C108" s="66"/>
      <c r="D108" s="66"/>
      <c r="E108" s="66"/>
      <c r="F108" s="66"/>
      <c r="G108" s="66"/>
      <c r="H108" s="66"/>
      <c r="I108" s="66"/>
      <c r="K108" s="66"/>
      <c r="L108" s="66"/>
      <c r="M108" s="66"/>
      <c r="N108" s="66"/>
      <c r="O108" s="66"/>
      <c r="P108" s="66"/>
      <c r="Q108" s="66"/>
    </row>
    <row r="109" spans="2:17" x14ac:dyDescent="0.25">
      <c r="C109" s="301" t="s">
        <v>25</v>
      </c>
      <c r="D109" s="301"/>
      <c r="E109" s="301"/>
      <c r="F109" s="301"/>
      <c r="G109" s="301"/>
      <c r="H109" s="301"/>
      <c r="I109" s="66"/>
      <c r="K109" s="301" t="s">
        <v>25</v>
      </c>
      <c r="L109" s="301"/>
      <c r="M109" s="301"/>
      <c r="N109" s="301"/>
      <c r="O109" s="301"/>
      <c r="P109" s="301"/>
      <c r="Q109" s="66"/>
    </row>
    <row r="112" spans="2:17" ht="15.75" thickBot="1" x14ac:dyDescent="0.3">
      <c r="B112" t="s">
        <v>33</v>
      </c>
      <c r="C112" s="302" t="s">
        <v>146</v>
      </c>
      <c r="D112" s="303"/>
      <c r="E112" s="303"/>
      <c r="F112" s="303"/>
      <c r="G112" s="303"/>
      <c r="H112" s="303"/>
      <c r="I112" s="303"/>
      <c r="K112" s="302" t="s">
        <v>32</v>
      </c>
      <c r="L112" s="303"/>
      <c r="M112" s="303"/>
      <c r="N112" s="303"/>
      <c r="O112" s="303"/>
      <c r="P112" s="303"/>
      <c r="Q112" s="303"/>
    </row>
    <row r="113" spans="3:17" x14ac:dyDescent="0.25">
      <c r="C113" s="304"/>
      <c r="D113" s="306" t="s">
        <v>18</v>
      </c>
      <c r="E113" s="308" t="s">
        <v>19</v>
      </c>
      <c r="F113" s="308"/>
      <c r="G113" s="310" t="s">
        <v>20</v>
      </c>
      <c r="H113" s="312" t="s">
        <v>21</v>
      </c>
      <c r="I113" s="314" t="s">
        <v>22</v>
      </c>
      <c r="K113" s="304"/>
      <c r="L113" s="306" t="s">
        <v>18</v>
      </c>
      <c r="M113" s="308" t="s">
        <v>19</v>
      </c>
      <c r="N113" s="308"/>
      <c r="O113" s="310" t="s">
        <v>20</v>
      </c>
      <c r="P113" s="312" t="s">
        <v>21</v>
      </c>
      <c r="Q113" s="314" t="s">
        <v>22</v>
      </c>
    </row>
    <row r="114" spans="3:17" ht="15.75" thickBot="1" x14ac:dyDescent="0.3">
      <c r="C114" s="305"/>
      <c r="D114" s="307"/>
      <c r="E114" s="309"/>
      <c r="F114" s="309"/>
      <c r="G114" s="311"/>
      <c r="H114" s="313"/>
      <c r="I114" s="315"/>
      <c r="K114" s="305"/>
      <c r="L114" s="307"/>
      <c r="M114" s="309"/>
      <c r="N114" s="309"/>
      <c r="O114" s="311"/>
      <c r="P114" s="313"/>
      <c r="Q114" s="315"/>
    </row>
    <row r="115" spans="3:17" ht="15" customHeight="1" x14ac:dyDescent="0.25">
      <c r="C115" s="298" t="s">
        <v>23</v>
      </c>
      <c r="D115" s="67">
        <v>41</v>
      </c>
      <c r="E115" s="67">
        <v>0</v>
      </c>
      <c r="F115" s="67">
        <v>0</v>
      </c>
      <c r="G115" s="71">
        <v>50</v>
      </c>
      <c r="H115" s="87">
        <f>G115*(AVERAGE(E115:F115))</f>
        <v>0</v>
      </c>
      <c r="I115" s="88">
        <f>H115*1.5</f>
        <v>0</v>
      </c>
      <c r="K115" s="325" t="s">
        <v>27</v>
      </c>
      <c r="L115" s="67">
        <v>11</v>
      </c>
      <c r="M115" s="67">
        <v>0</v>
      </c>
      <c r="N115" s="67">
        <v>0</v>
      </c>
      <c r="O115" s="71">
        <v>50</v>
      </c>
      <c r="P115" s="87">
        <f>O115*(AVERAGE(M115:N115))</f>
        <v>0</v>
      </c>
      <c r="Q115" s="88">
        <f>P115*1.5</f>
        <v>0</v>
      </c>
    </row>
    <row r="116" spans="3:17" x14ac:dyDescent="0.25">
      <c r="C116" s="299"/>
      <c r="D116" s="68">
        <v>42</v>
      </c>
      <c r="E116" s="68">
        <v>0</v>
      </c>
      <c r="F116" s="68">
        <v>0</v>
      </c>
      <c r="G116" s="72">
        <v>50</v>
      </c>
      <c r="H116" s="89">
        <f t="shared" ref="H116:H122" si="22">G116*(AVERAGE(E116:F116))</f>
        <v>0</v>
      </c>
      <c r="I116" s="90">
        <f t="shared" ref="I116:I122" si="23">H116*1.5</f>
        <v>0</v>
      </c>
      <c r="K116" s="326"/>
      <c r="L116" s="68">
        <v>12</v>
      </c>
      <c r="M116" s="68">
        <v>0</v>
      </c>
      <c r="N116" s="68">
        <v>0</v>
      </c>
      <c r="O116" s="72">
        <v>50</v>
      </c>
      <c r="P116" s="89">
        <f t="shared" ref="P116:P134" si="24">O116*(AVERAGE(M116:N116))</f>
        <v>0</v>
      </c>
      <c r="Q116" s="90">
        <f t="shared" ref="Q116:Q134" si="25">P116*1.5</f>
        <v>0</v>
      </c>
    </row>
    <row r="117" spans="3:17" x14ac:dyDescent="0.25">
      <c r="C117" s="299"/>
      <c r="D117" s="68">
        <v>43</v>
      </c>
      <c r="E117" s="68">
        <v>0</v>
      </c>
      <c r="F117" s="68">
        <v>0</v>
      </c>
      <c r="G117" s="72">
        <v>50</v>
      </c>
      <c r="H117" s="89">
        <f t="shared" si="22"/>
        <v>0</v>
      </c>
      <c r="I117" s="90">
        <f t="shared" si="23"/>
        <v>0</v>
      </c>
      <c r="K117" s="326"/>
      <c r="L117" s="68">
        <v>13</v>
      </c>
      <c r="M117" s="68">
        <v>0</v>
      </c>
      <c r="N117" s="68">
        <v>0</v>
      </c>
      <c r="O117" s="72">
        <v>50</v>
      </c>
      <c r="P117" s="89">
        <f t="shared" si="24"/>
        <v>0</v>
      </c>
      <c r="Q117" s="90">
        <f t="shared" si="25"/>
        <v>0</v>
      </c>
    </row>
    <row r="118" spans="3:17" ht="15.75" thickBot="1" x14ac:dyDescent="0.3">
      <c r="C118" s="300"/>
      <c r="D118" s="69">
        <v>44</v>
      </c>
      <c r="E118" s="69">
        <v>0</v>
      </c>
      <c r="F118" s="69">
        <v>0</v>
      </c>
      <c r="G118" s="73">
        <v>50</v>
      </c>
      <c r="H118" s="91">
        <f t="shared" si="22"/>
        <v>0</v>
      </c>
      <c r="I118" s="92">
        <f t="shared" si="23"/>
        <v>0</v>
      </c>
      <c r="K118" s="326"/>
      <c r="L118" s="68">
        <v>14</v>
      </c>
      <c r="M118" s="68">
        <v>0</v>
      </c>
      <c r="N118" s="68">
        <v>0</v>
      </c>
      <c r="O118" s="72">
        <v>50</v>
      </c>
      <c r="P118" s="89">
        <f t="shared" si="24"/>
        <v>0</v>
      </c>
      <c r="Q118" s="90">
        <f t="shared" si="25"/>
        <v>0</v>
      </c>
    </row>
    <row r="119" spans="3:17" x14ac:dyDescent="0.25">
      <c r="C119" s="299" t="s">
        <v>24</v>
      </c>
      <c r="D119" s="70">
        <v>45</v>
      </c>
      <c r="E119" s="70">
        <v>0</v>
      </c>
      <c r="F119" s="70">
        <v>0</v>
      </c>
      <c r="G119" s="74">
        <v>50</v>
      </c>
      <c r="H119" s="223">
        <f t="shared" si="22"/>
        <v>0</v>
      </c>
      <c r="I119" s="93">
        <f t="shared" si="23"/>
        <v>0</v>
      </c>
      <c r="K119" s="326"/>
      <c r="L119" s="68">
        <v>15</v>
      </c>
      <c r="M119" s="68">
        <v>49</v>
      </c>
      <c r="N119" s="68">
        <v>40</v>
      </c>
      <c r="O119" s="72">
        <v>50</v>
      </c>
      <c r="P119" s="89">
        <f t="shared" si="24"/>
        <v>2225</v>
      </c>
      <c r="Q119" s="90">
        <f t="shared" si="25"/>
        <v>3337.5</v>
      </c>
    </row>
    <row r="120" spans="3:17" x14ac:dyDescent="0.25">
      <c r="C120" s="299"/>
      <c r="D120" s="68">
        <v>46</v>
      </c>
      <c r="E120" s="68">
        <v>0</v>
      </c>
      <c r="F120" s="68">
        <v>0</v>
      </c>
      <c r="G120" s="72">
        <v>50</v>
      </c>
      <c r="H120" s="89">
        <f t="shared" si="22"/>
        <v>0</v>
      </c>
      <c r="I120" s="90">
        <f t="shared" si="23"/>
        <v>0</v>
      </c>
      <c r="K120" s="326"/>
      <c r="L120" s="68">
        <v>16</v>
      </c>
      <c r="M120" s="68">
        <v>0</v>
      </c>
      <c r="N120" s="68">
        <v>0</v>
      </c>
      <c r="O120" s="72">
        <v>50</v>
      </c>
      <c r="P120" s="89">
        <f t="shared" si="24"/>
        <v>0</v>
      </c>
      <c r="Q120" s="90">
        <f t="shared" si="25"/>
        <v>0</v>
      </c>
    </row>
    <row r="121" spans="3:17" x14ac:dyDescent="0.25">
      <c r="C121" s="299"/>
      <c r="D121" s="68">
        <v>47</v>
      </c>
      <c r="E121" s="68">
        <v>0</v>
      </c>
      <c r="F121" s="68">
        <v>0</v>
      </c>
      <c r="G121" s="72">
        <v>50</v>
      </c>
      <c r="H121" s="89">
        <f t="shared" si="22"/>
        <v>0</v>
      </c>
      <c r="I121" s="90">
        <f t="shared" si="23"/>
        <v>0</v>
      </c>
      <c r="K121" s="326"/>
      <c r="L121" s="68">
        <v>17</v>
      </c>
      <c r="M121" s="68">
        <v>2</v>
      </c>
      <c r="N121" s="68">
        <v>3</v>
      </c>
      <c r="O121" s="72">
        <v>50</v>
      </c>
      <c r="P121" s="89">
        <f t="shared" si="24"/>
        <v>125</v>
      </c>
      <c r="Q121" s="90">
        <f t="shared" si="25"/>
        <v>187.5</v>
      </c>
    </row>
    <row r="122" spans="3:17" ht="15.75" thickBot="1" x14ac:dyDescent="0.3">
      <c r="C122" s="300"/>
      <c r="D122" s="69">
        <v>48</v>
      </c>
      <c r="E122" s="69">
        <v>0</v>
      </c>
      <c r="F122" s="69">
        <v>1</v>
      </c>
      <c r="G122" s="73">
        <v>50</v>
      </c>
      <c r="H122" s="91">
        <f t="shared" si="22"/>
        <v>25</v>
      </c>
      <c r="I122" s="92">
        <f t="shared" si="23"/>
        <v>37.5</v>
      </c>
      <c r="K122" s="326"/>
      <c r="L122" s="68">
        <v>18</v>
      </c>
      <c r="M122" s="68">
        <v>0</v>
      </c>
      <c r="N122" s="68">
        <v>0</v>
      </c>
      <c r="O122" s="72">
        <v>50</v>
      </c>
      <c r="P122" s="89">
        <f t="shared" si="24"/>
        <v>0</v>
      </c>
      <c r="Q122" s="90">
        <f t="shared" si="25"/>
        <v>0</v>
      </c>
    </row>
    <row r="123" spans="3:17" x14ac:dyDescent="0.25">
      <c r="C123" s="219"/>
      <c r="D123" s="220"/>
      <c r="E123" s="220"/>
      <c r="F123" s="220"/>
      <c r="G123" s="220"/>
      <c r="H123" s="221"/>
      <c r="I123" s="222"/>
      <c r="K123" s="326"/>
      <c r="L123" s="68">
        <v>19</v>
      </c>
      <c r="M123" s="68">
        <v>2</v>
      </c>
      <c r="N123" s="68">
        <v>0</v>
      </c>
      <c r="O123" s="72">
        <v>50</v>
      </c>
      <c r="P123" s="89">
        <f t="shared" si="24"/>
        <v>50</v>
      </c>
      <c r="Q123" s="90">
        <f t="shared" si="25"/>
        <v>75</v>
      </c>
    </row>
    <row r="124" spans="3:17" ht="15.75" thickBot="1" x14ac:dyDescent="0.3">
      <c r="C124" s="301" t="s">
        <v>25</v>
      </c>
      <c r="D124" s="301"/>
      <c r="E124" s="301"/>
      <c r="F124" s="301"/>
      <c r="G124" s="301"/>
      <c r="H124" s="301"/>
      <c r="I124" s="222"/>
      <c r="K124" s="327"/>
      <c r="L124" s="69">
        <v>20</v>
      </c>
      <c r="M124" s="69">
        <v>0</v>
      </c>
      <c r="N124" s="69">
        <v>0</v>
      </c>
      <c r="O124" s="73">
        <v>50</v>
      </c>
      <c r="P124" s="91">
        <f t="shared" si="24"/>
        <v>0</v>
      </c>
      <c r="Q124" s="92">
        <f t="shared" si="25"/>
        <v>0</v>
      </c>
    </row>
    <row r="125" spans="3:17" ht="15" customHeight="1" x14ac:dyDescent="0.25">
      <c r="C125" s="219"/>
      <c r="D125" s="220"/>
      <c r="E125" s="220"/>
      <c r="F125" s="220"/>
      <c r="G125" s="220"/>
      <c r="H125" s="221"/>
      <c r="I125" s="222"/>
      <c r="K125" s="325" t="s">
        <v>28</v>
      </c>
      <c r="L125" s="67">
        <v>21</v>
      </c>
      <c r="M125" s="67">
        <v>0</v>
      </c>
      <c r="N125" s="67">
        <v>0</v>
      </c>
      <c r="O125" s="71">
        <v>50</v>
      </c>
      <c r="P125" s="87">
        <f t="shared" si="24"/>
        <v>0</v>
      </c>
      <c r="Q125" s="93">
        <f t="shared" si="25"/>
        <v>0</v>
      </c>
    </row>
    <row r="126" spans="3:17" x14ac:dyDescent="0.25">
      <c r="C126" s="219"/>
      <c r="D126" s="220"/>
      <c r="E126" s="220"/>
      <c r="F126" s="220"/>
      <c r="G126" s="220"/>
      <c r="H126" s="221"/>
      <c r="I126" s="222"/>
      <c r="K126" s="326"/>
      <c r="L126" s="68">
        <v>22</v>
      </c>
      <c r="M126" s="68">
        <v>1</v>
      </c>
      <c r="N126" s="68">
        <v>0</v>
      </c>
      <c r="O126" s="72">
        <v>50</v>
      </c>
      <c r="P126" s="89">
        <f t="shared" si="24"/>
        <v>25</v>
      </c>
      <c r="Q126" s="90">
        <f t="shared" si="25"/>
        <v>37.5</v>
      </c>
    </row>
    <row r="127" spans="3:17" x14ac:dyDescent="0.25">
      <c r="C127" s="219"/>
      <c r="D127" s="220"/>
      <c r="E127" s="220"/>
      <c r="F127" s="220"/>
      <c r="G127" s="220"/>
      <c r="H127" s="221"/>
      <c r="I127" s="222"/>
      <c r="K127" s="326"/>
      <c r="L127" s="68">
        <v>23</v>
      </c>
      <c r="M127" s="68">
        <v>0</v>
      </c>
      <c r="N127" s="68">
        <v>0</v>
      </c>
      <c r="O127" s="72">
        <v>50</v>
      </c>
      <c r="P127" s="89">
        <f t="shared" si="24"/>
        <v>0</v>
      </c>
      <c r="Q127" s="90">
        <f t="shared" si="25"/>
        <v>0</v>
      </c>
    </row>
    <row r="128" spans="3:17" x14ac:dyDescent="0.25">
      <c r="C128" s="219"/>
      <c r="D128" s="220"/>
      <c r="E128" s="220"/>
      <c r="F128" s="220"/>
      <c r="G128" s="220"/>
      <c r="H128" s="221"/>
      <c r="I128" s="222"/>
      <c r="K128" s="326"/>
      <c r="L128" s="68">
        <v>24</v>
      </c>
      <c r="M128" s="68">
        <v>0</v>
      </c>
      <c r="N128" s="68">
        <v>0</v>
      </c>
      <c r="O128" s="72">
        <v>50</v>
      </c>
      <c r="P128" s="89">
        <f t="shared" si="24"/>
        <v>0</v>
      </c>
      <c r="Q128" s="90">
        <f t="shared" si="25"/>
        <v>0</v>
      </c>
    </row>
    <row r="129" spans="2:26" x14ac:dyDescent="0.25">
      <c r="C129" s="219"/>
      <c r="D129" s="220"/>
      <c r="E129" s="220"/>
      <c r="F129" s="220"/>
      <c r="G129" s="220"/>
      <c r="H129" s="221"/>
      <c r="I129" s="222"/>
      <c r="K129" s="326"/>
      <c r="L129" s="68">
        <v>25</v>
      </c>
      <c r="M129" s="68">
        <v>0</v>
      </c>
      <c r="N129" s="68">
        <v>0</v>
      </c>
      <c r="O129" s="72">
        <v>50</v>
      </c>
      <c r="P129" s="89">
        <f t="shared" si="24"/>
        <v>0</v>
      </c>
      <c r="Q129" s="90">
        <f t="shared" si="25"/>
        <v>0</v>
      </c>
    </row>
    <row r="130" spans="2:26" x14ac:dyDescent="0.25">
      <c r="C130" s="219"/>
      <c r="D130" s="220"/>
      <c r="E130" s="220"/>
      <c r="F130" s="220"/>
      <c r="G130" s="220"/>
      <c r="H130" s="221"/>
      <c r="I130" s="222"/>
      <c r="K130" s="326"/>
      <c r="L130" s="68">
        <v>26</v>
      </c>
      <c r="M130" s="68">
        <v>0</v>
      </c>
      <c r="N130" s="68">
        <v>0</v>
      </c>
      <c r="O130" s="72">
        <v>50</v>
      </c>
      <c r="P130" s="89">
        <f t="shared" si="24"/>
        <v>0</v>
      </c>
      <c r="Q130" s="90">
        <f t="shared" si="25"/>
        <v>0</v>
      </c>
    </row>
    <row r="131" spans="2:26" x14ac:dyDescent="0.25">
      <c r="C131" s="219"/>
      <c r="D131" s="220"/>
      <c r="E131" s="220"/>
      <c r="F131" s="220"/>
      <c r="G131" s="220"/>
      <c r="H131" s="221"/>
      <c r="I131" s="222"/>
      <c r="K131" s="326"/>
      <c r="L131" s="68">
        <v>27</v>
      </c>
      <c r="M131" s="68">
        <v>0</v>
      </c>
      <c r="N131" s="68">
        <v>0</v>
      </c>
      <c r="O131" s="72">
        <v>50</v>
      </c>
      <c r="P131" s="89">
        <f t="shared" si="24"/>
        <v>0</v>
      </c>
      <c r="Q131" s="90">
        <f t="shared" si="25"/>
        <v>0</v>
      </c>
    </row>
    <row r="132" spans="2:26" x14ac:dyDescent="0.25">
      <c r="C132" s="219"/>
      <c r="D132" s="220"/>
      <c r="E132" s="220"/>
      <c r="F132" s="220"/>
      <c r="G132" s="220"/>
      <c r="H132" s="221"/>
      <c r="I132" s="222"/>
      <c r="K132" s="326"/>
      <c r="L132" s="68">
        <v>28</v>
      </c>
      <c r="M132" s="68">
        <v>0</v>
      </c>
      <c r="N132" s="68">
        <v>0</v>
      </c>
      <c r="O132" s="72">
        <v>50</v>
      </c>
      <c r="P132" s="89">
        <f t="shared" si="24"/>
        <v>0</v>
      </c>
      <c r="Q132" s="90">
        <f t="shared" si="25"/>
        <v>0</v>
      </c>
    </row>
    <row r="133" spans="2:26" x14ac:dyDescent="0.25">
      <c r="C133" s="219"/>
      <c r="D133" s="220"/>
      <c r="E133" s="220"/>
      <c r="F133" s="220"/>
      <c r="G133" s="220"/>
      <c r="H133" s="221"/>
      <c r="I133" s="222"/>
      <c r="K133" s="326"/>
      <c r="L133" s="68">
        <v>29</v>
      </c>
      <c r="M133" s="68">
        <v>0</v>
      </c>
      <c r="N133" s="68">
        <v>0</v>
      </c>
      <c r="O133" s="72">
        <v>50</v>
      </c>
      <c r="P133" s="89">
        <f t="shared" si="24"/>
        <v>0</v>
      </c>
      <c r="Q133" s="90">
        <f t="shared" si="25"/>
        <v>0</v>
      </c>
    </row>
    <row r="134" spans="2:26" ht="15.75" thickBot="1" x14ac:dyDescent="0.3">
      <c r="C134" s="219"/>
      <c r="D134" s="220"/>
      <c r="E134" s="220"/>
      <c r="F134" s="220"/>
      <c r="G134" s="220"/>
      <c r="H134" s="221"/>
      <c r="I134" s="222"/>
      <c r="K134" s="327"/>
      <c r="L134" s="69">
        <v>30</v>
      </c>
      <c r="M134" s="69">
        <v>0</v>
      </c>
      <c r="N134" s="69">
        <v>0</v>
      </c>
      <c r="O134" s="73">
        <v>50</v>
      </c>
      <c r="P134" s="91">
        <f t="shared" si="24"/>
        <v>0</v>
      </c>
      <c r="Q134" s="92">
        <f t="shared" si="25"/>
        <v>0</v>
      </c>
    </row>
    <row r="135" spans="2:26" x14ac:dyDescent="0.25">
      <c r="K135" s="66"/>
      <c r="L135" s="66"/>
      <c r="M135" s="66"/>
      <c r="N135" s="66"/>
      <c r="O135" s="66"/>
      <c r="P135" s="66"/>
      <c r="Q135" s="66"/>
    </row>
    <row r="136" spans="2:26" x14ac:dyDescent="0.25">
      <c r="K136" s="301" t="s">
        <v>25</v>
      </c>
      <c r="L136" s="301"/>
      <c r="M136" s="301"/>
      <c r="N136" s="301"/>
      <c r="O136" s="301"/>
      <c r="P136" s="301"/>
      <c r="Q136" s="66"/>
    </row>
    <row r="140" spans="2:26" x14ac:dyDescent="0.25">
      <c r="B140" s="66"/>
      <c r="C140" s="172"/>
      <c r="D140" s="172"/>
      <c r="E140" s="172"/>
      <c r="F140" s="172"/>
      <c r="G140" s="172"/>
      <c r="H140" s="172"/>
      <c r="I140" s="172"/>
      <c r="J140" s="172"/>
      <c r="K140" s="172"/>
      <c r="L140" s="172"/>
      <c r="M140" s="172"/>
      <c r="N140" s="172"/>
      <c r="O140" s="172"/>
      <c r="P140" s="172"/>
      <c r="Q140" s="172"/>
      <c r="R140" s="172"/>
      <c r="S140" s="172"/>
      <c r="T140" s="172"/>
      <c r="U140" s="172"/>
      <c r="V140" s="172"/>
      <c r="W140" s="172"/>
      <c r="X140" s="172"/>
      <c r="Y140" s="172"/>
      <c r="Z140" s="172"/>
    </row>
    <row r="143" spans="2:26" x14ac:dyDescent="0.25">
      <c r="G143" s="224"/>
      <c r="H143" s="224"/>
      <c r="I143" s="224"/>
      <c r="J143" s="224"/>
      <c r="K143" s="224"/>
      <c r="L143" s="224"/>
      <c r="M143" s="224"/>
      <c r="N143" s="224"/>
      <c r="O143" s="224"/>
      <c r="P143" s="224"/>
      <c r="Q143" s="224"/>
      <c r="R143" s="224"/>
      <c r="S143" s="224"/>
      <c r="T143" s="224"/>
      <c r="U143" s="224"/>
      <c r="V143" s="224"/>
    </row>
    <row r="144" spans="2:26" x14ac:dyDescent="0.25">
      <c r="G144" s="224"/>
      <c r="H144" s="224"/>
      <c r="I144" s="224"/>
      <c r="J144" s="224"/>
      <c r="K144" s="224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</row>
  </sheetData>
  <mergeCells count="72">
    <mergeCell ref="C44:C53"/>
    <mergeCell ref="K4:Q4"/>
    <mergeCell ref="K7:K16"/>
    <mergeCell ref="K17:K26"/>
    <mergeCell ref="K31:O31"/>
    <mergeCell ref="K34:K43"/>
    <mergeCell ref="K44:K53"/>
    <mergeCell ref="C4:I4"/>
    <mergeCell ref="C7:C16"/>
    <mergeCell ref="C17:C26"/>
    <mergeCell ref="C31:G31"/>
    <mergeCell ref="C34:C43"/>
    <mergeCell ref="K115:K124"/>
    <mergeCell ref="K125:K134"/>
    <mergeCell ref="K136:P136"/>
    <mergeCell ref="K112:Q112"/>
    <mergeCell ref="K113:K114"/>
    <mergeCell ref="L113:L114"/>
    <mergeCell ref="M113:N114"/>
    <mergeCell ref="O113:O114"/>
    <mergeCell ref="P113:P114"/>
    <mergeCell ref="Q113:Q114"/>
    <mergeCell ref="C88:C97"/>
    <mergeCell ref="K88:K97"/>
    <mergeCell ref="C98:C107"/>
    <mergeCell ref="K98:K107"/>
    <mergeCell ref="C109:H109"/>
    <mergeCell ref="K109:P109"/>
    <mergeCell ref="C85:I85"/>
    <mergeCell ref="K85:Q85"/>
    <mergeCell ref="Q86:Q87"/>
    <mergeCell ref="C86:C87"/>
    <mergeCell ref="D86:D87"/>
    <mergeCell ref="E86:F87"/>
    <mergeCell ref="G86:G87"/>
    <mergeCell ref="H86:H87"/>
    <mergeCell ref="I86:I87"/>
    <mergeCell ref="K86:K87"/>
    <mergeCell ref="L86:L87"/>
    <mergeCell ref="M86:N87"/>
    <mergeCell ref="O86:O87"/>
    <mergeCell ref="P86:P87"/>
    <mergeCell ref="C61:C70"/>
    <mergeCell ref="K61:K70"/>
    <mergeCell ref="C71:C80"/>
    <mergeCell ref="K71:K80"/>
    <mergeCell ref="C82:H82"/>
    <mergeCell ref="K82:P82"/>
    <mergeCell ref="C58:I58"/>
    <mergeCell ref="K58:Q58"/>
    <mergeCell ref="C59:C60"/>
    <mergeCell ref="D59:D60"/>
    <mergeCell ref="E59:F60"/>
    <mergeCell ref="G59:G60"/>
    <mergeCell ref="H59:H60"/>
    <mergeCell ref="I59:I60"/>
    <mergeCell ref="K59:K60"/>
    <mergeCell ref="L59:L60"/>
    <mergeCell ref="M59:N60"/>
    <mergeCell ref="O59:O60"/>
    <mergeCell ref="P59:P60"/>
    <mergeCell ref="Q59:Q60"/>
    <mergeCell ref="C115:C118"/>
    <mergeCell ref="C119:C122"/>
    <mergeCell ref="C124:H124"/>
    <mergeCell ref="C112:I112"/>
    <mergeCell ref="C113:C114"/>
    <mergeCell ref="D113:D114"/>
    <mergeCell ref="E113:F114"/>
    <mergeCell ref="G113:G114"/>
    <mergeCell ref="H113:H114"/>
    <mergeCell ref="I113:I114"/>
  </mergeCell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B35"/>
  <sheetViews>
    <sheetView zoomScale="70" zoomScaleNormal="70" workbookViewId="0">
      <selection activeCell="F40" sqref="F40"/>
    </sheetView>
  </sheetViews>
  <sheetFormatPr defaultRowHeight="15" x14ac:dyDescent="0.25"/>
  <cols>
    <col min="2" max="2" width="7.5703125" customWidth="1"/>
    <col min="3" max="3" width="12.42578125" customWidth="1"/>
  </cols>
  <sheetData>
    <row r="3" spans="2:28" ht="15.75" thickBot="1" x14ac:dyDescent="0.3">
      <c r="C3" s="2" t="s">
        <v>34</v>
      </c>
      <c r="K3" s="2"/>
    </row>
    <row r="4" spans="2:28" ht="15.75" thickBot="1" x14ac:dyDescent="0.3">
      <c r="B4" s="94"/>
      <c r="C4" s="95"/>
      <c r="D4" s="343" t="s">
        <v>1</v>
      </c>
      <c r="E4" s="344"/>
      <c r="F4" s="344"/>
      <c r="G4" s="344"/>
      <c r="H4" s="344"/>
      <c r="I4" s="344"/>
      <c r="J4" s="345"/>
      <c r="K4" s="346" t="s">
        <v>35</v>
      </c>
      <c r="L4" s="347"/>
      <c r="M4" s="347"/>
      <c r="N4" s="347"/>
      <c r="O4" s="347"/>
      <c r="P4" s="347"/>
      <c r="Q4" s="348"/>
      <c r="R4" s="349" t="s">
        <v>36</v>
      </c>
      <c r="S4" s="350"/>
      <c r="T4" s="350"/>
      <c r="U4" s="350"/>
      <c r="V4" s="351"/>
      <c r="W4" s="352" t="s">
        <v>37</v>
      </c>
      <c r="X4" s="353"/>
      <c r="Y4" s="353"/>
      <c r="Z4" s="353"/>
      <c r="AA4" s="96"/>
      <c r="AB4" s="94"/>
    </row>
    <row r="5" spans="2:28" x14ac:dyDescent="0.25">
      <c r="C5" s="97" t="s">
        <v>38</v>
      </c>
      <c r="D5" s="98">
        <v>1</v>
      </c>
      <c r="E5" s="99">
        <v>2</v>
      </c>
      <c r="F5" s="99">
        <v>3</v>
      </c>
      <c r="G5" s="99">
        <v>4</v>
      </c>
      <c r="H5" s="100" t="s">
        <v>39</v>
      </c>
      <c r="I5" s="354" t="s">
        <v>40</v>
      </c>
      <c r="J5" s="355"/>
      <c r="K5" s="98">
        <v>1</v>
      </c>
      <c r="L5" s="99">
        <v>2</v>
      </c>
      <c r="M5" s="99">
        <v>3</v>
      </c>
      <c r="N5" s="99">
        <v>4</v>
      </c>
      <c r="O5" s="284" t="s">
        <v>39</v>
      </c>
      <c r="P5" s="356" t="s">
        <v>40</v>
      </c>
      <c r="Q5" s="357"/>
      <c r="R5" s="101">
        <v>1</v>
      </c>
      <c r="S5" s="102">
        <v>2</v>
      </c>
      <c r="T5" s="102">
        <v>3</v>
      </c>
      <c r="U5" s="102">
        <v>4</v>
      </c>
      <c r="V5" s="103" t="s">
        <v>39</v>
      </c>
      <c r="W5" s="104">
        <v>1</v>
      </c>
      <c r="X5" s="102">
        <v>2</v>
      </c>
      <c r="Y5" s="102">
        <v>3</v>
      </c>
      <c r="Z5" s="102">
        <v>4</v>
      </c>
      <c r="AA5" s="103" t="s">
        <v>39</v>
      </c>
    </row>
    <row r="6" spans="2:28" x14ac:dyDescent="0.25">
      <c r="B6" s="44"/>
      <c r="C6" s="105" t="s">
        <v>41</v>
      </c>
      <c r="D6" s="106"/>
      <c r="E6" s="7"/>
      <c r="F6" s="7"/>
      <c r="G6" s="7"/>
      <c r="H6" s="107"/>
      <c r="I6" s="108"/>
      <c r="J6" s="109"/>
      <c r="K6" s="106"/>
      <c r="L6" s="7"/>
      <c r="M6" s="7"/>
      <c r="N6" s="7"/>
      <c r="O6" s="110"/>
      <c r="P6" s="341"/>
      <c r="Q6" s="342"/>
      <c r="R6" s="111"/>
      <c r="S6" s="7"/>
      <c r="T6" s="7"/>
      <c r="U6" s="7"/>
      <c r="V6" s="112"/>
      <c r="W6" s="106"/>
      <c r="X6" s="7"/>
      <c r="Y6" s="7"/>
      <c r="Z6" s="7"/>
      <c r="AA6" s="113"/>
      <c r="AB6" s="44"/>
    </row>
    <row r="7" spans="2:28" x14ac:dyDescent="0.25">
      <c r="B7" s="44">
        <v>1</v>
      </c>
      <c r="C7" s="114" t="s">
        <v>42</v>
      </c>
      <c r="D7" s="115">
        <v>0.66036463356483754</v>
      </c>
      <c r="E7" s="9">
        <v>0.62461420838167503</v>
      </c>
      <c r="F7" s="9">
        <v>0.64366238561488465</v>
      </c>
      <c r="G7" s="9">
        <v>0.23650379298791749</v>
      </c>
      <c r="H7" s="116">
        <f>AVERAGE(D7:G7)</f>
        <v>0.54128625513732875</v>
      </c>
      <c r="I7" s="117">
        <f t="shared" ref="I7:I34" si="0">TTEST(D7:G7,R7:U7,2,2)</f>
        <v>1.0744678269238304E-3</v>
      </c>
      <c r="J7" s="118" t="s">
        <v>43</v>
      </c>
      <c r="K7" s="115">
        <v>8.6517575705879182</v>
      </c>
      <c r="L7" s="9">
        <v>12.945492068596335</v>
      </c>
      <c r="M7" s="9">
        <v>2.5479561316896113</v>
      </c>
      <c r="N7" s="9">
        <v>4.3885757906562652</v>
      </c>
      <c r="O7" s="119">
        <f t="shared" ref="O7:O31" si="1">AVERAGE(K7:N7)</f>
        <v>7.1334453903825326</v>
      </c>
      <c r="P7" s="120">
        <f t="shared" ref="P7:P34" si="2">TTEST(K7:N7,R7:U7,2,2)</f>
        <v>1.3900400772290107E-2</v>
      </c>
      <c r="Q7" s="121" t="s">
        <v>44</v>
      </c>
      <c r="R7" s="122">
        <v>20.712624020994422</v>
      </c>
      <c r="S7" s="9">
        <v>12.385571474882878</v>
      </c>
      <c r="T7" s="9">
        <v>25.516202908820134</v>
      </c>
      <c r="U7" s="9">
        <v>29.278522743962849</v>
      </c>
      <c r="V7" s="123">
        <f t="shared" ref="V7:V34" si="3">AVERAGE(R7:U7)</f>
        <v>21.97323028716507</v>
      </c>
      <c r="W7" s="115">
        <v>1</v>
      </c>
      <c r="X7" s="9">
        <v>0.89882327599845668</v>
      </c>
      <c r="Y7" s="9">
        <v>1.8356794611246183</v>
      </c>
      <c r="Z7" s="9">
        <v>0.95755517308031202</v>
      </c>
      <c r="AA7" s="123">
        <f t="shared" ref="AA7:AA29" si="4">AVERAGE(W7:Z7)</f>
        <v>1.1730144775508466</v>
      </c>
      <c r="AB7" s="44"/>
    </row>
    <row r="8" spans="2:28" x14ac:dyDescent="0.25">
      <c r="B8" s="44">
        <v>2</v>
      </c>
      <c r="C8" s="114" t="s">
        <v>45</v>
      </c>
      <c r="D8" s="115">
        <v>1.3645157559091314</v>
      </c>
      <c r="E8" s="9">
        <v>0.89333229886920751</v>
      </c>
      <c r="F8" s="9">
        <v>1.1128114250374987</v>
      </c>
      <c r="G8" s="9">
        <v>0.40185202355589111</v>
      </c>
      <c r="H8" s="116">
        <f t="shared" ref="H8:H31" si="5">AVERAGE(D8:G8)</f>
        <v>0.94312787584293223</v>
      </c>
      <c r="I8" s="117">
        <f t="shared" si="0"/>
        <v>1.1959430165920234E-2</v>
      </c>
      <c r="J8" s="118" t="s">
        <v>44</v>
      </c>
      <c r="K8" s="115">
        <v>20.091138250607692</v>
      </c>
      <c r="L8" s="9">
        <v>18.217053333873416</v>
      </c>
      <c r="M8" s="9">
        <v>7.5585320745435993</v>
      </c>
      <c r="N8" s="9">
        <v>6.465963536524578</v>
      </c>
      <c r="O8" s="119">
        <f t="shared" si="1"/>
        <v>13.083171798887321</v>
      </c>
      <c r="P8" s="120">
        <f t="shared" si="2"/>
        <v>3.1688857605974938E-2</v>
      </c>
      <c r="Q8" s="121" t="s">
        <v>44</v>
      </c>
      <c r="R8" s="122">
        <v>58.461591155413075</v>
      </c>
      <c r="S8" s="9">
        <v>20.178957523568396</v>
      </c>
      <c r="T8" s="9">
        <v>64.401386869808434</v>
      </c>
      <c r="U8" s="9">
        <v>103.54846584406381</v>
      </c>
      <c r="V8" s="123">
        <f t="shared" si="3"/>
        <v>61.64760034821343</v>
      </c>
      <c r="W8" s="115">
        <v>1</v>
      </c>
      <c r="X8" s="9">
        <v>1.1321250171433921</v>
      </c>
      <c r="Y8" s="9">
        <v>3.4015390885778043</v>
      </c>
      <c r="Z8" s="9">
        <v>0.50700403085847279</v>
      </c>
      <c r="AA8" s="123">
        <f t="shared" si="4"/>
        <v>1.5101670341449172</v>
      </c>
      <c r="AB8" s="44"/>
    </row>
    <row r="9" spans="2:28" x14ac:dyDescent="0.25">
      <c r="B9" s="44">
        <v>3</v>
      </c>
      <c r="C9" s="114" t="s">
        <v>46</v>
      </c>
      <c r="D9" s="115">
        <v>0.64970436406025889</v>
      </c>
      <c r="E9" s="9">
        <v>0.4541414688247517</v>
      </c>
      <c r="F9" s="9">
        <v>0.64012699427160358</v>
      </c>
      <c r="G9" s="9">
        <v>7.2423162471247943E-2</v>
      </c>
      <c r="H9" s="116">
        <f t="shared" si="5"/>
        <v>0.45409899740696552</v>
      </c>
      <c r="I9" s="117">
        <f t="shared" si="0"/>
        <v>1.5658654382041812E-4</v>
      </c>
      <c r="J9" s="118" t="s">
        <v>47</v>
      </c>
      <c r="K9" s="115">
        <v>7.1566523378594962</v>
      </c>
      <c r="L9" s="9">
        <v>9.2592512741523656</v>
      </c>
      <c r="M9" s="9">
        <v>1.8163137213055969</v>
      </c>
      <c r="N9" s="9">
        <v>2.0971054822270476</v>
      </c>
      <c r="O9" s="119">
        <f t="shared" si="1"/>
        <v>5.0823307038861261</v>
      </c>
      <c r="P9" s="120">
        <f t="shared" si="2"/>
        <v>4.1981395253384235E-2</v>
      </c>
      <c r="Q9" s="121" t="s">
        <v>44</v>
      </c>
      <c r="R9" s="122">
        <v>10.838284931901264</v>
      </c>
      <c r="S9" s="9">
        <v>7.3646801182160448</v>
      </c>
      <c r="T9" s="9">
        <v>12.131107350196496</v>
      </c>
      <c r="U9" s="9">
        <v>12.928559411316417</v>
      </c>
      <c r="V9" s="123">
        <f>AVERAGE(R9:U9)</f>
        <v>10.815657952907554</v>
      </c>
      <c r="W9" s="115">
        <v>1</v>
      </c>
      <c r="X9" s="9">
        <v>0.89675799252057942</v>
      </c>
      <c r="Y9" s="9">
        <v>1.5861164921609525</v>
      </c>
      <c r="Z9" s="9">
        <v>0.71067189649692453</v>
      </c>
      <c r="AA9" s="123">
        <f>AVERAGE(W9:Z9)</f>
        <v>1.0483865952946141</v>
      </c>
      <c r="AB9" s="44"/>
    </row>
    <row r="10" spans="2:28" x14ac:dyDescent="0.25">
      <c r="B10" s="44">
        <v>4</v>
      </c>
      <c r="C10" s="114" t="s">
        <v>48</v>
      </c>
      <c r="D10" s="115">
        <v>0.64620242050886367</v>
      </c>
      <c r="E10" s="9">
        <v>0.46541304616133322</v>
      </c>
      <c r="F10" s="9">
        <v>0.65217597740114863</v>
      </c>
      <c r="G10" s="9">
        <v>0.14923256634640372</v>
      </c>
      <c r="H10" s="116">
        <f t="shared" si="5"/>
        <v>0.47825600260443735</v>
      </c>
      <c r="I10" s="117">
        <f t="shared" si="0"/>
        <v>1.5713082846844863E-3</v>
      </c>
      <c r="J10" s="118" t="s">
        <v>43</v>
      </c>
      <c r="K10" s="115">
        <v>5.6597567590050044</v>
      </c>
      <c r="L10" s="9">
        <v>6.8506701220229438</v>
      </c>
      <c r="M10" s="9">
        <v>1.6298234897955746</v>
      </c>
      <c r="N10" s="9">
        <v>2.3164598737528466</v>
      </c>
      <c r="O10" s="119">
        <f t="shared" si="1"/>
        <v>4.1141775611440927</v>
      </c>
      <c r="P10" s="120">
        <f t="shared" si="2"/>
        <v>0.68957766536134213</v>
      </c>
      <c r="Q10" s="121"/>
      <c r="R10" s="122">
        <v>2.4518017273420285</v>
      </c>
      <c r="S10" s="9">
        <v>2.8881384902138598</v>
      </c>
      <c r="T10" s="9">
        <v>3.8986548982733584</v>
      </c>
      <c r="U10" s="9">
        <v>4.9023394475740636</v>
      </c>
      <c r="V10" s="123">
        <f>AVERAGE(R10:U10)</f>
        <v>3.5352336408508274</v>
      </c>
      <c r="W10" s="115">
        <v>1</v>
      </c>
      <c r="X10" s="9">
        <v>0.74617956560130361</v>
      </c>
      <c r="Y10" s="9">
        <v>2.4047171889927661</v>
      </c>
      <c r="Z10" s="9">
        <v>0.83855948381162304</v>
      </c>
      <c r="AA10" s="123">
        <f>AVERAGE(W10:Z10)</f>
        <v>1.2473640596014233</v>
      </c>
      <c r="AB10" s="44"/>
    </row>
    <row r="11" spans="2:28" x14ac:dyDescent="0.25">
      <c r="B11" s="44">
        <v>5</v>
      </c>
      <c r="C11" s="114" t="s">
        <v>49</v>
      </c>
      <c r="D11" s="115">
        <v>1.4438821590146345</v>
      </c>
      <c r="E11" s="9">
        <v>0.83268773151551267</v>
      </c>
      <c r="F11" s="9">
        <v>0.5751427713158267</v>
      </c>
      <c r="G11" s="9">
        <v>2.8005316802873024E-2</v>
      </c>
      <c r="H11" s="116">
        <f t="shared" si="5"/>
        <v>0.71992949466221179</v>
      </c>
      <c r="I11" s="117">
        <f t="shared" si="0"/>
        <v>3.4115076390720603E-3</v>
      </c>
      <c r="J11" s="118" t="s">
        <v>43</v>
      </c>
      <c r="K11" s="115">
        <v>17.221287053982035</v>
      </c>
      <c r="L11" s="9">
        <v>18.964904985983729</v>
      </c>
      <c r="M11" s="9">
        <v>7.8422918337157261</v>
      </c>
      <c r="N11" s="9">
        <v>7.0731992382234949</v>
      </c>
      <c r="O11" s="119">
        <f t="shared" si="1"/>
        <v>12.775420777976246</v>
      </c>
      <c r="P11" s="120">
        <f t="shared" si="2"/>
        <v>1.6663285362872246E-2</v>
      </c>
      <c r="Q11" s="121" t="s">
        <v>44</v>
      </c>
      <c r="R11" s="122">
        <v>58.886759025671608</v>
      </c>
      <c r="S11" s="9">
        <v>17.892197675286749</v>
      </c>
      <c r="T11" s="9">
        <v>49.993649558046641</v>
      </c>
      <c r="U11" s="9">
        <v>59.48456703158314</v>
      </c>
      <c r="V11" s="123">
        <f>AVERAGE(R11:U11)</f>
        <v>46.564293322647032</v>
      </c>
      <c r="W11" s="115">
        <v>1</v>
      </c>
      <c r="X11" s="9">
        <v>1.2744868237138631</v>
      </c>
      <c r="Y11" s="9">
        <v>4.1378559963766026</v>
      </c>
      <c r="Z11" s="9">
        <v>0.69544917980975807</v>
      </c>
      <c r="AA11" s="123">
        <f>AVERAGE(W11:Z11)</f>
        <v>1.7769479999750559</v>
      </c>
      <c r="AB11" s="44"/>
    </row>
    <row r="12" spans="2:28" x14ac:dyDescent="0.25">
      <c r="B12" s="44">
        <v>6</v>
      </c>
      <c r="C12" s="114" t="s">
        <v>50</v>
      </c>
      <c r="D12" s="115">
        <v>0.56880669880820767</v>
      </c>
      <c r="E12" s="9">
        <v>0.84087418101323874</v>
      </c>
      <c r="F12" s="9">
        <v>0.39061979745681907</v>
      </c>
      <c r="G12" s="9">
        <v>0.24952219714762117</v>
      </c>
      <c r="H12" s="116">
        <f t="shared" si="5"/>
        <v>0.51245571860647166</v>
      </c>
      <c r="I12" s="124">
        <f t="shared" si="0"/>
        <v>1.7270939278381435E-5</v>
      </c>
      <c r="J12" s="125" t="s">
        <v>51</v>
      </c>
      <c r="K12" s="115">
        <v>4.8055700089780267</v>
      </c>
      <c r="L12" s="9">
        <v>7.7361630109313593</v>
      </c>
      <c r="M12" s="9">
        <v>3.4795358752891303</v>
      </c>
      <c r="N12" s="9">
        <v>3.1356066347093838</v>
      </c>
      <c r="O12" s="119">
        <f t="shared" si="1"/>
        <v>4.789218882476975</v>
      </c>
      <c r="P12" s="120">
        <f t="shared" si="2"/>
        <v>0.49800120477194276</v>
      </c>
      <c r="Q12" s="121"/>
      <c r="R12" s="122">
        <v>3.3862967468201526</v>
      </c>
      <c r="S12" s="9">
        <v>4.0749733348382655</v>
      </c>
      <c r="T12" s="9">
        <v>3.9679655647397851</v>
      </c>
      <c r="U12" s="9">
        <v>4.622940538216195</v>
      </c>
      <c r="V12" s="123">
        <v>4.013044046153599</v>
      </c>
      <c r="W12" s="115">
        <v>1</v>
      </c>
      <c r="X12" s="9">
        <v>1.2763450084720023</v>
      </c>
      <c r="Y12" s="9">
        <v>3.2369592552130468</v>
      </c>
      <c r="Z12" s="9">
        <v>1.517627877039458</v>
      </c>
      <c r="AA12" s="123">
        <v>1.7577330351811267</v>
      </c>
      <c r="AB12" s="44"/>
    </row>
    <row r="13" spans="2:28" x14ac:dyDescent="0.25">
      <c r="B13" s="44">
        <v>7</v>
      </c>
      <c r="C13" s="114" t="s">
        <v>52</v>
      </c>
      <c r="D13" s="115">
        <v>0.88441411813536908</v>
      </c>
      <c r="E13" s="9">
        <v>0.74679539814822515</v>
      </c>
      <c r="F13" s="9">
        <v>0.58618474866864134</v>
      </c>
      <c r="G13" s="9">
        <v>0.17047699841589295</v>
      </c>
      <c r="H13" s="116">
        <f t="shared" si="5"/>
        <v>0.59696781584203218</v>
      </c>
      <c r="I13" s="117">
        <f t="shared" si="0"/>
        <v>8.0731285151503949E-4</v>
      </c>
      <c r="J13" s="118" t="s">
        <v>47</v>
      </c>
      <c r="K13" s="115">
        <v>4.3648403273297802</v>
      </c>
      <c r="L13" s="9">
        <v>6.440922368667624</v>
      </c>
      <c r="M13" s="9">
        <v>2.0675444121198039</v>
      </c>
      <c r="N13" s="9">
        <v>3.3975300539309496</v>
      </c>
      <c r="O13" s="119">
        <f t="shared" si="1"/>
        <v>4.06770929051204</v>
      </c>
      <c r="P13" s="120">
        <f t="shared" si="2"/>
        <v>7.9881209304384568E-3</v>
      </c>
      <c r="Q13" s="121" t="s">
        <v>43</v>
      </c>
      <c r="R13" s="122">
        <v>9.514222935701282</v>
      </c>
      <c r="S13" s="9">
        <v>10.161189590274585</v>
      </c>
      <c r="T13" s="9">
        <v>11.281431358456198</v>
      </c>
      <c r="U13" s="9">
        <v>17.584755333054019</v>
      </c>
      <c r="V13" s="123">
        <f>AVERAGE(R13:U13)</f>
        <v>12.13539980437152</v>
      </c>
      <c r="W13" s="115">
        <v>1</v>
      </c>
      <c r="X13" s="9">
        <v>0.82287882698241233</v>
      </c>
      <c r="Y13" s="9">
        <v>1.9129973625529384</v>
      </c>
      <c r="Z13" s="9">
        <v>0.53174628978152938</v>
      </c>
      <c r="AA13" s="123">
        <f>AVERAGE(W13:Z13)</f>
        <v>1.0669056198292199</v>
      </c>
      <c r="AB13" s="44"/>
    </row>
    <row r="14" spans="2:28" x14ac:dyDescent="0.25">
      <c r="B14" s="44">
        <v>8</v>
      </c>
      <c r="C14" s="114" t="s">
        <v>53</v>
      </c>
      <c r="D14" s="115">
        <v>0.36978834309180691</v>
      </c>
      <c r="E14" s="9">
        <v>0.59616682236097329</v>
      </c>
      <c r="F14" s="9">
        <v>0.4287503298422316</v>
      </c>
      <c r="G14" s="9">
        <v>0</v>
      </c>
      <c r="H14" s="116">
        <f t="shared" si="5"/>
        <v>0.34867637382375294</v>
      </c>
      <c r="I14" s="117">
        <f t="shared" si="0"/>
        <v>1.002182489667542E-2</v>
      </c>
      <c r="J14" s="118" t="s">
        <v>44</v>
      </c>
      <c r="K14" s="115">
        <v>6.0906813264544208</v>
      </c>
      <c r="L14" s="9">
        <v>11.275839664879376</v>
      </c>
      <c r="M14" s="9">
        <v>2.4725991372979474</v>
      </c>
      <c r="N14" s="9">
        <v>2.5740199024973918</v>
      </c>
      <c r="O14" s="119">
        <f t="shared" si="1"/>
        <v>5.6032850077822838</v>
      </c>
      <c r="P14" s="120">
        <f t="shared" si="2"/>
        <v>3.6140253830650018E-2</v>
      </c>
      <c r="Q14" s="121" t="s">
        <v>44</v>
      </c>
      <c r="R14" s="122">
        <v>23.030389711237834</v>
      </c>
      <c r="S14" s="9">
        <v>7.6498551682794718</v>
      </c>
      <c r="T14" s="9">
        <v>23.303962128361864</v>
      </c>
      <c r="U14" s="9">
        <v>37.355270366443435</v>
      </c>
      <c r="V14" s="123">
        <v>22.83486934358065</v>
      </c>
      <c r="W14" s="115">
        <v>1</v>
      </c>
      <c r="X14" s="9">
        <v>0.86799533917727401</v>
      </c>
      <c r="Y14" s="9">
        <v>1.8523694539642832</v>
      </c>
      <c r="Z14" s="9">
        <v>0.36022778138342781</v>
      </c>
      <c r="AA14" s="123">
        <f>AVERAGE(W14:Z14)</f>
        <v>1.0201481436312463</v>
      </c>
      <c r="AB14" s="44"/>
    </row>
    <row r="15" spans="2:28" x14ac:dyDescent="0.25">
      <c r="B15" s="44">
        <v>9</v>
      </c>
      <c r="C15" s="114" t="s">
        <v>54</v>
      </c>
      <c r="D15" s="115">
        <v>2.0630009585796101</v>
      </c>
      <c r="E15" s="9">
        <v>0.70211371330207439</v>
      </c>
      <c r="F15" s="9">
        <v>0.85149515194839831</v>
      </c>
      <c r="G15" s="9">
        <v>0</v>
      </c>
      <c r="H15" s="116">
        <f t="shared" si="5"/>
        <v>0.9041524559575207</v>
      </c>
      <c r="I15" s="117">
        <f t="shared" si="0"/>
        <v>1.0147203282601901E-2</v>
      </c>
      <c r="J15" s="118" t="s">
        <v>44</v>
      </c>
      <c r="K15" s="115">
        <v>8.5214152969616492</v>
      </c>
      <c r="L15" s="9">
        <v>17.625999677416392</v>
      </c>
      <c r="M15" s="9">
        <v>3.2838306203380965</v>
      </c>
      <c r="N15" s="9">
        <v>5.6763400299773341</v>
      </c>
      <c r="O15" s="119">
        <f t="shared" si="1"/>
        <v>8.7768964061733676</v>
      </c>
      <c r="P15" s="120">
        <f t="shared" si="2"/>
        <v>9.6708887021988155E-2</v>
      </c>
      <c r="Q15" s="121"/>
      <c r="R15" s="122">
        <v>15.662349531558572</v>
      </c>
      <c r="S15" s="9">
        <v>12.092484792661949</v>
      </c>
      <c r="T15" s="9">
        <v>20.152563519369728</v>
      </c>
      <c r="U15" s="9">
        <v>36.841708235374973</v>
      </c>
      <c r="V15" s="123">
        <f>AVERAGE(R15:U15)</f>
        <v>21.187276519741303</v>
      </c>
      <c r="W15" s="115">
        <v>1</v>
      </c>
      <c r="X15" s="9">
        <v>2.510293520743764</v>
      </c>
      <c r="Y15" s="9">
        <v>6.8893166320398294</v>
      </c>
      <c r="Z15" s="9">
        <v>3.1526535087911949</v>
      </c>
      <c r="AA15" s="123">
        <f>AVERAGE(W15:Z15)</f>
        <v>3.3880659153936969</v>
      </c>
      <c r="AB15" s="44"/>
    </row>
    <row r="16" spans="2:28" x14ac:dyDescent="0.25">
      <c r="B16" s="44">
        <v>10</v>
      </c>
      <c r="C16" s="114" t="s">
        <v>55</v>
      </c>
      <c r="D16" s="115">
        <v>0</v>
      </c>
      <c r="E16" s="9">
        <v>0</v>
      </c>
      <c r="F16" s="9">
        <v>0</v>
      </c>
      <c r="G16" s="9">
        <v>0</v>
      </c>
      <c r="H16" s="116">
        <f t="shared" si="5"/>
        <v>0</v>
      </c>
      <c r="I16" s="117">
        <f t="shared" si="0"/>
        <v>8.1532741283666318E-3</v>
      </c>
      <c r="J16" s="118" t="s">
        <v>43</v>
      </c>
      <c r="K16" s="115">
        <v>2.5888007584408106</v>
      </c>
      <c r="L16" s="9">
        <v>0</v>
      </c>
      <c r="M16" s="9">
        <v>1.9582674162168392</v>
      </c>
      <c r="N16" s="9">
        <v>0</v>
      </c>
      <c r="O16" s="119">
        <f t="shared" si="1"/>
        <v>1.1367670436644124</v>
      </c>
      <c r="P16" s="120">
        <f t="shared" si="2"/>
        <v>1.3794508626682175E-2</v>
      </c>
      <c r="Q16" s="121" t="s">
        <v>44</v>
      </c>
      <c r="R16" s="122">
        <v>14.875644748941008</v>
      </c>
      <c r="S16" s="9">
        <v>5.4337562290715002</v>
      </c>
      <c r="T16" s="9">
        <v>8.7777318023893915</v>
      </c>
      <c r="U16" s="9">
        <v>19.455837715567192</v>
      </c>
      <c r="V16" s="123">
        <f>AVERAGE(R16:U16)</f>
        <v>12.135742623992273</v>
      </c>
      <c r="W16" s="115">
        <v>1</v>
      </c>
      <c r="X16" s="9">
        <v>0</v>
      </c>
      <c r="Y16" s="9">
        <v>0.99999999999999889</v>
      </c>
      <c r="Z16" s="9">
        <v>0</v>
      </c>
      <c r="AA16" s="123">
        <f>AVERAGE(W16:Z16)</f>
        <v>0.49999999999999972</v>
      </c>
      <c r="AB16" s="44"/>
    </row>
    <row r="17" spans="2:28" x14ac:dyDescent="0.25">
      <c r="B17" s="44">
        <v>11</v>
      </c>
      <c r="C17" s="114" t="s">
        <v>56</v>
      </c>
      <c r="D17" s="115">
        <v>0.69455881791607443</v>
      </c>
      <c r="E17" s="9">
        <v>0.39445699071449331</v>
      </c>
      <c r="F17" s="9">
        <v>0.51060958006769186</v>
      </c>
      <c r="G17" s="9">
        <v>0.69614001825491734</v>
      </c>
      <c r="H17" s="116">
        <f t="shared" si="5"/>
        <v>0.57394135173829419</v>
      </c>
      <c r="I17" s="117">
        <f t="shared" si="0"/>
        <v>2.6168931701113325E-3</v>
      </c>
      <c r="J17" s="118" t="s">
        <v>43</v>
      </c>
      <c r="K17" s="115">
        <v>8.2820821622796199</v>
      </c>
      <c r="L17" s="9">
        <v>26.566300269288202</v>
      </c>
      <c r="M17" s="9">
        <v>6.322143325424368</v>
      </c>
      <c r="N17" s="9">
        <v>7.0745459518914258</v>
      </c>
      <c r="O17" s="119">
        <f t="shared" si="1"/>
        <v>12.061267927220904</v>
      </c>
      <c r="P17" s="120">
        <f t="shared" si="2"/>
        <v>1.6967462947979305E-2</v>
      </c>
      <c r="Q17" s="121" t="s">
        <v>44</v>
      </c>
      <c r="R17" s="122">
        <v>37.746868686936629</v>
      </c>
      <c r="S17" s="9">
        <v>24.808636458062178</v>
      </c>
      <c r="T17" s="9">
        <v>56.560089341490816</v>
      </c>
      <c r="U17" s="9">
        <v>66.028338024330978</v>
      </c>
      <c r="V17" s="123">
        <f t="shared" ref="V17" si="6">AVERAGE(R17:U17)</f>
        <v>46.285983127705151</v>
      </c>
      <c r="W17" s="115">
        <v>1</v>
      </c>
      <c r="X17" s="9">
        <v>1.0296611002236686</v>
      </c>
      <c r="Y17" s="9">
        <v>4.1822396738001011</v>
      </c>
      <c r="Z17" s="9">
        <v>1.5745022100031687</v>
      </c>
      <c r="AA17" s="123">
        <f t="shared" ref="AA17" si="7">AVERAGE(W17:Z17)</f>
        <v>1.9466007460067345</v>
      </c>
      <c r="AB17" s="44"/>
    </row>
    <row r="18" spans="2:28" x14ac:dyDescent="0.25">
      <c r="B18" s="44">
        <v>12</v>
      </c>
      <c r="C18" s="114" t="s">
        <v>57</v>
      </c>
      <c r="D18" s="115">
        <v>0</v>
      </c>
      <c r="E18" s="9">
        <v>0</v>
      </c>
      <c r="F18" s="9">
        <v>0</v>
      </c>
      <c r="G18" s="9">
        <v>0</v>
      </c>
      <c r="H18" s="116">
        <f t="shared" si="5"/>
        <v>0</v>
      </c>
      <c r="I18" s="117">
        <f t="shared" si="0"/>
        <v>2.3673149418518797E-2</v>
      </c>
      <c r="J18" s="118" t="s">
        <v>44</v>
      </c>
      <c r="K18" s="115">
        <v>11.924439361538115</v>
      </c>
      <c r="L18" s="9">
        <v>25.125312605847711</v>
      </c>
      <c r="M18" s="9">
        <v>4.02019391256131</v>
      </c>
      <c r="N18" s="9">
        <v>2.5305129463731868</v>
      </c>
      <c r="O18" s="119">
        <f t="shared" si="1"/>
        <v>10.90011470658008</v>
      </c>
      <c r="P18" s="120">
        <f t="shared" si="2"/>
        <v>4.8624932308458407E-2</v>
      </c>
      <c r="Q18" s="121" t="s">
        <v>44</v>
      </c>
      <c r="R18" s="122">
        <v>46.503043504124335</v>
      </c>
      <c r="S18" s="9">
        <v>27.258545986868388</v>
      </c>
      <c r="T18" s="9">
        <v>67.876703203210184</v>
      </c>
      <c r="U18" s="9">
        <v>131.72363247645126</v>
      </c>
      <c r="V18" s="123">
        <f>AVERAGE(R18:U18)</f>
        <v>68.34048129266354</v>
      </c>
      <c r="W18" s="115">
        <v>1</v>
      </c>
      <c r="X18" s="9">
        <v>0</v>
      </c>
      <c r="Y18" s="9">
        <v>0</v>
      </c>
      <c r="Z18" s="9">
        <v>0.15083446862529343</v>
      </c>
      <c r="AA18" s="123">
        <f>AVERAGE(W18:Z18)</f>
        <v>0.28770861715632334</v>
      </c>
      <c r="AB18" s="44"/>
    </row>
    <row r="19" spans="2:28" x14ac:dyDescent="0.25">
      <c r="B19" s="44">
        <v>13</v>
      </c>
      <c r="C19" s="114" t="s">
        <v>58</v>
      </c>
      <c r="D19" s="115">
        <v>0</v>
      </c>
      <c r="E19" s="9">
        <v>0</v>
      </c>
      <c r="F19" s="9">
        <v>0.32008380885608428</v>
      </c>
      <c r="G19" s="9">
        <v>0.79220943091615414</v>
      </c>
      <c r="H19" s="116">
        <f t="shared" si="5"/>
        <v>0.27807330994305962</v>
      </c>
      <c r="I19" s="117">
        <f t="shared" si="0"/>
        <v>8.834067743171253E-3</v>
      </c>
      <c r="J19" s="118" t="s">
        <v>43</v>
      </c>
      <c r="K19" s="115">
        <v>16.805614060552823</v>
      </c>
      <c r="L19" s="9">
        <v>25.432174515167954</v>
      </c>
      <c r="M19" s="9">
        <v>7.6660845717269952</v>
      </c>
      <c r="N19" s="9">
        <v>14.271847246186832</v>
      </c>
      <c r="O19" s="119">
        <f t="shared" si="1"/>
        <v>16.043930098408651</v>
      </c>
      <c r="P19" s="120">
        <f t="shared" si="2"/>
        <v>1.9248525116590042E-2</v>
      </c>
      <c r="Q19" s="121" t="s">
        <v>44</v>
      </c>
      <c r="R19" s="122">
        <v>111.40006955592193</v>
      </c>
      <c r="S19" s="9">
        <v>30.760854639493299</v>
      </c>
      <c r="T19" s="9">
        <v>98.221674499729545</v>
      </c>
      <c r="U19" s="9">
        <v>155.99897734054676</v>
      </c>
      <c r="V19" s="123">
        <f t="shared" si="3"/>
        <v>99.095394008922881</v>
      </c>
      <c r="W19" s="115">
        <v>1</v>
      </c>
      <c r="X19" s="9">
        <v>4.5197316132329437</v>
      </c>
      <c r="Y19" s="9">
        <v>3.5153800022039614</v>
      </c>
      <c r="Z19" s="9">
        <v>0.97435322700019689</v>
      </c>
      <c r="AA19" s="123">
        <f t="shared" si="4"/>
        <v>2.5023662106092757</v>
      </c>
      <c r="AB19" s="44"/>
    </row>
    <row r="20" spans="2:28" x14ac:dyDescent="0.25">
      <c r="B20" s="44">
        <v>14</v>
      </c>
      <c r="C20" s="114" t="s">
        <v>59</v>
      </c>
      <c r="D20" s="115">
        <v>0.3530596689973155</v>
      </c>
      <c r="E20" s="9">
        <v>0</v>
      </c>
      <c r="F20" s="9">
        <v>0</v>
      </c>
      <c r="G20" s="9">
        <v>0.18227197422012445</v>
      </c>
      <c r="H20" s="116">
        <f t="shared" si="5"/>
        <v>0.13383291080435999</v>
      </c>
      <c r="I20" s="117">
        <f t="shared" si="0"/>
        <v>1.0740562653723754E-2</v>
      </c>
      <c r="J20" s="118" t="s">
        <v>44</v>
      </c>
      <c r="K20" s="115">
        <v>8.0252861902112329</v>
      </c>
      <c r="L20" s="9">
        <v>11.748286997527496</v>
      </c>
      <c r="M20" s="9">
        <v>2.1964473082445837</v>
      </c>
      <c r="N20" s="9">
        <v>2.6450509584481887</v>
      </c>
      <c r="O20" s="119">
        <f t="shared" si="1"/>
        <v>6.1537678636078743</v>
      </c>
      <c r="P20" s="120">
        <f t="shared" si="2"/>
        <v>0.20756927459359134</v>
      </c>
      <c r="Q20" s="121"/>
      <c r="R20" s="122">
        <v>11.414278718415387</v>
      </c>
      <c r="S20" s="9">
        <v>6.7052571606882578</v>
      </c>
      <c r="T20" s="9">
        <v>7.8771644320223135</v>
      </c>
      <c r="U20" s="9">
        <v>20.653832859600481</v>
      </c>
      <c r="V20" s="123">
        <f t="shared" si="3"/>
        <v>11.662633292681608</v>
      </c>
      <c r="W20" s="115">
        <v>1</v>
      </c>
      <c r="X20" s="9">
        <v>0</v>
      </c>
      <c r="Y20" s="9">
        <v>0.94934538421585857</v>
      </c>
      <c r="Z20" s="9">
        <v>0.91137187542989484</v>
      </c>
      <c r="AA20" s="123">
        <f t="shared" si="4"/>
        <v>0.71517931491143838</v>
      </c>
      <c r="AB20" s="44"/>
    </row>
    <row r="21" spans="2:28" x14ac:dyDescent="0.25">
      <c r="B21" s="44">
        <v>15</v>
      </c>
      <c r="C21" s="114" t="s">
        <v>60</v>
      </c>
      <c r="D21" s="115">
        <v>0.12924749609737718</v>
      </c>
      <c r="E21" s="9">
        <v>0.10104176717379112</v>
      </c>
      <c r="F21" s="9">
        <v>0.14539485219918138</v>
      </c>
      <c r="G21" s="9">
        <v>5.4985065805856888E-2</v>
      </c>
      <c r="H21" s="116">
        <f>AVERAGE(D21:G21)</f>
        <v>0.10766729531905164</v>
      </c>
      <c r="I21" s="117">
        <f t="shared" si="0"/>
        <v>2.2198936354739542E-2</v>
      </c>
      <c r="J21" s="118" t="s">
        <v>44</v>
      </c>
      <c r="K21" s="115">
        <v>9.1904057397964323</v>
      </c>
      <c r="L21" s="9">
        <v>16.268117063606123</v>
      </c>
      <c r="M21" s="9">
        <v>1.5894037368624008</v>
      </c>
      <c r="N21" s="9">
        <v>2.5496342393063247</v>
      </c>
      <c r="O21" s="119">
        <f>AVERAGE(K21:N21)</f>
        <v>7.3993901948928205</v>
      </c>
      <c r="P21" s="120">
        <f t="shared" si="2"/>
        <v>5.6543280790973337E-2</v>
      </c>
      <c r="Q21" s="121"/>
      <c r="R21" s="122">
        <v>35.5709114744392</v>
      </c>
      <c r="S21" s="9">
        <v>11.141392009971488</v>
      </c>
      <c r="T21" s="9">
        <v>31.217456314088896</v>
      </c>
      <c r="U21" s="9">
        <v>68.759402704032297</v>
      </c>
      <c r="V21" s="123">
        <f>AVERAGE(R21:U21)</f>
        <v>36.672290625632968</v>
      </c>
      <c r="W21" s="115">
        <v>1</v>
      </c>
      <c r="X21" s="9">
        <v>0.22734017727964631</v>
      </c>
      <c r="Y21" s="9">
        <v>0.57991867406429021</v>
      </c>
      <c r="Z21" s="9">
        <v>0.18147632325928764</v>
      </c>
      <c r="AA21" s="123">
        <f>AVERAGE(W21:Z21)</f>
        <v>0.49718379365080612</v>
      </c>
      <c r="AB21" s="44"/>
    </row>
    <row r="22" spans="2:28" x14ac:dyDescent="0.25">
      <c r="B22" s="44">
        <v>16</v>
      </c>
      <c r="C22" s="114" t="s">
        <v>61</v>
      </c>
      <c r="D22" s="115">
        <v>1.0022805288017536</v>
      </c>
      <c r="E22" s="9">
        <v>0.64808381905964352</v>
      </c>
      <c r="F22" s="9">
        <v>0.83868698677363451</v>
      </c>
      <c r="G22" s="9">
        <v>0.67176442353997645</v>
      </c>
      <c r="H22" s="116">
        <f t="shared" si="5"/>
        <v>0.79020393954375201</v>
      </c>
      <c r="I22" s="117">
        <f t="shared" si="0"/>
        <v>2.7722232716425915E-2</v>
      </c>
      <c r="J22" s="118" t="s">
        <v>44</v>
      </c>
      <c r="K22" s="115">
        <v>209.28260946762686</v>
      </c>
      <c r="L22" s="9">
        <v>392.12284786591772</v>
      </c>
      <c r="M22" s="9">
        <v>75.452128801443564</v>
      </c>
      <c r="N22" s="9">
        <v>83.016607046670288</v>
      </c>
      <c r="O22" s="119">
        <f t="shared" si="1"/>
        <v>189.96854829541459</v>
      </c>
      <c r="P22" s="120">
        <f t="shared" si="2"/>
        <v>7.6089625571411301E-2</v>
      </c>
      <c r="Q22" s="121"/>
      <c r="R22" s="122">
        <v>583.06363524708809</v>
      </c>
      <c r="S22" s="9">
        <v>355.68182252064827</v>
      </c>
      <c r="T22" s="9">
        <v>676.33408603817861</v>
      </c>
      <c r="U22" s="9">
        <v>1626.3233969411783</v>
      </c>
      <c r="V22" s="123">
        <f t="shared" si="3"/>
        <v>810.35073518677336</v>
      </c>
      <c r="W22" s="115">
        <v>1</v>
      </c>
      <c r="X22" s="9">
        <v>0.76659329214623173</v>
      </c>
      <c r="Y22" s="9">
        <v>3.2708147233357328</v>
      </c>
      <c r="Z22" s="9">
        <v>0.10850357735829239</v>
      </c>
      <c r="AA22" s="123">
        <f t="shared" si="4"/>
        <v>1.2864778982100642</v>
      </c>
      <c r="AB22" s="44"/>
    </row>
    <row r="23" spans="2:28" x14ac:dyDescent="0.25">
      <c r="B23" s="44">
        <v>17</v>
      </c>
      <c r="C23" s="114" t="s">
        <v>62</v>
      </c>
      <c r="D23" s="115">
        <v>0</v>
      </c>
      <c r="E23" s="9">
        <v>0</v>
      </c>
      <c r="F23" s="9">
        <v>1.0010992466641089</v>
      </c>
      <c r="G23" s="9">
        <v>0</v>
      </c>
      <c r="H23" s="116">
        <f t="shared" si="5"/>
        <v>0.25027481166602722</v>
      </c>
      <c r="I23" s="117">
        <f t="shared" si="0"/>
        <v>4.5646557606208137E-2</v>
      </c>
      <c r="J23" s="118" t="s">
        <v>44</v>
      </c>
      <c r="K23" s="115">
        <v>33.202737429348758</v>
      </c>
      <c r="L23" s="9">
        <v>41.199893709405934</v>
      </c>
      <c r="M23" s="9">
        <v>13.082411366442141</v>
      </c>
      <c r="N23" s="9">
        <v>12.793757732204041</v>
      </c>
      <c r="O23" s="119">
        <f t="shared" si="1"/>
        <v>25.069700059350218</v>
      </c>
      <c r="P23" s="120">
        <f t="shared" si="2"/>
        <v>8.515292051769037E-2</v>
      </c>
      <c r="Q23" s="121"/>
      <c r="R23" s="122">
        <v>135.15259801306561</v>
      </c>
      <c r="S23" s="9">
        <v>60.721968338935184</v>
      </c>
      <c r="T23" s="9">
        <v>69.493717512620933</v>
      </c>
      <c r="U23" s="9">
        <v>304.92804995928634</v>
      </c>
      <c r="V23" s="123">
        <f t="shared" si="3"/>
        <v>142.57408345597702</v>
      </c>
      <c r="W23" s="115">
        <v>1</v>
      </c>
      <c r="X23" s="9">
        <v>1</v>
      </c>
      <c r="Y23" s="9">
        <v>2.5245081761255097</v>
      </c>
      <c r="Z23" s="9">
        <v>0.51835056695699888</v>
      </c>
      <c r="AA23" s="123">
        <f t="shared" si="4"/>
        <v>1.2607146857706271</v>
      </c>
      <c r="AB23" s="44"/>
    </row>
    <row r="24" spans="2:28" x14ac:dyDescent="0.25">
      <c r="B24" s="44">
        <v>18</v>
      </c>
      <c r="C24" s="114" t="s">
        <v>63</v>
      </c>
      <c r="D24" s="115">
        <v>0.73649141618421288</v>
      </c>
      <c r="E24" s="9">
        <v>0.24574777237026965</v>
      </c>
      <c r="F24" s="9">
        <v>1.0237064171456762</v>
      </c>
      <c r="G24" s="9">
        <v>0.18822776750266626</v>
      </c>
      <c r="H24" s="116">
        <f>AVERAGE(D24:G24)</f>
        <v>0.54854334330070631</v>
      </c>
      <c r="I24" s="117">
        <f t="shared" si="0"/>
        <v>2.0596558389090719E-2</v>
      </c>
      <c r="J24" s="118" t="s">
        <v>44</v>
      </c>
      <c r="K24" s="115">
        <v>61.605949879243205</v>
      </c>
      <c r="L24" s="9">
        <v>137.83041654891383</v>
      </c>
      <c r="M24" s="9">
        <v>36.338905681703977</v>
      </c>
      <c r="N24" s="9">
        <v>29.721489725211544</v>
      </c>
      <c r="O24" s="119">
        <f>AVERAGE(K24:N24)</f>
        <v>66.37419045876814</v>
      </c>
      <c r="P24" s="120">
        <f t="shared" si="2"/>
        <v>4.86819507286698E-2</v>
      </c>
      <c r="Q24" s="121" t="s">
        <v>44</v>
      </c>
      <c r="R24" s="122">
        <v>290.64591472632856</v>
      </c>
      <c r="S24" s="9">
        <v>118.2460947829374</v>
      </c>
      <c r="T24" s="9">
        <v>329.06491264983458</v>
      </c>
      <c r="U24" s="9">
        <v>650.92082996880515</v>
      </c>
      <c r="V24" s="123">
        <f t="shared" si="3"/>
        <v>347.21943803197644</v>
      </c>
      <c r="W24" s="115">
        <v>1</v>
      </c>
      <c r="X24" s="9">
        <v>0.92226490019616159</v>
      </c>
      <c r="Y24" s="9">
        <v>1.2616484617345489</v>
      </c>
      <c r="Z24" s="9">
        <v>1.0077880969641708</v>
      </c>
      <c r="AA24" s="123">
        <f t="shared" si="4"/>
        <v>1.0479253647237203</v>
      </c>
      <c r="AB24" s="44"/>
    </row>
    <row r="25" spans="2:28" x14ac:dyDescent="0.25">
      <c r="B25" s="44">
        <v>19</v>
      </c>
      <c r="C25" s="114" t="s">
        <v>64</v>
      </c>
      <c r="D25" s="115">
        <v>0.79412316880428713</v>
      </c>
      <c r="E25" s="9">
        <v>1.0134934046509749</v>
      </c>
      <c r="F25" s="9">
        <v>0.76300886728921991</v>
      </c>
      <c r="G25" s="9">
        <v>0.69054938472611271</v>
      </c>
      <c r="H25" s="116">
        <f>AVERAGE(D25:G25)</f>
        <v>0.81529370636764864</v>
      </c>
      <c r="I25" s="117">
        <f t="shared" si="0"/>
        <v>6.1273370296349404E-3</v>
      </c>
      <c r="J25" s="118" t="s">
        <v>43</v>
      </c>
      <c r="K25" s="115">
        <v>19.603033108306661</v>
      </c>
      <c r="L25" s="9">
        <v>20.545766826034928</v>
      </c>
      <c r="M25" s="9">
        <v>5.2713705170340202</v>
      </c>
      <c r="N25" s="9">
        <v>6.921680918802898</v>
      </c>
      <c r="O25" s="119">
        <f>AVERAGE(K25:N25)</f>
        <v>13.085462842544628</v>
      </c>
      <c r="P25" s="120">
        <f t="shared" si="2"/>
        <v>1.0370666338724679E-2</v>
      </c>
      <c r="Q25" s="121" t="s">
        <v>44</v>
      </c>
      <c r="R25" s="122">
        <v>120.77353842719457</v>
      </c>
      <c r="S25" s="9">
        <v>53.140187561165298</v>
      </c>
      <c r="T25" s="9">
        <v>115.77506368090927</v>
      </c>
      <c r="U25" s="9">
        <v>195.64997542140878</v>
      </c>
      <c r="V25" s="123">
        <f t="shared" si="3"/>
        <v>121.33469127266947</v>
      </c>
      <c r="W25" s="115">
        <v>1</v>
      </c>
      <c r="X25" s="9">
        <v>0.81949371749528976</v>
      </c>
      <c r="Y25" s="9">
        <v>0.88819773002073732</v>
      </c>
      <c r="Z25" s="9">
        <v>0.77310307497040465</v>
      </c>
      <c r="AA25" s="123">
        <f t="shared" si="4"/>
        <v>0.87019863062160807</v>
      </c>
      <c r="AB25" s="44"/>
    </row>
    <row r="26" spans="2:28" x14ac:dyDescent="0.25">
      <c r="B26" s="44">
        <v>20</v>
      </c>
      <c r="C26" s="114" t="s">
        <v>65</v>
      </c>
      <c r="D26" s="115">
        <v>0.51915710359069989</v>
      </c>
      <c r="E26" s="9">
        <v>0.35012520802355274</v>
      </c>
      <c r="F26" s="9">
        <v>0.50734197287457772</v>
      </c>
      <c r="G26" s="9">
        <v>0.2539693071069955</v>
      </c>
      <c r="H26" s="116">
        <f>AVERAGE(D26:G26)</f>
        <v>0.40764839789895646</v>
      </c>
      <c r="I26" s="117">
        <f t="shared" si="0"/>
        <v>3.4294982277658106E-3</v>
      </c>
      <c r="J26" s="118" t="s">
        <v>43</v>
      </c>
      <c r="K26" s="115">
        <v>14.726128024269483</v>
      </c>
      <c r="L26" s="9">
        <v>27.200514918125194</v>
      </c>
      <c r="M26" s="9">
        <v>4.7606725156442486</v>
      </c>
      <c r="N26" s="9">
        <v>7.5506817082550297</v>
      </c>
      <c r="O26" s="119">
        <f>AVERAGE(K26:N26)</f>
        <v>13.559499291573488</v>
      </c>
      <c r="P26" s="120">
        <f t="shared" si="2"/>
        <v>0.21991426139241613</v>
      </c>
      <c r="Q26" s="121" t="s">
        <v>44</v>
      </c>
      <c r="R26" s="122">
        <v>20.413179226539718</v>
      </c>
      <c r="S26" s="9">
        <v>14.423977136845718</v>
      </c>
      <c r="T26" s="9">
        <v>20.576783208798222</v>
      </c>
      <c r="U26" s="9">
        <v>37.05752738194888</v>
      </c>
      <c r="V26" s="123">
        <f t="shared" si="3"/>
        <v>23.117866738533131</v>
      </c>
      <c r="W26" s="115">
        <v>1</v>
      </c>
      <c r="X26" s="9">
        <v>0.60459709167093545</v>
      </c>
      <c r="Y26" s="9">
        <v>2.3880430709711726</v>
      </c>
      <c r="Z26" s="9">
        <v>0.5595009057492466</v>
      </c>
      <c r="AA26" s="123">
        <f t="shared" si="4"/>
        <v>1.1380352670978386</v>
      </c>
      <c r="AB26" s="44"/>
    </row>
    <row r="27" spans="2:28" x14ac:dyDescent="0.25">
      <c r="B27" s="44">
        <v>21</v>
      </c>
      <c r="C27" s="114" t="s">
        <v>66</v>
      </c>
      <c r="D27" s="115">
        <v>0.80422167835019132</v>
      </c>
      <c r="E27" s="9">
        <v>0.55986495713907769</v>
      </c>
      <c r="F27" s="9">
        <v>0.54136360272392592</v>
      </c>
      <c r="G27" s="9">
        <v>0.14451655926941559</v>
      </c>
      <c r="H27" s="116">
        <f>AVERAGE(D27:G27)</f>
        <v>0.51249169937065264</v>
      </c>
      <c r="I27" s="117">
        <f t="shared" si="0"/>
        <v>2.1263144244256719E-3</v>
      </c>
      <c r="J27" s="118" t="s">
        <v>43</v>
      </c>
      <c r="K27" s="115">
        <v>99.675683841604666</v>
      </c>
      <c r="L27" s="9">
        <v>99.450071104237779</v>
      </c>
      <c r="M27" s="9">
        <v>19.686376297304442</v>
      </c>
      <c r="N27" s="9">
        <v>31.499994314086226</v>
      </c>
      <c r="O27" s="119">
        <f>AVERAGE(K27:N27)</f>
        <v>62.578031389308279</v>
      </c>
      <c r="P27" s="120">
        <f t="shared" si="2"/>
        <v>7.334742477825334E-3</v>
      </c>
      <c r="Q27" s="121" t="s">
        <v>43</v>
      </c>
      <c r="R27" s="122">
        <v>400.04385609209714</v>
      </c>
      <c r="S27" s="9">
        <v>181.89232280205081</v>
      </c>
      <c r="T27" s="9">
        <v>278.64526791934185</v>
      </c>
      <c r="U27" s="9">
        <v>474.74479639447708</v>
      </c>
      <c r="V27" s="123">
        <f t="shared" si="3"/>
        <v>333.83156080199171</v>
      </c>
      <c r="W27" s="115">
        <v>1</v>
      </c>
      <c r="X27" s="9">
        <v>1.0399765367458929</v>
      </c>
      <c r="Y27" s="9">
        <v>3.8365252831243004</v>
      </c>
      <c r="Z27" s="9">
        <v>1.1792762278063094</v>
      </c>
      <c r="AA27" s="123">
        <f t="shared" si="4"/>
        <v>1.7639445119191257</v>
      </c>
      <c r="AB27" s="44"/>
    </row>
    <row r="28" spans="2:28" x14ac:dyDescent="0.25">
      <c r="B28" s="44">
        <v>22</v>
      </c>
      <c r="C28" s="114" t="s">
        <v>67</v>
      </c>
      <c r="D28" s="115">
        <v>1.0013507483068858</v>
      </c>
      <c r="E28" s="9">
        <v>0.28759723977123836</v>
      </c>
      <c r="F28" s="9">
        <v>0.30903117294981602</v>
      </c>
      <c r="G28" s="9">
        <v>0.19284543382305405</v>
      </c>
      <c r="H28" s="116">
        <f t="shared" si="5"/>
        <v>0.44770614871274855</v>
      </c>
      <c r="I28" s="126">
        <f t="shared" si="0"/>
        <v>1.1649197274272368E-4</v>
      </c>
      <c r="J28" s="118" t="s">
        <v>47</v>
      </c>
      <c r="K28" s="115">
        <v>10.197539248217868</v>
      </c>
      <c r="L28" s="9">
        <v>18.015721680114627</v>
      </c>
      <c r="M28" s="9">
        <v>3.9508849266204358</v>
      </c>
      <c r="N28" s="9">
        <v>2.4302537349905444</v>
      </c>
      <c r="O28" s="119">
        <f t="shared" si="1"/>
        <v>8.6485998974858695</v>
      </c>
      <c r="P28" s="120">
        <f t="shared" si="2"/>
        <v>2.2925954328305798E-2</v>
      </c>
      <c r="Q28" s="121" t="s">
        <v>44</v>
      </c>
      <c r="R28" s="122">
        <v>25.243979146992871</v>
      </c>
      <c r="S28" s="9">
        <v>14.607999095826374</v>
      </c>
      <c r="T28" s="9">
        <v>22.925886875277747</v>
      </c>
      <c r="U28" s="9">
        <v>23.734824661516662</v>
      </c>
      <c r="V28" s="123">
        <f t="shared" si="3"/>
        <v>21.628172444903413</v>
      </c>
      <c r="W28" s="115">
        <v>1</v>
      </c>
      <c r="X28" s="9">
        <v>0</v>
      </c>
      <c r="Y28" s="9">
        <v>1.3447905721539919</v>
      </c>
      <c r="Z28" s="9">
        <v>0</v>
      </c>
      <c r="AA28" s="123">
        <f t="shared" si="4"/>
        <v>0.58619764303849797</v>
      </c>
      <c r="AB28" s="44"/>
    </row>
    <row r="29" spans="2:28" x14ac:dyDescent="0.25">
      <c r="B29" s="44">
        <v>23</v>
      </c>
      <c r="C29" s="114" t="s">
        <v>68</v>
      </c>
      <c r="D29" s="115">
        <v>0</v>
      </c>
      <c r="E29" s="9">
        <v>0</v>
      </c>
      <c r="F29" s="9">
        <v>0</v>
      </c>
      <c r="G29" s="9">
        <v>0</v>
      </c>
      <c r="H29" s="116">
        <f>AVERAGE(D29:G29)</f>
        <v>0</v>
      </c>
      <c r="I29" s="117">
        <f t="shared" si="0"/>
        <v>1.6589230795178603E-2</v>
      </c>
      <c r="J29" s="118" t="s">
        <v>44</v>
      </c>
      <c r="K29" s="115">
        <v>10.206994437094583</v>
      </c>
      <c r="L29" s="9">
        <v>31.557976227714693</v>
      </c>
      <c r="M29" s="9">
        <v>7.2186946330459252</v>
      </c>
      <c r="N29" s="9">
        <v>2.6298654935337562</v>
      </c>
      <c r="O29" s="119">
        <f>AVERAGE(K29:N29)</f>
        <v>12.90338269784724</v>
      </c>
      <c r="P29" s="120">
        <f t="shared" si="2"/>
        <v>2.6424519221173833E-2</v>
      </c>
      <c r="Q29" s="121" t="s">
        <v>44</v>
      </c>
      <c r="R29" s="122">
        <v>102.90268349229241</v>
      </c>
      <c r="S29" s="9">
        <v>46.690875667244406</v>
      </c>
      <c r="T29" s="9">
        <v>135.22391079674529</v>
      </c>
      <c r="U29" s="9">
        <v>234.87224383639511</v>
      </c>
      <c r="V29" s="123">
        <f t="shared" si="3"/>
        <v>129.92242844816931</v>
      </c>
      <c r="W29" s="115">
        <v>1</v>
      </c>
      <c r="X29" s="9">
        <v>1</v>
      </c>
      <c r="Y29" s="9">
        <v>0</v>
      </c>
      <c r="Z29" s="9">
        <v>0</v>
      </c>
      <c r="AA29" s="123">
        <f t="shared" si="4"/>
        <v>0.5</v>
      </c>
      <c r="AB29" s="44"/>
    </row>
    <row r="30" spans="2:28" x14ac:dyDescent="0.25">
      <c r="B30" s="44">
        <v>24</v>
      </c>
      <c r="C30" s="114" t="s">
        <v>69</v>
      </c>
      <c r="D30" s="115">
        <v>0</v>
      </c>
      <c r="E30" s="9">
        <v>0</v>
      </c>
      <c r="F30" s="9">
        <v>0</v>
      </c>
      <c r="G30" s="9">
        <v>0.18320985127495595</v>
      </c>
      <c r="H30" s="116">
        <f>AVERAGE(D30:G30)</f>
        <v>4.5802462818738988E-2</v>
      </c>
      <c r="I30" s="117">
        <f t="shared" si="0"/>
        <v>1.3265953769064922E-3</v>
      </c>
      <c r="J30" s="118" t="s">
        <v>43</v>
      </c>
      <c r="K30" s="115">
        <v>1.8775975483052387</v>
      </c>
      <c r="L30" s="9">
        <v>4.8846064850140083</v>
      </c>
      <c r="M30" s="9">
        <v>0.34917710418204018</v>
      </c>
      <c r="N30" s="9">
        <v>0.42271611028226214</v>
      </c>
      <c r="O30" s="119">
        <f>AVERAGE(K30:N30)</f>
        <v>1.8835243119458871</v>
      </c>
      <c r="P30" s="120">
        <f t="shared" si="2"/>
        <v>1.1904616107675216E-2</v>
      </c>
      <c r="Q30" s="121" t="s">
        <v>44</v>
      </c>
      <c r="R30" s="122">
        <v>7.9805205284584213</v>
      </c>
      <c r="S30" s="9">
        <v>4.9912090944149279</v>
      </c>
      <c r="T30" s="9">
        <v>8.2104227783873984</v>
      </c>
      <c r="U30" s="9">
        <v>12.145566390529568</v>
      </c>
      <c r="V30" s="123">
        <f t="shared" si="3"/>
        <v>8.3319296979475794</v>
      </c>
      <c r="W30" s="115">
        <v>1</v>
      </c>
      <c r="X30" s="9">
        <v>0</v>
      </c>
      <c r="Y30" s="9">
        <v>0.6888178540449198</v>
      </c>
      <c r="Z30" s="9">
        <v>0.44038968091088804</v>
      </c>
      <c r="AA30" s="123">
        <f>AVERAGE(W30:Z30)</f>
        <v>0.53230188373895193</v>
      </c>
      <c r="AB30" s="44"/>
    </row>
    <row r="31" spans="2:28" x14ac:dyDescent="0.25">
      <c r="B31" s="44">
        <v>25</v>
      </c>
      <c r="C31" s="114" t="s">
        <v>70</v>
      </c>
      <c r="D31" s="115">
        <v>0.17598409125273126</v>
      </c>
      <c r="E31" s="9">
        <v>0</v>
      </c>
      <c r="F31" s="9">
        <v>0.11823579480943636</v>
      </c>
      <c r="G31" s="9">
        <v>0</v>
      </c>
      <c r="H31" s="116">
        <f t="shared" si="5"/>
        <v>7.3554971515541911E-2</v>
      </c>
      <c r="I31" s="117">
        <f t="shared" si="0"/>
        <v>7.7790813115968119E-3</v>
      </c>
      <c r="J31" s="118" t="s">
        <v>43</v>
      </c>
      <c r="K31" s="115">
        <v>19.819640256020929</v>
      </c>
      <c r="L31" s="9">
        <v>26.028472397091065</v>
      </c>
      <c r="M31" s="9">
        <v>4.7816396696303123</v>
      </c>
      <c r="N31" s="9">
        <v>6.9058039216697829</v>
      </c>
      <c r="O31" s="119">
        <f t="shared" si="1"/>
        <v>14.383889061103023</v>
      </c>
      <c r="P31" s="120">
        <f t="shared" si="2"/>
        <v>1.2633973881201915E-2</v>
      </c>
      <c r="Q31" s="121" t="s">
        <v>44</v>
      </c>
      <c r="R31" s="122">
        <v>208.04066447119129</v>
      </c>
      <c r="S31" s="9">
        <v>47.246692055387307</v>
      </c>
      <c r="T31" s="9">
        <v>133.87007002559585</v>
      </c>
      <c r="U31" s="9">
        <v>204.76616773909367</v>
      </c>
      <c r="V31" s="123">
        <f t="shared" si="3"/>
        <v>148.48089857281704</v>
      </c>
      <c r="W31" s="115">
        <v>1</v>
      </c>
      <c r="X31" s="9">
        <v>0</v>
      </c>
      <c r="Y31" s="9">
        <v>0</v>
      </c>
      <c r="Z31" s="9">
        <v>0</v>
      </c>
      <c r="AA31" s="123">
        <f>AVERAGE(W31:Z31)</f>
        <v>0.25</v>
      </c>
      <c r="AB31" s="44"/>
    </row>
    <row r="32" spans="2:28" x14ac:dyDescent="0.25">
      <c r="B32" s="44">
        <v>26</v>
      </c>
      <c r="C32" s="114" t="s">
        <v>71</v>
      </c>
      <c r="D32" s="115">
        <v>0.20745018778905627</v>
      </c>
      <c r="E32" s="9">
        <v>0.20781775301340447</v>
      </c>
      <c r="F32" s="9">
        <v>0.47028827821786695</v>
      </c>
      <c r="G32" s="9">
        <v>0.11990647404128896</v>
      </c>
      <c r="H32" s="116">
        <f>AVERAGE(D32:G32)</f>
        <v>0.25136567326540415</v>
      </c>
      <c r="I32" s="117">
        <f t="shared" si="0"/>
        <v>1.0956356906493847E-3</v>
      </c>
      <c r="J32" s="118" t="s">
        <v>43</v>
      </c>
      <c r="K32" s="115">
        <v>63.409521227828783</v>
      </c>
      <c r="L32" s="9">
        <v>227.11483537236992</v>
      </c>
      <c r="M32" s="9">
        <v>33.514540305643592</v>
      </c>
      <c r="N32" s="9">
        <v>36.182049484787839</v>
      </c>
      <c r="O32" s="119">
        <f>AVERAGE(K32:N32)</f>
        <v>90.05523659765754</v>
      </c>
      <c r="P32" s="120">
        <f t="shared" si="2"/>
        <v>0.77639106947917269</v>
      </c>
      <c r="Q32" s="121"/>
      <c r="R32" s="122">
        <v>94.091724813498388</v>
      </c>
      <c r="S32" s="9">
        <v>37.576830229367033</v>
      </c>
      <c r="T32" s="9">
        <v>87.010817240498056</v>
      </c>
      <c r="U32" s="9">
        <v>84.551485339426904</v>
      </c>
      <c r="V32" s="123">
        <f t="shared" si="3"/>
        <v>75.807714405697595</v>
      </c>
      <c r="W32" s="115">
        <v>1</v>
      </c>
      <c r="X32" s="9">
        <v>0.57012121467107479</v>
      </c>
      <c r="Y32" s="9">
        <v>1.7882077160911838</v>
      </c>
      <c r="Z32" s="9">
        <v>0.47642364622723182</v>
      </c>
      <c r="AA32" s="123">
        <f>AVERAGE(W32:Z32)</f>
        <v>0.95868814424737259</v>
      </c>
      <c r="AB32" s="44"/>
    </row>
    <row r="33" spans="2:28" x14ac:dyDescent="0.25">
      <c r="B33" s="44">
        <v>27</v>
      </c>
      <c r="C33" s="114" t="s">
        <v>72</v>
      </c>
      <c r="D33" s="115">
        <v>1.1059488423838377</v>
      </c>
      <c r="E33" s="9">
        <v>1.1747899276382228</v>
      </c>
      <c r="F33" s="9">
        <v>1.5303453600768422</v>
      </c>
      <c r="G33" s="9">
        <v>1.524293740361149</v>
      </c>
      <c r="H33" s="116">
        <f>AVERAGE(D33:G33)</f>
        <v>1.333844467615013</v>
      </c>
      <c r="I33" s="117">
        <f t="shared" si="0"/>
        <v>2.6904241945024415E-2</v>
      </c>
      <c r="J33" s="118" t="s">
        <v>44</v>
      </c>
      <c r="K33" s="115">
        <v>45.696548314042722</v>
      </c>
      <c r="L33" s="9">
        <v>70.036145020616416</v>
      </c>
      <c r="M33" s="9">
        <v>17.441343136999894</v>
      </c>
      <c r="N33" s="9">
        <v>10.868000969166363</v>
      </c>
      <c r="O33" s="119">
        <f>AVERAGE(K33:N33)</f>
        <v>36.010509360206349</v>
      </c>
      <c r="P33" s="120">
        <f t="shared" si="2"/>
        <v>4.894896429003006E-2</v>
      </c>
      <c r="Q33" s="121" t="s">
        <v>44</v>
      </c>
      <c r="R33" s="122">
        <v>197.68478533904499</v>
      </c>
      <c r="S33" s="9">
        <v>75.467592139053494</v>
      </c>
      <c r="T33" s="9">
        <v>228.68490523305437</v>
      </c>
      <c r="U33" s="9">
        <v>472.65182583804653</v>
      </c>
      <c r="V33" s="123">
        <f t="shared" si="3"/>
        <v>243.62227713729985</v>
      </c>
      <c r="W33" s="115">
        <v>1</v>
      </c>
      <c r="X33" s="9">
        <v>1.0583380059976826</v>
      </c>
      <c r="Y33" s="9">
        <v>2.1270948311369851</v>
      </c>
      <c r="Z33" s="9">
        <v>1.3380992138692112</v>
      </c>
      <c r="AA33" s="123">
        <f>AVERAGE(W33:Z33)</f>
        <v>1.3808830127509697</v>
      </c>
      <c r="AB33" s="44"/>
    </row>
    <row r="34" spans="2:28" ht="15.75" thickBot="1" x14ac:dyDescent="0.3">
      <c r="B34" s="44">
        <v>28</v>
      </c>
      <c r="C34" s="114" t="s">
        <v>73</v>
      </c>
      <c r="D34" s="127">
        <v>0.72277671441566094</v>
      </c>
      <c r="E34" s="128">
        <v>0.30632938484936612</v>
      </c>
      <c r="F34" s="128">
        <v>0.27169429026707675</v>
      </c>
      <c r="G34" s="128">
        <v>8.7019112906032856E-2</v>
      </c>
      <c r="H34" s="129">
        <f>AVERAGE(D34:G34)</f>
        <v>0.34695487560953414</v>
      </c>
      <c r="I34" s="398">
        <f t="shared" si="0"/>
        <v>2.0108372474662476E-6</v>
      </c>
      <c r="J34" s="399" t="s">
        <v>51</v>
      </c>
      <c r="K34" s="127">
        <v>30.287978151922367</v>
      </c>
      <c r="L34" s="128">
        <v>29.407511323278587</v>
      </c>
      <c r="M34" s="128">
        <v>6.4237697439637325</v>
      </c>
      <c r="N34" s="128">
        <v>7.3185275810323809</v>
      </c>
      <c r="O34" s="130">
        <f>AVERAGE(K34:N34)</f>
        <v>18.359446700049268</v>
      </c>
      <c r="P34" s="131">
        <f t="shared" si="2"/>
        <v>6.1988644373261313E-2</v>
      </c>
      <c r="Q34" s="132"/>
      <c r="R34" s="133">
        <v>39.706679502281773</v>
      </c>
      <c r="S34" s="128">
        <v>33.445666865510859</v>
      </c>
      <c r="T34" s="128">
        <v>31.501160404133369</v>
      </c>
      <c r="U34" s="128">
        <v>31.996827181318572</v>
      </c>
      <c r="V34" s="134">
        <f t="shared" si="3"/>
        <v>34.162583488311142</v>
      </c>
      <c r="W34" s="127">
        <v>1</v>
      </c>
      <c r="X34" s="128">
        <v>0.93355344298001364</v>
      </c>
      <c r="Y34" s="128">
        <v>3.2525741681396161</v>
      </c>
      <c r="Z34" s="128">
        <v>1.2110900604505217</v>
      </c>
      <c r="AA34" s="134">
        <f>AVERAGE(W34:Z34)</f>
        <v>1.5993044178925377</v>
      </c>
      <c r="AB34" s="44"/>
    </row>
    <row r="35" spans="2:28" x14ac:dyDescent="0.25">
      <c r="C35" s="2"/>
      <c r="K35" s="2"/>
    </row>
  </sheetData>
  <mergeCells count="7">
    <mergeCell ref="P6:Q6"/>
    <mergeCell ref="D4:J4"/>
    <mergeCell ref="K4:Q4"/>
    <mergeCell ref="R4:V4"/>
    <mergeCell ref="W4:Z4"/>
    <mergeCell ref="I5:J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296"/>
  <sheetViews>
    <sheetView topLeftCell="A191" zoomScale="70" zoomScaleNormal="70" workbookViewId="0">
      <selection activeCell="H227" sqref="H227"/>
    </sheetView>
  </sheetViews>
  <sheetFormatPr defaultRowHeight="15" x14ac:dyDescent="0.25"/>
  <cols>
    <col min="1" max="3" width="9.140625" style="2"/>
    <col min="4" max="4" width="9.140625" style="136"/>
    <col min="5" max="5" width="9.140625" style="2"/>
    <col min="6" max="6" width="10.5703125" style="2" customWidth="1"/>
    <col min="7" max="7" width="9.140625" style="2"/>
    <col min="8" max="8" width="11.5703125" style="2" customWidth="1"/>
    <col min="9" max="9" width="9.140625" style="2"/>
    <col min="10" max="10" width="10.7109375" style="2" customWidth="1"/>
    <col min="11" max="16384" width="9.140625" style="2"/>
  </cols>
  <sheetData>
    <row r="2" spans="2:29" ht="15.75" x14ac:dyDescent="0.25">
      <c r="G2" s="52" t="s">
        <v>13</v>
      </c>
      <c r="H2"/>
      <c r="I2"/>
      <c r="J2" s="44"/>
      <c r="K2" s="44"/>
      <c r="L2" s="50" t="s">
        <v>145</v>
      </c>
      <c r="M2" s="50"/>
      <c r="N2" s="50"/>
      <c r="O2" s="50"/>
    </row>
    <row r="3" spans="2:29" s="143" customFormat="1" x14ac:dyDescent="0.25">
      <c r="D3" s="225"/>
      <c r="G3" s="226"/>
      <c r="H3" s="44"/>
      <c r="I3" s="44"/>
      <c r="J3" s="44"/>
      <c r="K3" s="44"/>
      <c r="L3" s="44"/>
      <c r="M3" s="44"/>
      <c r="N3" s="44"/>
      <c r="O3" s="44"/>
    </row>
    <row r="4" spans="2:29" ht="23.25" x14ac:dyDescent="0.35">
      <c r="E4" s="141" t="s">
        <v>74</v>
      </c>
    </row>
    <row r="5" spans="2:29" ht="30" x14ac:dyDescent="0.25">
      <c r="B5"/>
      <c r="C5"/>
      <c r="D5"/>
      <c r="G5" s="171" t="s">
        <v>1</v>
      </c>
      <c r="K5" s="143"/>
      <c r="P5" s="144"/>
      <c r="X5" s="46"/>
      <c r="Y5" s="46"/>
      <c r="Z5" s="46"/>
      <c r="AA5" s="46"/>
      <c r="AB5" s="46"/>
      <c r="AC5" s="29"/>
    </row>
    <row r="6" spans="2:29" x14ac:dyDescent="0.25">
      <c r="B6"/>
      <c r="C6" s="145"/>
      <c r="D6" s="7" t="s">
        <v>77</v>
      </c>
      <c r="E6" s="7">
        <v>0</v>
      </c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14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23</v>
      </c>
      <c r="AB6" s="7">
        <v>26</v>
      </c>
      <c r="AC6" s="29"/>
    </row>
    <row r="7" spans="2:29" x14ac:dyDescent="0.25">
      <c r="B7" s="358" t="s">
        <v>81</v>
      </c>
      <c r="C7" s="359"/>
      <c r="D7" s="23">
        <v>1</v>
      </c>
      <c r="E7" s="7">
        <v>22</v>
      </c>
      <c r="F7" s="7">
        <v>21.6</v>
      </c>
      <c r="G7" s="7">
        <v>22.6</v>
      </c>
      <c r="H7" s="7">
        <v>21.6</v>
      </c>
      <c r="I7" s="7">
        <v>22.5</v>
      </c>
      <c r="J7" s="7">
        <v>22.8</v>
      </c>
      <c r="K7" s="7">
        <v>22.5</v>
      </c>
      <c r="L7" s="7">
        <v>22.3</v>
      </c>
      <c r="M7" s="7">
        <v>22.3</v>
      </c>
      <c r="N7" s="7">
        <v>22.7</v>
      </c>
      <c r="O7" s="148">
        <v>23.5</v>
      </c>
      <c r="P7" s="148">
        <v>23.3</v>
      </c>
      <c r="Q7" s="148">
        <v>22.8</v>
      </c>
      <c r="R7" s="148">
        <v>23.1</v>
      </c>
      <c r="S7" s="148">
        <v>23.7</v>
      </c>
      <c r="T7" s="148">
        <v>24.1</v>
      </c>
      <c r="U7" s="148">
        <v>23.7</v>
      </c>
      <c r="V7" s="148">
        <v>23.4</v>
      </c>
      <c r="W7" s="148">
        <v>23.7</v>
      </c>
      <c r="X7" s="148">
        <v>23.6</v>
      </c>
      <c r="Y7" s="9">
        <f>(X7+Z7)/2</f>
        <v>23.55</v>
      </c>
      <c r="Z7" s="148">
        <v>23.5</v>
      </c>
      <c r="AA7" s="7">
        <v>23.6</v>
      </c>
      <c r="AB7" s="148">
        <v>24.2</v>
      </c>
      <c r="AC7" s="29"/>
    </row>
    <row r="8" spans="2:29" x14ac:dyDescent="0.25">
      <c r="B8" s="360"/>
      <c r="C8" s="361"/>
      <c r="D8" s="23">
        <v>2</v>
      </c>
      <c r="E8" s="7">
        <v>23.4</v>
      </c>
      <c r="F8" s="7">
        <v>23.6</v>
      </c>
      <c r="G8" s="7">
        <v>24.4</v>
      </c>
      <c r="H8" s="7">
        <v>24</v>
      </c>
      <c r="I8" s="7">
        <v>24.3</v>
      </c>
      <c r="J8" s="7">
        <v>24.5</v>
      </c>
      <c r="K8" s="7">
        <v>24.6</v>
      </c>
      <c r="L8" s="7">
        <v>23.8</v>
      </c>
      <c r="M8" s="7">
        <v>23.5</v>
      </c>
      <c r="N8" s="7">
        <v>24.3</v>
      </c>
      <c r="O8" s="148">
        <v>24.6</v>
      </c>
      <c r="P8" s="148">
        <v>25.1</v>
      </c>
      <c r="Q8" s="148">
        <v>24.8</v>
      </c>
      <c r="R8" s="148">
        <v>24.9</v>
      </c>
      <c r="S8" s="148">
        <v>25</v>
      </c>
      <c r="T8" s="148">
        <v>25</v>
      </c>
      <c r="U8" s="148">
        <v>24.4</v>
      </c>
      <c r="V8" s="148">
        <v>24.2</v>
      </c>
      <c r="W8" s="148">
        <v>24.9</v>
      </c>
      <c r="X8" s="148">
        <v>24.2</v>
      </c>
      <c r="Y8" s="9">
        <f t="shared" ref="Y8:Y12" si="0">(X8+Z8)/2</f>
        <v>24</v>
      </c>
      <c r="Z8" s="148">
        <v>23.8</v>
      </c>
      <c r="AA8" s="7">
        <v>24</v>
      </c>
      <c r="AB8" s="148">
        <v>24.4</v>
      </c>
      <c r="AC8" s="29"/>
    </row>
    <row r="9" spans="2:29" x14ac:dyDescent="0.25">
      <c r="B9" s="362"/>
      <c r="C9" s="363"/>
      <c r="D9" s="23">
        <v>3</v>
      </c>
      <c r="E9" s="7">
        <v>19.399999999999999</v>
      </c>
      <c r="F9" s="7">
        <v>19.100000000000001</v>
      </c>
      <c r="G9" s="7">
        <v>20</v>
      </c>
      <c r="H9" s="7">
        <v>20</v>
      </c>
      <c r="I9" s="7">
        <v>20</v>
      </c>
      <c r="J9" s="7">
        <v>20.6</v>
      </c>
      <c r="K9" s="7">
        <v>21</v>
      </c>
      <c r="L9" s="7">
        <v>20.7</v>
      </c>
      <c r="M9" s="7">
        <v>20.100000000000001</v>
      </c>
      <c r="N9" s="7">
        <v>20.2</v>
      </c>
      <c r="O9" s="148">
        <v>20.7</v>
      </c>
      <c r="P9" s="148">
        <v>21.5</v>
      </c>
      <c r="Q9" s="148">
        <v>21</v>
      </c>
      <c r="R9" s="148">
        <v>21.2</v>
      </c>
      <c r="S9" s="148">
        <v>21.6</v>
      </c>
      <c r="T9" s="148">
        <v>21.6</v>
      </c>
      <c r="U9" s="148">
        <v>21.1</v>
      </c>
      <c r="V9" s="148">
        <v>21.5</v>
      </c>
      <c r="W9" s="148">
        <v>21.8</v>
      </c>
      <c r="X9" s="148">
        <v>22</v>
      </c>
      <c r="Y9" s="9">
        <f t="shared" si="0"/>
        <v>21.5</v>
      </c>
      <c r="Z9" s="148">
        <v>21</v>
      </c>
      <c r="AA9" s="7">
        <v>22.5</v>
      </c>
      <c r="AB9" s="148">
        <v>24.4</v>
      </c>
      <c r="AC9" s="29"/>
    </row>
    <row r="10" spans="2:29" x14ac:dyDescent="0.25">
      <c r="B10" s="358" t="s">
        <v>82</v>
      </c>
      <c r="C10" s="359"/>
      <c r="D10" s="23">
        <v>4</v>
      </c>
      <c r="E10" s="7">
        <v>21.7</v>
      </c>
      <c r="F10" s="7">
        <v>22.1</v>
      </c>
      <c r="G10" s="7">
        <v>22.3</v>
      </c>
      <c r="H10" s="7">
        <v>22.4</v>
      </c>
      <c r="I10" s="7">
        <v>22.8</v>
      </c>
      <c r="J10" s="7">
        <v>22.6</v>
      </c>
      <c r="K10" s="7">
        <v>22.8</v>
      </c>
      <c r="L10" s="7">
        <v>23</v>
      </c>
      <c r="M10" s="7">
        <v>22.5</v>
      </c>
      <c r="N10" s="7">
        <v>23.1</v>
      </c>
      <c r="O10" s="148">
        <v>23.5</v>
      </c>
      <c r="P10" s="148">
        <v>23.7</v>
      </c>
      <c r="Q10" s="148">
        <v>23.3</v>
      </c>
      <c r="R10" s="148">
        <v>22.7</v>
      </c>
      <c r="S10" s="148">
        <v>23.5</v>
      </c>
      <c r="T10" s="148">
        <v>23.5</v>
      </c>
      <c r="U10" s="148">
        <v>24.2</v>
      </c>
      <c r="V10" s="148">
        <v>24.4</v>
      </c>
      <c r="W10" s="148">
        <v>24.1</v>
      </c>
      <c r="X10" s="148">
        <v>24.1</v>
      </c>
      <c r="Y10" s="9">
        <f t="shared" si="0"/>
        <v>24.3</v>
      </c>
      <c r="Z10" s="148">
        <v>24.5</v>
      </c>
      <c r="AA10" s="7">
        <v>24.2</v>
      </c>
      <c r="AB10" s="148">
        <v>24.9</v>
      </c>
      <c r="AC10" s="29"/>
    </row>
    <row r="11" spans="2:29" x14ac:dyDescent="0.25">
      <c r="B11" s="360"/>
      <c r="C11" s="361"/>
      <c r="D11" s="23">
        <v>5</v>
      </c>
      <c r="E11" s="7">
        <v>22.6</v>
      </c>
      <c r="F11" s="7">
        <v>23.3</v>
      </c>
      <c r="G11" s="7">
        <v>23.8</v>
      </c>
      <c r="H11" s="7">
        <v>23.7</v>
      </c>
      <c r="I11" s="7">
        <v>24</v>
      </c>
      <c r="J11" s="7">
        <v>23.2</v>
      </c>
      <c r="K11" s="7">
        <v>23.1</v>
      </c>
      <c r="L11" s="7">
        <v>23.6</v>
      </c>
      <c r="M11" s="7">
        <v>23.3</v>
      </c>
      <c r="N11" s="7">
        <v>23.4</v>
      </c>
      <c r="O11" s="148">
        <v>23.5</v>
      </c>
      <c r="P11" s="148">
        <v>23.5</v>
      </c>
      <c r="Q11" s="148">
        <v>23.4</v>
      </c>
      <c r="R11" s="148">
        <v>23.3</v>
      </c>
      <c r="S11" s="148">
        <v>23.4</v>
      </c>
      <c r="T11" s="148">
        <v>22.8</v>
      </c>
      <c r="U11" s="148">
        <v>23.3</v>
      </c>
      <c r="V11" s="148">
        <v>23.4</v>
      </c>
      <c r="W11" s="148">
        <v>23.3</v>
      </c>
      <c r="X11" s="148">
        <v>22.9</v>
      </c>
      <c r="Y11" s="9">
        <f t="shared" si="0"/>
        <v>22.85</v>
      </c>
      <c r="Z11" s="148">
        <v>22.8</v>
      </c>
      <c r="AA11" s="7">
        <v>23.3</v>
      </c>
      <c r="AB11" s="148">
        <v>23</v>
      </c>
      <c r="AC11" s="29"/>
    </row>
    <row r="12" spans="2:29" x14ac:dyDescent="0.25">
      <c r="B12" s="362"/>
      <c r="C12" s="363"/>
      <c r="D12" s="23">
        <v>6</v>
      </c>
      <c r="E12" s="7">
        <v>24.6</v>
      </c>
      <c r="F12" s="7">
        <v>25.7</v>
      </c>
      <c r="G12" s="7">
        <v>26</v>
      </c>
      <c r="H12" s="7">
        <v>26.8</v>
      </c>
      <c r="I12" s="7">
        <v>26.8</v>
      </c>
      <c r="J12" s="7">
        <v>25.9</v>
      </c>
      <c r="K12" s="7">
        <v>26</v>
      </c>
      <c r="L12" s="7">
        <v>26.2</v>
      </c>
      <c r="M12" s="7">
        <v>26</v>
      </c>
      <c r="N12" s="7">
        <v>26</v>
      </c>
      <c r="O12" s="148">
        <v>26</v>
      </c>
      <c r="P12" s="148">
        <v>26.6</v>
      </c>
      <c r="Q12" s="148">
        <v>26.7</v>
      </c>
      <c r="R12" s="148">
        <v>26.2</v>
      </c>
      <c r="S12" s="148">
        <v>27</v>
      </c>
      <c r="T12" s="148">
        <v>26.8</v>
      </c>
      <c r="U12" s="148">
        <v>26.6</v>
      </c>
      <c r="V12" s="148">
        <v>27.5</v>
      </c>
      <c r="W12" s="148">
        <v>27.5</v>
      </c>
      <c r="X12" s="148">
        <v>27.3</v>
      </c>
      <c r="Y12" s="9">
        <f t="shared" si="0"/>
        <v>27.1</v>
      </c>
      <c r="Z12" s="148">
        <v>26.9</v>
      </c>
      <c r="AA12" s="7">
        <v>28.1</v>
      </c>
      <c r="AB12" s="148">
        <v>28.7</v>
      </c>
      <c r="AC12" s="29"/>
    </row>
    <row r="13" spans="2:29" ht="15" customHeight="1" x14ac:dyDescent="0.25">
      <c r="B13" s="358" t="s">
        <v>81</v>
      </c>
      <c r="C13" s="359"/>
      <c r="D13" s="23">
        <v>1</v>
      </c>
      <c r="E13" s="7"/>
      <c r="F13" s="7"/>
      <c r="G13" s="140">
        <v>100</v>
      </c>
      <c r="H13" s="140">
        <v>95.575221238938056</v>
      </c>
      <c r="I13" s="140">
        <v>99.55752212389379</v>
      </c>
      <c r="J13" s="140">
        <v>100.88495575221239</v>
      </c>
      <c r="K13" s="140">
        <v>99.55752212389379</v>
      </c>
      <c r="L13" s="140">
        <v>98.672566371681413</v>
      </c>
      <c r="M13" s="140">
        <v>98.672566371681413</v>
      </c>
      <c r="N13" s="140">
        <v>100.44247787610618</v>
      </c>
      <c r="O13" s="166">
        <v>103.98230088495575</v>
      </c>
      <c r="P13" s="166">
        <v>103.09734513274336</v>
      </c>
      <c r="Q13" s="166">
        <v>100.88495575221239</v>
      </c>
      <c r="R13" s="166">
        <v>102.21238938053096</v>
      </c>
      <c r="S13" s="166">
        <v>104.86725663716814</v>
      </c>
      <c r="T13" s="166">
        <v>106.63716814159292</v>
      </c>
      <c r="U13" s="166">
        <v>104.86725663716814</v>
      </c>
      <c r="V13" s="166">
        <v>103.53982300884954</v>
      </c>
      <c r="W13" s="166">
        <v>104.86725663716814</v>
      </c>
      <c r="X13" s="166">
        <v>104.42477876106196</v>
      </c>
      <c r="Y13" s="140">
        <v>104.20353982300885</v>
      </c>
      <c r="Z13" s="166">
        <v>103.98230088495575</v>
      </c>
      <c r="AA13" s="140">
        <v>104.42477876106196</v>
      </c>
      <c r="AB13" s="166">
        <v>107.0796460176991</v>
      </c>
      <c r="AC13" s="29"/>
    </row>
    <row r="14" spans="2:29" x14ac:dyDescent="0.25">
      <c r="B14" s="360"/>
      <c r="C14" s="361"/>
      <c r="D14" s="23">
        <v>2</v>
      </c>
      <c r="E14" s="7"/>
      <c r="F14" s="7"/>
      <c r="G14" s="140">
        <v>100</v>
      </c>
      <c r="H14" s="140">
        <v>98.360655737704931</v>
      </c>
      <c r="I14" s="140">
        <v>99.590163934426229</v>
      </c>
      <c r="J14" s="140">
        <v>100.40983606557377</v>
      </c>
      <c r="K14" s="140">
        <v>100.81967213114756</v>
      </c>
      <c r="L14" s="140">
        <v>97.54098360655739</v>
      </c>
      <c r="M14" s="140">
        <v>96.311475409836063</v>
      </c>
      <c r="N14" s="140">
        <v>99.590163934426229</v>
      </c>
      <c r="O14" s="166">
        <v>100.81967213114756</v>
      </c>
      <c r="P14" s="166">
        <v>102.86885245901641</v>
      </c>
      <c r="Q14" s="166">
        <v>101.63934426229508</v>
      </c>
      <c r="R14" s="166">
        <v>102.04918032786885</v>
      </c>
      <c r="S14" s="166">
        <v>102.45901639344264</v>
      </c>
      <c r="T14" s="166">
        <v>102.45901639344264</v>
      </c>
      <c r="U14" s="166">
        <v>100</v>
      </c>
      <c r="V14" s="166">
        <v>99.180327868852459</v>
      </c>
      <c r="W14" s="166">
        <v>102.04918032786885</v>
      </c>
      <c r="X14" s="166">
        <v>99.180327868852459</v>
      </c>
      <c r="Y14" s="140">
        <v>98.360655737704931</v>
      </c>
      <c r="Z14" s="166">
        <v>97.54098360655739</v>
      </c>
      <c r="AA14" s="140">
        <v>98.360655737704931</v>
      </c>
      <c r="AB14" s="166">
        <v>100</v>
      </c>
      <c r="AC14" s="29"/>
    </row>
    <row r="15" spans="2:29" x14ac:dyDescent="0.25">
      <c r="B15" s="362"/>
      <c r="C15" s="363"/>
      <c r="D15" s="23">
        <v>3</v>
      </c>
      <c r="E15" s="7"/>
      <c r="F15" s="7"/>
      <c r="G15" s="140">
        <v>100</v>
      </c>
      <c r="H15" s="140">
        <v>100</v>
      </c>
      <c r="I15" s="140">
        <v>100</v>
      </c>
      <c r="J15" s="140">
        <v>103</v>
      </c>
      <c r="K15" s="140">
        <v>105</v>
      </c>
      <c r="L15" s="140">
        <v>103.49999999999999</v>
      </c>
      <c r="M15" s="140">
        <v>100.50000000000001</v>
      </c>
      <c r="N15" s="140">
        <v>101</v>
      </c>
      <c r="O15" s="166">
        <v>103.49999999999999</v>
      </c>
      <c r="P15" s="166">
        <v>107.5</v>
      </c>
      <c r="Q15" s="166">
        <v>105</v>
      </c>
      <c r="R15" s="166">
        <v>106</v>
      </c>
      <c r="S15" s="166">
        <v>108</v>
      </c>
      <c r="T15" s="166">
        <v>108</v>
      </c>
      <c r="U15" s="166">
        <v>105.50000000000001</v>
      </c>
      <c r="V15" s="166">
        <v>107.5</v>
      </c>
      <c r="W15" s="166">
        <v>109.00000000000001</v>
      </c>
      <c r="X15" s="166">
        <v>110.00000000000001</v>
      </c>
      <c r="Y15" s="140">
        <v>107.5</v>
      </c>
      <c r="Z15" s="166">
        <v>105</v>
      </c>
      <c r="AA15" s="140">
        <v>112.5</v>
      </c>
      <c r="AB15" s="166">
        <v>122</v>
      </c>
      <c r="AC15" s="29"/>
    </row>
    <row r="16" spans="2:29" ht="15" customHeight="1" x14ac:dyDescent="0.25">
      <c r="B16" s="358" t="s">
        <v>82</v>
      </c>
      <c r="C16" s="359"/>
      <c r="D16" s="23">
        <v>4</v>
      </c>
      <c r="E16" s="7"/>
      <c r="F16" s="7"/>
      <c r="G16" s="140">
        <v>100</v>
      </c>
      <c r="H16" s="140">
        <v>100.44843049327355</v>
      </c>
      <c r="I16" s="140">
        <v>102.24215246636771</v>
      </c>
      <c r="J16" s="140">
        <v>101.34529147982063</v>
      </c>
      <c r="K16" s="140">
        <v>102.24215246636771</v>
      </c>
      <c r="L16" s="140">
        <v>103.13901345291478</v>
      </c>
      <c r="M16" s="140">
        <v>100.89686098654708</v>
      </c>
      <c r="N16" s="140">
        <v>103.58744394618836</v>
      </c>
      <c r="O16" s="166">
        <v>105.38116591928251</v>
      </c>
      <c r="P16" s="166">
        <v>106.27802690582959</v>
      </c>
      <c r="Q16" s="166">
        <v>104.48430493273541</v>
      </c>
      <c r="R16" s="166">
        <v>101.79372197309415</v>
      </c>
      <c r="S16" s="166">
        <v>105.38116591928251</v>
      </c>
      <c r="T16" s="166">
        <v>105.38116591928251</v>
      </c>
      <c r="U16" s="166">
        <v>108.5201793721973</v>
      </c>
      <c r="V16" s="166">
        <v>109.41704035874437</v>
      </c>
      <c r="W16" s="166">
        <v>108.07174887892377</v>
      </c>
      <c r="X16" s="166">
        <v>108.07174887892377</v>
      </c>
      <c r="Y16" s="140">
        <v>108.96860986547085</v>
      </c>
      <c r="Z16" s="166">
        <v>109.86547085201795</v>
      </c>
      <c r="AA16" s="140">
        <v>108.5201793721973</v>
      </c>
      <c r="AB16" s="166">
        <v>111.6591928251121</v>
      </c>
      <c r="AC16" s="29"/>
    </row>
    <row r="17" spans="2:29" x14ac:dyDescent="0.25">
      <c r="B17" s="360"/>
      <c r="C17" s="361"/>
      <c r="D17" s="23">
        <v>5</v>
      </c>
      <c r="E17" s="7"/>
      <c r="F17" s="7"/>
      <c r="G17" s="140">
        <v>100</v>
      </c>
      <c r="H17" s="140">
        <v>99.579831932773104</v>
      </c>
      <c r="I17" s="140">
        <v>100.84033613445378</v>
      </c>
      <c r="J17" s="140">
        <v>97.47899159663865</v>
      </c>
      <c r="K17" s="140">
        <v>97.058823529411768</v>
      </c>
      <c r="L17" s="140">
        <v>99.159663865546221</v>
      </c>
      <c r="M17" s="140">
        <v>97.899159663865547</v>
      </c>
      <c r="N17" s="140">
        <v>98.319327731092429</v>
      </c>
      <c r="O17" s="166">
        <v>98.739495798319325</v>
      </c>
      <c r="P17" s="166">
        <v>98.739495798319325</v>
      </c>
      <c r="Q17" s="166">
        <v>98.319327731092429</v>
      </c>
      <c r="R17" s="166">
        <v>97.899159663865547</v>
      </c>
      <c r="S17" s="166">
        <v>98.319327731092429</v>
      </c>
      <c r="T17" s="166">
        <v>95.798319327731093</v>
      </c>
      <c r="U17" s="166">
        <v>97.899159663865547</v>
      </c>
      <c r="V17" s="166">
        <v>98.319327731092429</v>
      </c>
      <c r="W17" s="166">
        <v>97.899159663865547</v>
      </c>
      <c r="X17" s="166">
        <v>96.218487394957975</v>
      </c>
      <c r="Y17" s="140">
        <v>96.008403361344534</v>
      </c>
      <c r="Z17" s="166">
        <v>95.798319327731093</v>
      </c>
      <c r="AA17" s="140">
        <v>97.899159663865547</v>
      </c>
      <c r="AB17" s="166">
        <v>96.638655462184872</v>
      </c>
      <c r="AC17" s="29"/>
    </row>
    <row r="18" spans="2:29" x14ac:dyDescent="0.25">
      <c r="B18" s="362"/>
      <c r="C18" s="363"/>
      <c r="D18" s="23">
        <v>6</v>
      </c>
      <c r="E18" s="7"/>
      <c r="F18" s="7"/>
      <c r="G18" s="140">
        <v>100</v>
      </c>
      <c r="H18" s="140">
        <v>103.07692307692309</v>
      </c>
      <c r="I18" s="140">
        <v>103.07692307692309</v>
      </c>
      <c r="J18" s="140">
        <v>99.615384615384599</v>
      </c>
      <c r="K18" s="140">
        <v>100</v>
      </c>
      <c r="L18" s="140">
        <v>100.76923076923077</v>
      </c>
      <c r="M18" s="140">
        <v>100</v>
      </c>
      <c r="N18" s="140">
        <v>100</v>
      </c>
      <c r="O18" s="166">
        <v>100</v>
      </c>
      <c r="P18" s="166">
        <v>102.30769230769232</v>
      </c>
      <c r="Q18" s="166">
        <v>102.69230769230768</v>
      </c>
      <c r="R18" s="166">
        <v>100.76923076923077</v>
      </c>
      <c r="S18" s="166">
        <v>103.84615384615385</v>
      </c>
      <c r="T18" s="166">
        <v>103.07692307692309</v>
      </c>
      <c r="U18" s="166">
        <v>102.30769230769232</v>
      </c>
      <c r="V18" s="166">
        <v>105.76923076923077</v>
      </c>
      <c r="W18" s="166">
        <v>105.76923076923077</v>
      </c>
      <c r="X18" s="166">
        <v>105</v>
      </c>
      <c r="Y18" s="140">
        <v>104.23076923076924</v>
      </c>
      <c r="Z18" s="166">
        <v>103.46153846153845</v>
      </c>
      <c r="AA18" s="140">
        <v>108.07692307692309</v>
      </c>
      <c r="AB18" s="166">
        <v>110.38461538461539</v>
      </c>
      <c r="AC18" s="29"/>
    </row>
    <row r="19" spans="2:29" x14ac:dyDescent="0.25">
      <c r="B19" s="149"/>
      <c r="C19" s="149"/>
      <c r="D19" s="48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1"/>
      <c r="Z19" s="152"/>
      <c r="AA19" s="150"/>
      <c r="AB19" s="152"/>
      <c r="AC19" s="29"/>
    </row>
    <row r="20" spans="2:29" x14ac:dyDescent="0.25">
      <c r="B20" s="149"/>
      <c r="C20" s="149"/>
      <c r="D20" s="48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1"/>
      <c r="Z20" s="152"/>
      <c r="AA20" s="150"/>
      <c r="AB20" s="152"/>
      <c r="AC20" s="29"/>
    </row>
    <row r="21" spans="2:29" x14ac:dyDescent="0.25">
      <c r="B21" s="149"/>
      <c r="C21" s="149"/>
      <c r="D21" s="48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1"/>
      <c r="Z21" s="152"/>
      <c r="AA21" s="150"/>
      <c r="AB21" s="152"/>
      <c r="AC21" s="29"/>
    </row>
    <row r="22" spans="2:29" x14ac:dyDescent="0.25">
      <c r="B22" s="149"/>
      <c r="C22" s="149"/>
      <c r="D22" s="48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1"/>
      <c r="Z22" s="152"/>
      <c r="AA22" s="150"/>
      <c r="AB22" s="152"/>
      <c r="AC22" s="29"/>
    </row>
    <row r="23" spans="2:29" x14ac:dyDescent="0.25">
      <c r="B23" s="46"/>
      <c r="C23" s="46"/>
      <c r="D23" s="153"/>
      <c r="E23" s="150"/>
      <c r="F23" s="150"/>
      <c r="G23" s="150"/>
      <c r="H23" s="150"/>
      <c r="I23" s="154"/>
      <c r="J23" s="154"/>
      <c r="K23" s="150"/>
      <c r="L23" s="150"/>
      <c r="M23" s="150"/>
      <c r="N23" s="150"/>
      <c r="O23" s="150"/>
      <c r="P23" s="155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29"/>
    </row>
    <row r="24" spans="2:29" ht="30" x14ac:dyDescent="0.25">
      <c r="B24" s="150"/>
      <c r="C24" s="156"/>
      <c r="D24" s="146"/>
      <c r="E24" s="143"/>
      <c r="F24" s="143"/>
      <c r="G24" s="171" t="s">
        <v>1</v>
      </c>
      <c r="H24" s="143"/>
      <c r="I24" s="143"/>
      <c r="J24" s="143"/>
      <c r="K24" s="143"/>
      <c r="L24" s="143"/>
      <c r="M24" s="143"/>
      <c r="N24" s="143"/>
      <c r="O24" s="143"/>
      <c r="P24" s="157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29"/>
    </row>
    <row r="25" spans="2:29" x14ac:dyDescent="0.25">
      <c r="B25" s="150"/>
      <c r="C25" s="158"/>
      <c r="D25" s="7" t="s">
        <v>77</v>
      </c>
      <c r="E25" s="7">
        <v>0</v>
      </c>
      <c r="F25" s="7">
        <v>1</v>
      </c>
      <c r="G25" s="7">
        <v>2</v>
      </c>
      <c r="H25" s="7">
        <v>3</v>
      </c>
      <c r="I25" s="7">
        <v>4</v>
      </c>
      <c r="J25" s="7">
        <v>5</v>
      </c>
      <c r="K25" s="7">
        <v>6</v>
      </c>
      <c r="L25" s="7">
        <v>7</v>
      </c>
      <c r="M25" s="7">
        <v>8</v>
      </c>
      <c r="N25" s="7">
        <v>9</v>
      </c>
      <c r="O25" s="7">
        <v>10</v>
      </c>
      <c r="P25" s="147">
        <v>11</v>
      </c>
      <c r="Q25" s="7">
        <v>12</v>
      </c>
      <c r="R25" s="7">
        <v>13</v>
      </c>
      <c r="S25" s="7">
        <v>14</v>
      </c>
      <c r="T25" s="7">
        <v>15</v>
      </c>
      <c r="U25" s="7">
        <v>16</v>
      </c>
      <c r="V25" s="7">
        <v>17</v>
      </c>
      <c r="W25" s="7">
        <v>18</v>
      </c>
      <c r="X25" s="7">
        <v>19</v>
      </c>
      <c r="Y25" s="7">
        <v>20</v>
      </c>
      <c r="Z25" s="7">
        <v>21</v>
      </c>
      <c r="AA25" s="7">
        <v>23</v>
      </c>
      <c r="AB25" s="7">
        <v>26</v>
      </c>
      <c r="AC25" s="29"/>
    </row>
    <row r="26" spans="2:29" x14ac:dyDescent="0.25">
      <c r="B26" s="364" t="s">
        <v>83</v>
      </c>
      <c r="C26" s="365"/>
      <c r="D26" s="7">
        <v>1</v>
      </c>
      <c r="E26" s="7">
        <v>21.5</v>
      </c>
      <c r="F26" s="7">
        <v>21.8</v>
      </c>
      <c r="G26" s="7">
        <v>22.1</v>
      </c>
      <c r="H26" s="7">
        <v>22</v>
      </c>
      <c r="I26" s="7">
        <v>22.6</v>
      </c>
      <c r="J26" s="7">
        <v>22.8</v>
      </c>
      <c r="K26" s="7">
        <v>22.7</v>
      </c>
      <c r="L26" s="7">
        <v>22.8</v>
      </c>
      <c r="M26" s="7">
        <v>21.1</v>
      </c>
      <c r="N26" s="7">
        <v>18.2</v>
      </c>
      <c r="O26" s="148" t="s">
        <v>4</v>
      </c>
      <c r="P26" s="148"/>
      <c r="Q26" s="148"/>
      <c r="R26" s="148"/>
      <c r="S26" s="148"/>
      <c r="T26" s="148"/>
      <c r="U26" s="148"/>
      <c r="V26" s="148"/>
      <c r="W26" s="148"/>
      <c r="X26" s="7"/>
      <c r="Y26" s="9"/>
      <c r="Z26" s="7"/>
      <c r="AA26" s="7"/>
      <c r="AB26" s="7"/>
      <c r="AC26" s="29"/>
    </row>
    <row r="27" spans="2:29" x14ac:dyDescent="0.25">
      <c r="B27" s="364"/>
      <c r="C27" s="365"/>
      <c r="D27" s="7">
        <v>2</v>
      </c>
      <c r="E27" s="7">
        <v>21.5</v>
      </c>
      <c r="F27" s="7">
        <v>21.8</v>
      </c>
      <c r="G27" s="7">
        <v>22.3</v>
      </c>
      <c r="H27" s="7">
        <v>22.6</v>
      </c>
      <c r="I27" s="7">
        <v>21.5</v>
      </c>
      <c r="J27" s="7">
        <v>21.8</v>
      </c>
      <c r="K27" s="7">
        <v>22.4</v>
      </c>
      <c r="L27" s="7">
        <v>22.7</v>
      </c>
      <c r="M27" s="7">
        <v>22.4</v>
      </c>
      <c r="N27" s="7">
        <v>21.6</v>
      </c>
      <c r="O27" s="148">
        <v>21.8</v>
      </c>
      <c r="P27" s="148">
        <v>22</v>
      </c>
      <c r="Q27" s="148">
        <v>22.3</v>
      </c>
      <c r="R27" s="148">
        <v>22.8</v>
      </c>
      <c r="S27" s="148">
        <v>21.1</v>
      </c>
      <c r="T27" s="148">
        <v>22</v>
      </c>
      <c r="U27" s="148">
        <v>22.1</v>
      </c>
      <c r="V27" s="148">
        <v>22.4</v>
      </c>
      <c r="W27" s="148">
        <v>22.7</v>
      </c>
      <c r="X27" s="148">
        <v>21.6</v>
      </c>
      <c r="Y27" s="9">
        <f t="shared" ref="Y27:Y30" si="1">(X27+Z27)/2</f>
        <v>22.1</v>
      </c>
      <c r="Z27" s="148">
        <v>22.6</v>
      </c>
      <c r="AA27" s="148">
        <v>23</v>
      </c>
      <c r="AB27" s="148">
        <v>23.6</v>
      </c>
      <c r="AC27" s="29"/>
    </row>
    <row r="28" spans="2:29" x14ac:dyDescent="0.25">
      <c r="B28" s="364"/>
      <c r="C28" s="365"/>
      <c r="D28" s="7">
        <v>3</v>
      </c>
      <c r="E28" s="7">
        <v>20.7</v>
      </c>
      <c r="F28" s="7">
        <v>20.5</v>
      </c>
      <c r="G28" s="7">
        <v>20.7</v>
      </c>
      <c r="H28" s="7">
        <v>21.4</v>
      </c>
      <c r="I28" s="7">
        <v>22</v>
      </c>
      <c r="J28" s="7">
        <v>21.8</v>
      </c>
      <c r="K28" s="7">
        <v>21.9</v>
      </c>
      <c r="L28" s="7">
        <v>21.4</v>
      </c>
      <c r="M28" s="7">
        <v>20</v>
      </c>
      <c r="N28" s="7">
        <v>17.2</v>
      </c>
      <c r="O28" s="148" t="s">
        <v>4</v>
      </c>
      <c r="P28" s="148"/>
      <c r="Q28" s="148"/>
      <c r="R28" s="148"/>
      <c r="S28" s="148"/>
      <c r="T28" s="148"/>
      <c r="U28" s="148"/>
      <c r="V28" s="148"/>
      <c r="W28" s="148"/>
      <c r="X28" s="7"/>
      <c r="Y28" s="9"/>
      <c r="Z28" s="7"/>
      <c r="AA28" s="7"/>
      <c r="AB28" s="7"/>
      <c r="AC28" s="29"/>
    </row>
    <row r="29" spans="2:29" x14ac:dyDescent="0.25">
      <c r="B29" s="364"/>
      <c r="C29" s="365"/>
      <c r="D29" s="7">
        <v>4</v>
      </c>
      <c r="E29" s="7">
        <v>21.1</v>
      </c>
      <c r="F29" s="7">
        <v>21.1</v>
      </c>
      <c r="G29" s="7">
        <v>20.6</v>
      </c>
      <c r="H29" s="7">
        <v>20.5</v>
      </c>
      <c r="I29" s="7">
        <v>21.6</v>
      </c>
      <c r="J29" s="7">
        <v>22</v>
      </c>
      <c r="K29" s="7">
        <v>22.3</v>
      </c>
      <c r="L29" s="7">
        <v>21.5</v>
      </c>
      <c r="M29" s="7">
        <v>21.7</v>
      </c>
      <c r="N29" s="7">
        <v>22.3</v>
      </c>
      <c r="O29" s="148">
        <v>22.5</v>
      </c>
      <c r="P29" s="148">
        <v>22.6</v>
      </c>
      <c r="Q29" s="148">
        <v>21.5</v>
      </c>
      <c r="R29" s="148">
        <v>22</v>
      </c>
      <c r="S29" s="148">
        <v>22.5</v>
      </c>
      <c r="T29" s="148">
        <v>23</v>
      </c>
      <c r="U29" s="148">
        <v>22.5</v>
      </c>
      <c r="V29" s="148">
        <v>22.4</v>
      </c>
      <c r="W29" s="148">
        <v>22.7</v>
      </c>
      <c r="X29" s="148">
        <v>22.3</v>
      </c>
      <c r="Y29" s="9">
        <f t="shared" si="1"/>
        <v>22.55</v>
      </c>
      <c r="Z29" s="148">
        <v>22.8</v>
      </c>
      <c r="AA29" s="148">
        <v>23</v>
      </c>
      <c r="AB29" s="148">
        <v>23.8</v>
      </c>
      <c r="AC29" s="29"/>
    </row>
    <row r="30" spans="2:29" x14ac:dyDescent="0.25">
      <c r="B30" s="364"/>
      <c r="C30" s="365"/>
      <c r="D30" s="7">
        <v>5</v>
      </c>
      <c r="E30" s="7">
        <v>20.8</v>
      </c>
      <c r="F30" s="7">
        <v>17.7</v>
      </c>
      <c r="G30" s="7">
        <v>18.3</v>
      </c>
      <c r="H30" s="7">
        <v>18.600000000000001</v>
      </c>
      <c r="I30" s="7">
        <v>18.899999999999999</v>
      </c>
      <c r="J30" s="7">
        <v>19</v>
      </c>
      <c r="K30" s="7">
        <v>19.100000000000001</v>
      </c>
      <c r="L30" s="7">
        <v>18.600000000000001</v>
      </c>
      <c r="M30" s="7">
        <v>18.399999999999999</v>
      </c>
      <c r="N30" s="7">
        <v>18.7</v>
      </c>
      <c r="O30" s="148">
        <v>19.3</v>
      </c>
      <c r="P30" s="148">
        <v>19.5</v>
      </c>
      <c r="Q30" s="148">
        <v>19.399999999999999</v>
      </c>
      <c r="R30" s="148">
        <v>19.100000000000001</v>
      </c>
      <c r="S30" s="148">
        <v>17.600000000000001</v>
      </c>
      <c r="T30" s="148">
        <v>19.899999999999999</v>
      </c>
      <c r="U30" s="148">
        <v>19.600000000000001</v>
      </c>
      <c r="V30" s="148">
        <v>20</v>
      </c>
      <c r="W30" s="148">
        <v>19.7</v>
      </c>
      <c r="X30" s="148">
        <v>19.3</v>
      </c>
      <c r="Y30" s="9">
        <f t="shared" si="1"/>
        <v>19.649999999999999</v>
      </c>
      <c r="Z30" s="148">
        <v>20</v>
      </c>
      <c r="AA30" s="148">
        <v>20.100000000000001</v>
      </c>
      <c r="AB30" s="148">
        <v>21</v>
      </c>
      <c r="AC30" s="29"/>
    </row>
    <row r="31" spans="2:29" x14ac:dyDescent="0.25">
      <c r="B31" s="364"/>
      <c r="C31" s="365"/>
      <c r="D31" s="7">
        <v>6</v>
      </c>
      <c r="E31" s="7">
        <v>19.8</v>
      </c>
      <c r="F31" s="7">
        <v>19.7</v>
      </c>
      <c r="G31" s="7">
        <v>20.6</v>
      </c>
      <c r="H31" s="7">
        <v>21.5</v>
      </c>
      <c r="I31" s="7">
        <v>22.1</v>
      </c>
      <c r="J31" s="7">
        <v>21.6</v>
      </c>
      <c r="K31" s="7">
        <v>21.4</v>
      </c>
      <c r="L31" s="7">
        <v>21.5</v>
      </c>
      <c r="M31" s="7">
        <v>20.9</v>
      </c>
      <c r="N31" s="7">
        <v>21</v>
      </c>
      <c r="O31" s="148">
        <v>18.8</v>
      </c>
      <c r="P31" s="148" t="s">
        <v>4</v>
      </c>
      <c r="Q31" s="148"/>
      <c r="R31" s="148"/>
      <c r="S31" s="148"/>
      <c r="T31" s="148"/>
      <c r="U31" s="148"/>
      <c r="V31" s="148"/>
      <c r="W31" s="148"/>
      <c r="X31" s="7"/>
      <c r="Y31" s="9"/>
      <c r="Z31" s="7"/>
      <c r="AA31" s="7"/>
      <c r="AB31" s="7"/>
      <c r="AC31" s="29"/>
    </row>
    <row r="32" spans="2:29" x14ac:dyDescent="0.25">
      <c r="B32" s="364" t="s">
        <v>83</v>
      </c>
      <c r="C32" s="365"/>
      <c r="D32" s="167">
        <v>1</v>
      </c>
      <c r="E32" s="9"/>
      <c r="F32" s="9"/>
      <c r="G32" s="140">
        <v>100</v>
      </c>
      <c r="H32" s="140">
        <v>99.547511312217182</v>
      </c>
      <c r="I32" s="140">
        <v>102.26244343891402</v>
      </c>
      <c r="J32" s="140">
        <v>103.16742081447963</v>
      </c>
      <c r="K32" s="140">
        <v>102.71493212669682</v>
      </c>
      <c r="L32" s="140">
        <v>103.16742081447963</v>
      </c>
      <c r="M32" s="140">
        <v>95.475113122171948</v>
      </c>
      <c r="N32" s="140">
        <v>82.35294117647058</v>
      </c>
      <c r="O32" s="166"/>
      <c r="P32" s="166"/>
      <c r="Q32" s="166"/>
      <c r="R32" s="166"/>
      <c r="S32" s="166"/>
      <c r="T32" s="166"/>
      <c r="U32" s="166"/>
      <c r="V32" s="166"/>
      <c r="W32" s="166"/>
      <c r="X32" s="140"/>
      <c r="Y32" s="140"/>
      <c r="Z32" s="140"/>
      <c r="AA32" s="140"/>
      <c r="AB32" s="140"/>
      <c r="AC32" s="29"/>
    </row>
    <row r="33" spans="2:29" x14ac:dyDescent="0.25">
      <c r="B33" s="364"/>
      <c r="C33" s="365"/>
      <c r="D33" s="167">
        <v>2</v>
      </c>
      <c r="E33" s="9"/>
      <c r="F33" s="9"/>
      <c r="G33" s="140">
        <v>100</v>
      </c>
      <c r="H33" s="140">
        <v>101.34529147982063</v>
      </c>
      <c r="I33" s="140">
        <v>96.412556053811656</v>
      </c>
      <c r="J33" s="140">
        <v>97.757847533632287</v>
      </c>
      <c r="K33" s="140">
        <v>100.44843049327355</v>
      </c>
      <c r="L33" s="140">
        <v>101.79372197309415</v>
      </c>
      <c r="M33" s="140">
        <v>100.44843049327355</v>
      </c>
      <c r="N33" s="140">
        <v>96.860986547085204</v>
      </c>
      <c r="O33" s="166">
        <v>97.757847533632287</v>
      </c>
      <c r="P33" s="166">
        <v>98.654708520179369</v>
      </c>
      <c r="Q33" s="166">
        <v>100</v>
      </c>
      <c r="R33" s="166">
        <v>102.24215246636771</v>
      </c>
      <c r="S33" s="166">
        <v>94.618834080717491</v>
      </c>
      <c r="T33" s="166">
        <v>98.654708520179369</v>
      </c>
      <c r="U33" s="166">
        <v>99.103139013452918</v>
      </c>
      <c r="V33" s="166">
        <v>100.44843049327355</v>
      </c>
      <c r="W33" s="166">
        <v>101.79372197309415</v>
      </c>
      <c r="X33" s="140">
        <v>96.860986547085204</v>
      </c>
      <c r="Y33" s="140">
        <v>99.103139013452918</v>
      </c>
      <c r="Z33" s="140">
        <v>101.34529147982063</v>
      </c>
      <c r="AA33" s="140">
        <v>103.13901345291478</v>
      </c>
      <c r="AB33" s="140">
        <v>105.82959641255604</v>
      </c>
      <c r="AC33" s="29"/>
    </row>
    <row r="34" spans="2:29" x14ac:dyDescent="0.25">
      <c r="B34" s="364"/>
      <c r="C34" s="365"/>
      <c r="D34" s="167">
        <v>3</v>
      </c>
      <c r="E34" s="9"/>
      <c r="F34" s="9"/>
      <c r="G34" s="140">
        <v>100</v>
      </c>
      <c r="H34" s="140">
        <v>103.38164251207729</v>
      </c>
      <c r="I34" s="140">
        <v>106.28019323671498</v>
      </c>
      <c r="J34" s="140">
        <v>105.31400966183575</v>
      </c>
      <c r="K34" s="140">
        <v>105.79710144927536</v>
      </c>
      <c r="L34" s="140">
        <v>103.38164251207729</v>
      </c>
      <c r="M34" s="140">
        <v>96.618357487922708</v>
      </c>
      <c r="N34" s="140">
        <v>83.091787439613526</v>
      </c>
      <c r="O34" s="166"/>
      <c r="P34" s="166"/>
      <c r="Q34" s="166"/>
      <c r="R34" s="166"/>
      <c r="S34" s="166"/>
      <c r="T34" s="166"/>
      <c r="U34" s="166"/>
      <c r="V34" s="166"/>
      <c r="W34" s="166"/>
      <c r="X34" s="140"/>
      <c r="Y34" s="140"/>
      <c r="Z34" s="140"/>
      <c r="AA34" s="140"/>
      <c r="AB34" s="140"/>
      <c r="AC34" s="29"/>
    </row>
    <row r="35" spans="2:29" x14ac:dyDescent="0.25">
      <c r="B35" s="364"/>
      <c r="C35" s="365"/>
      <c r="D35" s="167">
        <v>4</v>
      </c>
      <c r="E35" s="9"/>
      <c r="F35" s="9"/>
      <c r="G35" s="140">
        <v>100</v>
      </c>
      <c r="H35" s="140">
        <v>99.514563106796103</v>
      </c>
      <c r="I35" s="140">
        <v>104.85436893203884</v>
      </c>
      <c r="J35" s="140">
        <v>106.79611650485437</v>
      </c>
      <c r="K35" s="140">
        <v>108.25242718446601</v>
      </c>
      <c r="L35" s="140">
        <v>104.36893203883496</v>
      </c>
      <c r="M35" s="140">
        <v>105.33980582524272</v>
      </c>
      <c r="N35" s="140">
        <v>108.25242718446601</v>
      </c>
      <c r="O35" s="166">
        <v>109.22330097087378</v>
      </c>
      <c r="P35" s="166">
        <v>109.70873786407766</v>
      </c>
      <c r="Q35" s="166">
        <v>104.36893203883496</v>
      </c>
      <c r="R35" s="166">
        <v>106.79611650485437</v>
      </c>
      <c r="S35" s="166">
        <v>109.22330097087378</v>
      </c>
      <c r="T35" s="166">
        <v>111.65048543689321</v>
      </c>
      <c r="U35" s="166">
        <v>109.22330097087378</v>
      </c>
      <c r="V35" s="166">
        <v>108.7378640776699</v>
      </c>
      <c r="W35" s="166">
        <v>110.19417475728154</v>
      </c>
      <c r="X35" s="140">
        <v>108.25242718446601</v>
      </c>
      <c r="Y35" s="140">
        <v>109.46601941747574</v>
      </c>
      <c r="Z35" s="140">
        <v>110.67961165048543</v>
      </c>
      <c r="AA35" s="140">
        <v>111.65048543689321</v>
      </c>
      <c r="AB35" s="140">
        <v>115.53398058252426</v>
      </c>
      <c r="AC35" s="29"/>
    </row>
    <row r="36" spans="2:29" x14ac:dyDescent="0.25">
      <c r="B36" s="364"/>
      <c r="C36" s="365"/>
      <c r="D36" s="167">
        <v>5</v>
      </c>
      <c r="E36" s="9"/>
      <c r="F36" s="9"/>
      <c r="G36" s="140">
        <v>100</v>
      </c>
      <c r="H36" s="140">
        <v>101.63934426229508</v>
      </c>
      <c r="I36" s="140">
        <v>103.27868852459015</v>
      </c>
      <c r="J36" s="140">
        <v>103.82513661202186</v>
      </c>
      <c r="K36" s="140">
        <v>104.37158469945356</v>
      </c>
      <c r="L36" s="140">
        <v>101.63934426229508</v>
      </c>
      <c r="M36" s="140">
        <v>100.54644808743167</v>
      </c>
      <c r="N36" s="140">
        <v>102.18579234972678</v>
      </c>
      <c r="O36" s="166">
        <v>105.46448087431695</v>
      </c>
      <c r="P36" s="166">
        <v>106.55737704918032</v>
      </c>
      <c r="Q36" s="166">
        <v>106.01092896174862</v>
      </c>
      <c r="R36" s="166">
        <v>104.37158469945356</v>
      </c>
      <c r="S36" s="166">
        <v>96.174863387978149</v>
      </c>
      <c r="T36" s="166">
        <v>108.74316939890709</v>
      </c>
      <c r="U36" s="166">
        <v>107.10382513661203</v>
      </c>
      <c r="V36" s="166">
        <v>109.28961748633878</v>
      </c>
      <c r="W36" s="166">
        <v>107.6502732240437</v>
      </c>
      <c r="X36" s="140">
        <v>105.46448087431695</v>
      </c>
      <c r="Y36" s="140">
        <v>107.37704918032787</v>
      </c>
      <c r="Z36" s="140">
        <v>109.28961748633878</v>
      </c>
      <c r="AA36" s="140">
        <v>109.8360655737705</v>
      </c>
      <c r="AB36" s="140">
        <v>114.75409836065573</v>
      </c>
      <c r="AC36" s="29"/>
    </row>
    <row r="37" spans="2:29" x14ac:dyDescent="0.25">
      <c r="B37" s="364"/>
      <c r="C37" s="365"/>
      <c r="D37" s="167">
        <v>6</v>
      </c>
      <c r="E37" s="9"/>
      <c r="F37" s="9"/>
      <c r="G37" s="140">
        <v>100</v>
      </c>
      <c r="H37" s="140">
        <v>104.36893203883496</v>
      </c>
      <c r="I37" s="140">
        <v>107.28155339805825</v>
      </c>
      <c r="J37" s="140">
        <v>104.85436893203884</v>
      </c>
      <c r="K37" s="140">
        <v>103.88349514563104</v>
      </c>
      <c r="L37" s="140">
        <v>104.36893203883496</v>
      </c>
      <c r="M37" s="140">
        <v>101.45631067961163</v>
      </c>
      <c r="N37" s="140">
        <v>101.94174757281553</v>
      </c>
      <c r="O37" s="166">
        <v>91.262135922330089</v>
      </c>
      <c r="P37" s="166"/>
      <c r="Q37" s="166"/>
      <c r="R37" s="166"/>
      <c r="S37" s="166"/>
      <c r="T37" s="166"/>
      <c r="U37" s="166"/>
      <c r="V37" s="166"/>
      <c r="W37" s="166"/>
      <c r="X37" s="140"/>
      <c r="Y37" s="140"/>
      <c r="Z37" s="140"/>
      <c r="AA37" s="140"/>
      <c r="AB37" s="140"/>
      <c r="AC37" s="29"/>
    </row>
    <row r="38" spans="2:29" x14ac:dyDescent="0.25">
      <c r="B38" s="159"/>
      <c r="C38" s="159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2"/>
      <c r="P38" s="152"/>
      <c r="Q38" s="152"/>
      <c r="R38" s="152"/>
      <c r="S38" s="152"/>
      <c r="T38" s="152"/>
      <c r="U38" s="152"/>
      <c r="V38" s="152"/>
      <c r="W38" s="152"/>
      <c r="X38" s="150"/>
      <c r="Y38" s="151"/>
      <c r="Z38" s="150"/>
      <c r="AA38" s="150"/>
      <c r="AB38" s="150"/>
      <c r="AC38" s="29"/>
    </row>
    <row r="39" spans="2:29" x14ac:dyDescent="0.25">
      <c r="B39" s="159"/>
      <c r="C39" s="159"/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2"/>
      <c r="P39" s="152"/>
      <c r="Q39" s="152"/>
      <c r="R39" s="152"/>
      <c r="S39" s="152"/>
      <c r="T39" s="152"/>
      <c r="U39" s="152"/>
      <c r="V39" s="152"/>
      <c r="W39" s="152"/>
      <c r="X39" s="150"/>
      <c r="Y39" s="151"/>
      <c r="Z39" s="150"/>
      <c r="AA39" s="150"/>
      <c r="AB39" s="150"/>
      <c r="AC39" s="29"/>
    </row>
    <row r="40" spans="2:29" x14ac:dyDescent="0.25">
      <c r="B40" s="159"/>
      <c r="C40" s="159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2"/>
      <c r="P40" s="152"/>
      <c r="Q40" s="152"/>
      <c r="R40" s="152"/>
      <c r="S40" s="152"/>
      <c r="T40" s="152"/>
      <c r="U40" s="152"/>
      <c r="V40" s="152"/>
      <c r="W40" s="152"/>
      <c r="X40" s="150"/>
      <c r="Y40" s="151"/>
      <c r="Z40" s="150"/>
      <c r="AA40" s="150"/>
      <c r="AB40" s="150"/>
      <c r="AC40" s="29"/>
    </row>
    <row r="41" spans="2:29" x14ac:dyDescent="0.25">
      <c r="B41" s="150"/>
      <c r="C41" s="154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2"/>
      <c r="P41" s="152"/>
      <c r="Q41" s="152"/>
      <c r="R41" s="152"/>
      <c r="S41" s="152"/>
      <c r="T41" s="152"/>
      <c r="U41" s="152"/>
      <c r="V41" s="152"/>
      <c r="W41" s="152"/>
      <c r="X41" s="143"/>
      <c r="Y41" s="143"/>
      <c r="Z41" s="143"/>
      <c r="AA41" s="143"/>
      <c r="AB41" s="143"/>
      <c r="AC41" s="29"/>
    </row>
    <row r="42" spans="2:29" ht="30" x14ac:dyDescent="0.25">
      <c r="B42" s="160"/>
      <c r="C42" s="160"/>
      <c r="D42" s="2"/>
      <c r="E42" s="143" t="s">
        <v>35</v>
      </c>
      <c r="F42" s="143"/>
      <c r="G42" s="171" t="s">
        <v>1</v>
      </c>
      <c r="H42" s="143"/>
      <c r="I42" s="143"/>
      <c r="J42" s="143"/>
      <c r="K42" s="143"/>
      <c r="L42" s="143"/>
      <c r="M42" s="143"/>
      <c r="N42" s="143"/>
      <c r="O42" s="143"/>
      <c r="P42" s="155"/>
      <c r="Q42" s="150"/>
      <c r="R42" s="150"/>
      <c r="S42" s="150"/>
      <c r="T42" s="150"/>
      <c r="U42" s="150"/>
      <c r="V42" s="150"/>
      <c r="W42" s="143"/>
      <c r="X42" s="143"/>
      <c r="Y42" s="143"/>
      <c r="Z42" s="143"/>
      <c r="AA42" s="143"/>
      <c r="AB42" s="143"/>
      <c r="AC42" s="29"/>
    </row>
    <row r="43" spans="2:29" x14ac:dyDescent="0.25">
      <c r="C43" s="145"/>
      <c r="D43" s="7" t="s">
        <v>77</v>
      </c>
      <c r="E43" s="7">
        <v>0</v>
      </c>
      <c r="F43" s="7">
        <v>1</v>
      </c>
      <c r="G43" s="7">
        <v>2</v>
      </c>
      <c r="H43" s="7">
        <v>3</v>
      </c>
      <c r="I43" s="7">
        <v>4</v>
      </c>
      <c r="J43" s="7">
        <v>5</v>
      </c>
      <c r="K43" s="7">
        <v>6</v>
      </c>
      <c r="L43" s="7">
        <v>7</v>
      </c>
      <c r="M43" s="7">
        <v>8</v>
      </c>
      <c r="N43" s="7">
        <v>9</v>
      </c>
      <c r="O43" s="150"/>
      <c r="P43" s="155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29"/>
    </row>
    <row r="44" spans="2:29" x14ac:dyDescent="0.25">
      <c r="B44" s="358" t="s">
        <v>84</v>
      </c>
      <c r="C44" s="359"/>
      <c r="D44" s="23">
        <v>1</v>
      </c>
      <c r="E44" s="7">
        <v>22.9</v>
      </c>
      <c r="F44" s="7">
        <v>22.4</v>
      </c>
      <c r="G44" s="7">
        <v>23.1</v>
      </c>
      <c r="H44" s="7">
        <v>22.6</v>
      </c>
      <c r="I44" s="7">
        <v>20.3</v>
      </c>
      <c r="J44" s="7">
        <v>18</v>
      </c>
      <c r="K44" s="7">
        <v>16.5</v>
      </c>
      <c r="L44" s="7">
        <v>16.2</v>
      </c>
      <c r="M44" s="7">
        <v>15.8</v>
      </c>
      <c r="N44" s="7" t="s">
        <v>5</v>
      </c>
      <c r="O44" s="150"/>
      <c r="P44" s="155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29"/>
    </row>
    <row r="45" spans="2:29" x14ac:dyDescent="0.25">
      <c r="B45" s="360"/>
      <c r="C45" s="361"/>
      <c r="D45" s="23">
        <v>2</v>
      </c>
      <c r="E45" s="7">
        <v>20.9</v>
      </c>
      <c r="F45" s="7">
        <v>20.8</v>
      </c>
      <c r="G45" s="7">
        <v>21.2</v>
      </c>
      <c r="H45" s="7">
        <v>21.4</v>
      </c>
      <c r="I45" s="7">
        <v>20.5</v>
      </c>
      <c r="J45" s="7">
        <v>18.100000000000001</v>
      </c>
      <c r="K45" s="7">
        <v>16.5</v>
      </c>
      <c r="L45" s="7">
        <v>15.8</v>
      </c>
      <c r="M45" s="7">
        <v>15.1</v>
      </c>
      <c r="N45" s="7" t="s">
        <v>5</v>
      </c>
      <c r="O45" s="152"/>
      <c r="P45" s="152"/>
      <c r="Q45" s="152"/>
      <c r="R45" s="152"/>
      <c r="S45" s="152"/>
      <c r="T45" s="152"/>
      <c r="U45" s="152"/>
      <c r="V45" s="152"/>
      <c r="W45" s="150"/>
      <c r="X45" s="150"/>
      <c r="Y45" s="150"/>
      <c r="Z45" s="150"/>
      <c r="AA45" s="150"/>
      <c r="AB45" s="150"/>
      <c r="AC45" s="29"/>
    </row>
    <row r="46" spans="2:29" x14ac:dyDescent="0.25">
      <c r="B46" s="362"/>
      <c r="C46" s="363"/>
      <c r="D46" s="23">
        <v>3</v>
      </c>
      <c r="E46" s="7">
        <v>19.399999999999999</v>
      </c>
      <c r="F46" s="7">
        <v>19.399999999999999</v>
      </c>
      <c r="G46" s="7">
        <v>20</v>
      </c>
      <c r="H46" s="7">
        <v>19.2</v>
      </c>
      <c r="I46" s="7">
        <v>17</v>
      </c>
      <c r="J46" s="7">
        <v>15.4</v>
      </c>
      <c r="K46" s="7">
        <v>14.5</v>
      </c>
      <c r="L46" s="7">
        <v>14.2</v>
      </c>
      <c r="M46" s="7">
        <v>13.6</v>
      </c>
      <c r="N46" s="7" t="s">
        <v>5</v>
      </c>
      <c r="O46" s="152"/>
      <c r="P46" s="152"/>
      <c r="Q46" s="152"/>
      <c r="R46" s="152"/>
      <c r="S46" s="152"/>
      <c r="T46" s="152"/>
      <c r="U46" s="152"/>
      <c r="V46" s="152"/>
      <c r="W46" s="143"/>
      <c r="X46" s="143"/>
      <c r="Y46" s="143"/>
      <c r="Z46" s="143"/>
      <c r="AA46" s="143"/>
      <c r="AB46" s="143"/>
      <c r="AC46" s="29"/>
    </row>
    <row r="47" spans="2:29" x14ac:dyDescent="0.25">
      <c r="B47" s="358" t="s">
        <v>85</v>
      </c>
      <c r="C47" s="359"/>
      <c r="D47" s="23">
        <v>4</v>
      </c>
      <c r="E47" s="7">
        <v>20.2</v>
      </c>
      <c r="F47" s="7">
        <v>20.6</v>
      </c>
      <c r="G47" s="7">
        <v>21</v>
      </c>
      <c r="H47" s="7">
        <v>20.399999999999999</v>
      </c>
      <c r="I47" s="7">
        <v>17.899999999999999</v>
      </c>
      <c r="J47" s="7">
        <v>16</v>
      </c>
      <c r="K47" s="7">
        <v>15.4</v>
      </c>
      <c r="L47" s="7">
        <v>14.9</v>
      </c>
      <c r="M47" s="7">
        <v>14.3</v>
      </c>
      <c r="N47" s="7" t="s">
        <v>5</v>
      </c>
      <c r="O47" s="152"/>
      <c r="P47" s="152"/>
      <c r="Q47" s="152"/>
      <c r="R47" s="152"/>
      <c r="S47" s="152"/>
      <c r="T47" s="152"/>
      <c r="U47" s="152"/>
      <c r="V47" s="152"/>
      <c r="W47" s="143"/>
      <c r="X47" s="143"/>
      <c r="Y47" s="143"/>
      <c r="Z47" s="143"/>
      <c r="AA47" s="143"/>
      <c r="AB47" s="143"/>
      <c r="AC47" s="29"/>
    </row>
    <row r="48" spans="2:29" x14ac:dyDescent="0.25">
      <c r="B48" s="360"/>
      <c r="C48" s="361"/>
      <c r="D48" s="23">
        <v>5</v>
      </c>
      <c r="E48" s="7">
        <v>21.1</v>
      </c>
      <c r="F48" s="7">
        <v>21.3</v>
      </c>
      <c r="G48" s="7">
        <v>21.6</v>
      </c>
      <c r="H48" s="7">
        <v>20.5</v>
      </c>
      <c r="I48" s="7">
        <v>18.3</v>
      </c>
      <c r="J48" s="7">
        <v>16.600000000000001</v>
      </c>
      <c r="K48" s="7">
        <v>15.9</v>
      </c>
      <c r="L48" s="7">
        <v>15.5</v>
      </c>
      <c r="M48" s="7" t="s">
        <v>4</v>
      </c>
      <c r="N48" s="7"/>
      <c r="O48" s="152"/>
      <c r="P48" s="152"/>
      <c r="Q48" s="152"/>
      <c r="R48" s="152"/>
      <c r="S48" s="152"/>
      <c r="T48" s="152"/>
      <c r="U48" s="152"/>
      <c r="V48" s="152"/>
      <c r="W48" s="143"/>
      <c r="X48" s="143"/>
      <c r="Y48" s="143"/>
      <c r="Z48" s="143"/>
      <c r="AA48" s="143"/>
      <c r="AB48" s="143"/>
      <c r="AC48" s="29"/>
    </row>
    <row r="49" spans="2:29" x14ac:dyDescent="0.25">
      <c r="B49" s="362"/>
      <c r="C49" s="363"/>
      <c r="D49" s="23">
        <v>6</v>
      </c>
      <c r="E49" s="7">
        <v>22.8</v>
      </c>
      <c r="F49" s="7">
        <v>23.1</v>
      </c>
      <c r="G49" s="7">
        <v>23.7</v>
      </c>
      <c r="H49" s="7">
        <v>23.1</v>
      </c>
      <c r="I49" s="7">
        <v>20.6</v>
      </c>
      <c r="J49" s="7">
        <v>17.899999999999999</v>
      </c>
      <c r="K49" s="7">
        <v>17.100000000000001</v>
      </c>
      <c r="L49" s="7">
        <v>16.2</v>
      </c>
      <c r="M49" s="7" t="s">
        <v>4</v>
      </c>
      <c r="N49" s="7"/>
      <c r="O49" s="152"/>
      <c r="P49" s="152"/>
      <c r="Q49" s="152"/>
      <c r="R49" s="152"/>
      <c r="S49" s="152"/>
      <c r="T49" s="152"/>
      <c r="U49" s="152"/>
      <c r="V49" s="152"/>
      <c r="W49" s="143"/>
      <c r="X49" s="143"/>
      <c r="Y49" s="143"/>
      <c r="Z49" s="143"/>
      <c r="AA49" s="143"/>
      <c r="AB49" s="143"/>
      <c r="AC49" s="29"/>
    </row>
    <row r="50" spans="2:29" x14ac:dyDescent="0.25">
      <c r="B50" s="358" t="s">
        <v>84</v>
      </c>
      <c r="C50" s="359"/>
      <c r="D50" s="23">
        <v>1</v>
      </c>
      <c r="E50" s="140">
        <v>100</v>
      </c>
      <c r="F50" s="140">
        <v>97.816593886462883</v>
      </c>
      <c r="G50" s="140">
        <v>100.87336244541486</v>
      </c>
      <c r="H50" s="140">
        <v>98.689956331877738</v>
      </c>
      <c r="I50" s="140">
        <v>88.646288209606993</v>
      </c>
      <c r="J50" s="140">
        <v>78.602620087336248</v>
      </c>
      <c r="K50" s="140">
        <v>72.052401746724897</v>
      </c>
      <c r="L50" s="140">
        <v>70.742358078602621</v>
      </c>
      <c r="M50" s="140">
        <v>68.995633187772938</v>
      </c>
      <c r="N50" s="140"/>
      <c r="O50" s="152"/>
      <c r="P50" s="152"/>
      <c r="Q50" s="152"/>
      <c r="R50" s="152"/>
      <c r="S50" s="152"/>
      <c r="T50" s="152"/>
      <c r="U50" s="152"/>
      <c r="V50" s="152"/>
      <c r="W50" s="143"/>
      <c r="X50" s="143"/>
      <c r="Y50" s="143"/>
      <c r="Z50" s="143"/>
      <c r="AA50" s="143"/>
      <c r="AB50" s="143"/>
      <c r="AC50" s="29"/>
    </row>
    <row r="51" spans="2:29" x14ac:dyDescent="0.25">
      <c r="B51" s="360"/>
      <c r="C51" s="361"/>
      <c r="D51" s="23">
        <v>2</v>
      </c>
      <c r="E51" s="140">
        <v>100</v>
      </c>
      <c r="F51" s="140">
        <v>99.521531100478484</v>
      </c>
      <c r="G51" s="140">
        <v>101.43540669856459</v>
      </c>
      <c r="H51" s="140">
        <v>102.39234449760765</v>
      </c>
      <c r="I51" s="140">
        <v>98.086124401913892</v>
      </c>
      <c r="J51" s="140">
        <v>86.602870813397132</v>
      </c>
      <c r="K51" s="140">
        <v>78.94736842105263</v>
      </c>
      <c r="L51" s="140">
        <v>75.598086124401917</v>
      </c>
      <c r="M51" s="140">
        <v>72.248803827751189</v>
      </c>
      <c r="N51" s="140"/>
      <c r="O51" s="152"/>
      <c r="P51" s="152"/>
      <c r="Q51" s="152"/>
      <c r="R51" s="152"/>
      <c r="S51" s="152"/>
      <c r="T51" s="152"/>
      <c r="U51" s="152"/>
      <c r="V51" s="152"/>
      <c r="W51" s="143"/>
      <c r="X51" s="143"/>
      <c r="Y51" s="143"/>
      <c r="Z51" s="143"/>
      <c r="AA51" s="143"/>
      <c r="AB51" s="143"/>
      <c r="AC51" s="29"/>
    </row>
    <row r="52" spans="2:29" x14ac:dyDescent="0.25">
      <c r="B52" s="362"/>
      <c r="C52" s="363"/>
      <c r="D52" s="23">
        <v>3</v>
      </c>
      <c r="E52" s="140">
        <v>100</v>
      </c>
      <c r="F52" s="140">
        <v>100</v>
      </c>
      <c r="G52" s="140">
        <v>103.09278350515466</v>
      </c>
      <c r="H52" s="140">
        <v>98.969072164948457</v>
      </c>
      <c r="I52" s="140">
        <v>87.628865979381459</v>
      </c>
      <c r="J52" s="140">
        <v>79.381443298969074</v>
      </c>
      <c r="K52" s="140">
        <v>74.742268041237111</v>
      </c>
      <c r="L52" s="140">
        <v>73.195876288659804</v>
      </c>
      <c r="M52" s="140">
        <v>70.103092783505161</v>
      </c>
      <c r="N52" s="140"/>
      <c r="O52" s="152"/>
      <c r="P52" s="152"/>
      <c r="Q52" s="152"/>
      <c r="R52" s="152"/>
      <c r="S52" s="152"/>
      <c r="T52" s="152"/>
      <c r="U52" s="152"/>
      <c r="V52" s="152"/>
      <c r="W52" s="143"/>
      <c r="X52" s="143"/>
      <c r="Y52" s="143"/>
      <c r="Z52" s="143"/>
      <c r="AA52" s="143"/>
      <c r="AB52" s="143"/>
      <c r="AC52" s="29"/>
    </row>
    <row r="53" spans="2:29" x14ac:dyDescent="0.25">
      <c r="B53" s="358" t="s">
        <v>85</v>
      </c>
      <c r="C53" s="359"/>
      <c r="D53" s="23">
        <v>4</v>
      </c>
      <c r="E53" s="140">
        <v>100</v>
      </c>
      <c r="F53" s="140">
        <v>101.98019801980197</v>
      </c>
      <c r="G53" s="140">
        <v>103.96039603960396</v>
      </c>
      <c r="H53" s="140">
        <v>100.99009900990099</v>
      </c>
      <c r="I53" s="140">
        <v>88.613861386138609</v>
      </c>
      <c r="J53" s="140">
        <v>79.207920792079207</v>
      </c>
      <c r="K53" s="140">
        <v>76.237623762376245</v>
      </c>
      <c r="L53" s="140">
        <v>73.762376237623755</v>
      </c>
      <c r="M53" s="140">
        <v>70.792079207920793</v>
      </c>
      <c r="N53" s="140"/>
      <c r="O53" s="152"/>
      <c r="P53" s="152"/>
      <c r="Q53" s="152"/>
      <c r="R53" s="152"/>
      <c r="S53" s="152"/>
      <c r="T53" s="152"/>
      <c r="U53" s="152"/>
      <c r="V53" s="152"/>
      <c r="W53" s="143"/>
      <c r="X53" s="143"/>
      <c r="Y53" s="143"/>
      <c r="Z53" s="143"/>
      <c r="AA53" s="143"/>
      <c r="AB53" s="143"/>
      <c r="AC53" s="29"/>
    </row>
    <row r="54" spans="2:29" x14ac:dyDescent="0.25">
      <c r="B54" s="360"/>
      <c r="C54" s="361"/>
      <c r="D54" s="23">
        <v>5</v>
      </c>
      <c r="E54" s="140">
        <v>100</v>
      </c>
      <c r="F54" s="140">
        <v>100.94786729857819</v>
      </c>
      <c r="G54" s="140">
        <v>102.36966824644549</v>
      </c>
      <c r="H54" s="140">
        <v>97.156398104265392</v>
      </c>
      <c r="I54" s="140">
        <v>86.729857819905206</v>
      </c>
      <c r="J54" s="140">
        <v>78.672985781990519</v>
      </c>
      <c r="K54" s="140">
        <v>75.355450236966831</v>
      </c>
      <c r="L54" s="140">
        <v>73.459715639810412</v>
      </c>
      <c r="M54" s="140"/>
      <c r="N54" s="140"/>
      <c r="O54" s="152"/>
      <c r="P54" s="152"/>
      <c r="Q54" s="152"/>
      <c r="R54" s="152"/>
      <c r="S54" s="152"/>
      <c r="T54" s="152"/>
      <c r="U54" s="152"/>
      <c r="V54" s="152"/>
      <c r="W54" s="143"/>
      <c r="X54" s="143"/>
      <c r="Y54" s="143"/>
      <c r="Z54" s="143"/>
      <c r="AA54" s="143"/>
      <c r="AB54" s="143"/>
      <c r="AC54" s="29"/>
    </row>
    <row r="55" spans="2:29" x14ac:dyDescent="0.25">
      <c r="B55" s="362"/>
      <c r="C55" s="363"/>
      <c r="D55" s="23">
        <v>6</v>
      </c>
      <c r="E55" s="140">
        <v>100</v>
      </c>
      <c r="F55" s="140">
        <v>101.31578947368421</v>
      </c>
      <c r="G55" s="140">
        <v>103.94736842105263</v>
      </c>
      <c r="H55" s="140">
        <v>101.31578947368421</v>
      </c>
      <c r="I55" s="140">
        <v>90.350877192982466</v>
      </c>
      <c r="J55" s="140">
        <v>78.508771929824547</v>
      </c>
      <c r="K55" s="140">
        <v>75</v>
      </c>
      <c r="L55" s="140">
        <v>71.05263157894737</v>
      </c>
      <c r="M55" s="140"/>
      <c r="N55" s="140"/>
      <c r="O55" s="152"/>
      <c r="P55" s="152"/>
      <c r="Q55" s="152"/>
      <c r="R55" s="152"/>
      <c r="S55" s="152"/>
      <c r="T55" s="152"/>
      <c r="U55" s="152"/>
      <c r="V55" s="152"/>
      <c r="W55" s="143"/>
      <c r="X55" s="143"/>
      <c r="Y55" s="143"/>
      <c r="Z55" s="143"/>
      <c r="AA55" s="143"/>
      <c r="AB55" s="143"/>
      <c r="AC55" s="29"/>
    </row>
    <row r="56" spans="2:29" x14ac:dyDescent="0.25">
      <c r="B56" s="149"/>
      <c r="C56" s="149"/>
      <c r="D56" s="46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2"/>
      <c r="P56" s="152"/>
      <c r="Q56" s="152"/>
      <c r="R56" s="152"/>
      <c r="S56" s="152"/>
      <c r="T56" s="152"/>
      <c r="U56" s="152"/>
      <c r="V56" s="152"/>
      <c r="W56" s="143"/>
      <c r="X56" s="143"/>
      <c r="Y56" s="143"/>
      <c r="Z56" s="143"/>
      <c r="AA56" s="143"/>
      <c r="AB56" s="143"/>
      <c r="AC56" s="29"/>
    </row>
    <row r="57" spans="2:29" x14ac:dyDescent="0.25">
      <c r="B57" s="149"/>
      <c r="C57" s="149"/>
      <c r="D57" s="46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2"/>
      <c r="P57" s="152"/>
      <c r="Q57" s="152"/>
      <c r="R57" s="152"/>
      <c r="S57" s="152"/>
      <c r="T57" s="152"/>
      <c r="U57" s="152"/>
      <c r="V57" s="152"/>
      <c r="W57" s="143"/>
      <c r="X57" s="143"/>
      <c r="Y57" s="143"/>
      <c r="Z57" s="143"/>
      <c r="AA57" s="143"/>
      <c r="AB57" s="143"/>
      <c r="AC57" s="29"/>
    </row>
    <row r="58" spans="2:29" x14ac:dyDescent="0.25">
      <c r="B58" s="149"/>
      <c r="C58" s="149"/>
      <c r="D58" s="46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2"/>
      <c r="P58" s="152"/>
      <c r="Q58" s="152"/>
      <c r="R58" s="152"/>
      <c r="S58" s="152"/>
      <c r="T58" s="152"/>
      <c r="U58" s="152"/>
      <c r="V58" s="152"/>
      <c r="W58" s="143"/>
      <c r="X58" s="143"/>
      <c r="Y58" s="143"/>
      <c r="Z58" s="143"/>
      <c r="AA58" s="143"/>
      <c r="AB58" s="143"/>
      <c r="AC58" s="29"/>
    </row>
    <row r="59" spans="2:29" x14ac:dyDescent="0.25">
      <c r="C59" s="38"/>
      <c r="D59" s="2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57"/>
      <c r="Q59" s="143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2"/>
    </row>
    <row r="60" spans="2:29" ht="30" x14ac:dyDescent="0.25">
      <c r="B60" s="160"/>
      <c r="C60" s="161"/>
      <c r="D60" s="143"/>
      <c r="E60" s="143" t="s">
        <v>35</v>
      </c>
      <c r="F60" s="143"/>
      <c r="G60" s="171" t="s">
        <v>1</v>
      </c>
      <c r="H60" s="143"/>
      <c r="I60" s="143"/>
      <c r="J60" s="143"/>
      <c r="K60" s="143"/>
      <c r="L60" s="143"/>
      <c r="M60" s="143"/>
      <c r="N60" s="143"/>
      <c r="O60" s="143"/>
      <c r="P60" s="157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29"/>
    </row>
    <row r="61" spans="2:29" x14ac:dyDescent="0.25">
      <c r="B61" s="150"/>
      <c r="C61" s="158"/>
      <c r="D61" s="7" t="s">
        <v>77</v>
      </c>
      <c r="E61" s="7">
        <v>0</v>
      </c>
      <c r="F61" s="7">
        <v>1</v>
      </c>
      <c r="G61" s="7">
        <v>2</v>
      </c>
      <c r="H61" s="7">
        <v>3</v>
      </c>
      <c r="I61" s="7">
        <v>4</v>
      </c>
      <c r="J61" s="7">
        <v>5</v>
      </c>
      <c r="K61" s="7">
        <v>6</v>
      </c>
      <c r="L61" s="7">
        <v>7</v>
      </c>
      <c r="M61" s="7">
        <v>8</v>
      </c>
      <c r="N61" s="7">
        <v>9</v>
      </c>
      <c r="O61" s="150"/>
      <c r="P61" s="155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29"/>
    </row>
    <row r="62" spans="2:29" x14ac:dyDescent="0.25">
      <c r="B62" s="364" t="s">
        <v>86</v>
      </c>
      <c r="C62" s="365"/>
      <c r="D62" s="7">
        <v>1</v>
      </c>
      <c r="E62" s="7">
        <v>20.5</v>
      </c>
      <c r="F62" s="7">
        <v>19.600000000000001</v>
      </c>
      <c r="G62" s="7">
        <v>20.6</v>
      </c>
      <c r="H62" s="7">
        <v>20.6</v>
      </c>
      <c r="I62" s="7">
        <v>18</v>
      </c>
      <c r="J62" s="7">
        <v>16.2</v>
      </c>
      <c r="K62" s="7">
        <v>15.6</v>
      </c>
      <c r="L62" s="7">
        <v>15</v>
      </c>
      <c r="M62" s="7">
        <v>14.3</v>
      </c>
      <c r="N62" s="7" t="s">
        <v>5</v>
      </c>
      <c r="O62" s="150"/>
      <c r="P62" s="155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29"/>
    </row>
    <row r="63" spans="2:29" x14ac:dyDescent="0.25">
      <c r="B63" s="364"/>
      <c r="C63" s="365"/>
      <c r="D63" s="7">
        <v>2</v>
      </c>
      <c r="E63" s="7">
        <v>19.100000000000001</v>
      </c>
      <c r="F63" s="7">
        <v>18.7</v>
      </c>
      <c r="G63" s="7">
        <v>19.2</v>
      </c>
      <c r="H63" s="7">
        <v>18.5</v>
      </c>
      <c r="I63" s="7">
        <v>16.600000000000001</v>
      </c>
      <c r="J63" s="7">
        <v>15.1</v>
      </c>
      <c r="K63" s="7">
        <v>14.2</v>
      </c>
      <c r="L63" s="7">
        <v>13.7</v>
      </c>
      <c r="M63" s="7" t="s">
        <v>4</v>
      </c>
      <c r="N63" s="7"/>
      <c r="O63" s="150"/>
      <c r="P63" s="155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29"/>
    </row>
    <row r="64" spans="2:29" x14ac:dyDescent="0.25">
      <c r="B64" s="364"/>
      <c r="C64" s="365"/>
      <c r="D64" s="7">
        <v>3</v>
      </c>
      <c r="E64" s="7">
        <v>21</v>
      </c>
      <c r="F64" s="7">
        <v>20.9</v>
      </c>
      <c r="G64" s="7">
        <v>21</v>
      </c>
      <c r="H64" s="7">
        <v>20.7</v>
      </c>
      <c r="I64" s="7">
        <v>18</v>
      </c>
      <c r="J64" s="7">
        <v>16.3</v>
      </c>
      <c r="K64" s="7">
        <v>15.3</v>
      </c>
      <c r="L64" s="7">
        <v>14.6</v>
      </c>
      <c r="M64" s="7">
        <v>14.6</v>
      </c>
      <c r="N64" s="7" t="s">
        <v>5</v>
      </c>
      <c r="O64" s="150"/>
      <c r="P64" s="155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29"/>
    </row>
    <row r="65" spans="2:29" x14ac:dyDescent="0.25">
      <c r="B65" s="364"/>
      <c r="C65" s="365"/>
      <c r="D65" s="7">
        <v>4</v>
      </c>
      <c r="E65" s="7">
        <v>23</v>
      </c>
      <c r="F65" s="7">
        <v>21.9</v>
      </c>
      <c r="G65" s="7">
        <v>21.5</v>
      </c>
      <c r="H65" s="7">
        <v>21.6</v>
      </c>
      <c r="I65" s="7">
        <v>19.5</v>
      </c>
      <c r="J65" s="7">
        <v>17.600000000000001</v>
      </c>
      <c r="K65" s="7">
        <v>16.600000000000001</v>
      </c>
      <c r="L65" s="7">
        <v>15.9</v>
      </c>
      <c r="M65" s="7">
        <v>15</v>
      </c>
      <c r="N65" s="7" t="s">
        <v>4</v>
      </c>
      <c r="O65" s="150"/>
      <c r="P65" s="155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29"/>
    </row>
    <row r="66" spans="2:29" x14ac:dyDescent="0.25">
      <c r="B66" s="364" t="s">
        <v>86</v>
      </c>
      <c r="C66" s="365"/>
      <c r="D66" s="167">
        <v>1</v>
      </c>
      <c r="E66" s="140">
        <v>100</v>
      </c>
      <c r="F66" s="140">
        <v>95.609756097560989</v>
      </c>
      <c r="G66" s="140">
        <v>100.48780487804878</v>
      </c>
      <c r="H66" s="140">
        <v>100.48780487804878</v>
      </c>
      <c r="I66" s="140">
        <v>87.804878048780495</v>
      </c>
      <c r="J66" s="140">
        <v>79.024390243902431</v>
      </c>
      <c r="K66" s="140">
        <v>76.097560975609753</v>
      </c>
      <c r="L66" s="140">
        <v>73.170731707317074</v>
      </c>
      <c r="M66" s="140">
        <v>69.756097560975618</v>
      </c>
      <c r="N66" s="140"/>
      <c r="O66" s="150"/>
      <c r="P66" s="155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29"/>
    </row>
    <row r="67" spans="2:29" x14ac:dyDescent="0.25">
      <c r="B67" s="364"/>
      <c r="C67" s="365"/>
      <c r="D67" s="167">
        <v>2</v>
      </c>
      <c r="E67" s="140">
        <v>100</v>
      </c>
      <c r="F67" s="140">
        <v>97.905759162303653</v>
      </c>
      <c r="G67" s="140">
        <v>100.52356020942408</v>
      </c>
      <c r="H67" s="140">
        <v>96.858638743455501</v>
      </c>
      <c r="I67" s="140">
        <v>86.910994764397913</v>
      </c>
      <c r="J67" s="140">
        <v>79.057591623036643</v>
      </c>
      <c r="K67" s="140">
        <v>74.345549738219887</v>
      </c>
      <c r="L67" s="140">
        <v>71.727748691099464</v>
      </c>
      <c r="M67" s="140"/>
      <c r="N67" s="140"/>
      <c r="O67" s="150"/>
      <c r="P67" s="155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29"/>
    </row>
    <row r="68" spans="2:29" x14ac:dyDescent="0.25">
      <c r="B68" s="364"/>
      <c r="C68" s="365"/>
      <c r="D68" s="167">
        <v>3</v>
      </c>
      <c r="E68" s="140">
        <v>100</v>
      </c>
      <c r="F68" s="140">
        <v>99.523809523809518</v>
      </c>
      <c r="G68" s="140">
        <v>100</v>
      </c>
      <c r="H68" s="140">
        <v>98.571428571428569</v>
      </c>
      <c r="I68" s="140">
        <v>85.714285714285708</v>
      </c>
      <c r="J68" s="140">
        <v>77.61904761904762</v>
      </c>
      <c r="K68" s="140">
        <v>72.857142857142861</v>
      </c>
      <c r="L68" s="140">
        <v>69.523809523809518</v>
      </c>
      <c r="M68" s="140"/>
      <c r="N68" s="140"/>
      <c r="O68" s="150"/>
      <c r="P68" s="155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29"/>
    </row>
    <row r="69" spans="2:29" x14ac:dyDescent="0.25">
      <c r="B69" s="364"/>
      <c r="C69" s="365"/>
      <c r="D69" s="167">
        <v>4</v>
      </c>
      <c r="E69" s="140">
        <v>100</v>
      </c>
      <c r="F69" s="140">
        <v>95.217391304347814</v>
      </c>
      <c r="G69" s="140">
        <v>93.478260869565219</v>
      </c>
      <c r="H69" s="140">
        <v>93.913043478260875</v>
      </c>
      <c r="I69" s="140">
        <v>84.782608695652172</v>
      </c>
      <c r="J69" s="140">
        <v>76.521739130434781</v>
      </c>
      <c r="K69" s="140">
        <v>72.173913043478265</v>
      </c>
      <c r="L69" s="140">
        <v>69.130434782608702</v>
      </c>
      <c r="M69" s="140">
        <v>65.217391304347828</v>
      </c>
      <c r="N69" s="140"/>
      <c r="O69" s="150"/>
      <c r="P69" s="155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29"/>
    </row>
    <row r="70" spans="2:29" x14ac:dyDescent="0.25">
      <c r="B70" s="159"/>
      <c r="C70" s="159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5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29"/>
    </row>
    <row r="71" spans="2:29" x14ac:dyDescent="0.25">
      <c r="B71" s="159"/>
      <c r="C71" s="159"/>
      <c r="D71" s="150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5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29"/>
    </row>
    <row r="72" spans="2:29" x14ac:dyDescent="0.25">
      <c r="B72" s="159"/>
      <c r="C72" s="159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5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29"/>
    </row>
    <row r="73" spans="2:29" x14ac:dyDescent="0.25">
      <c r="B73" s="159"/>
      <c r="C73" s="159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5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29"/>
    </row>
    <row r="74" spans="2:29" x14ac:dyDescent="0.25">
      <c r="B74" s="159"/>
      <c r="C74" s="159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5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29"/>
    </row>
    <row r="75" spans="2:29" x14ac:dyDescent="0.25">
      <c r="B75" s="162"/>
      <c r="C75" s="155"/>
      <c r="D75" s="46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5"/>
      <c r="Q75" s="150"/>
      <c r="R75" s="150"/>
      <c r="S75" s="150"/>
      <c r="T75" s="150"/>
      <c r="U75" s="150"/>
      <c r="V75" s="150"/>
      <c r="W75" s="150"/>
      <c r="X75" s="143"/>
      <c r="Y75" s="143"/>
      <c r="Z75" s="143"/>
      <c r="AA75" s="143"/>
      <c r="AB75" s="143"/>
      <c r="AC75" s="29"/>
    </row>
    <row r="76" spans="2:29" x14ac:dyDescent="0.25">
      <c r="B76" s="163"/>
      <c r="C76" s="164"/>
      <c r="D76" s="143"/>
      <c r="E76" s="143" t="s">
        <v>35</v>
      </c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57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29"/>
    </row>
    <row r="77" spans="2:29" x14ac:dyDescent="0.25">
      <c r="B77" s="155"/>
      <c r="C77" s="165"/>
      <c r="D77" s="7" t="s">
        <v>77</v>
      </c>
      <c r="E77" s="7">
        <v>0</v>
      </c>
      <c r="F77" s="7">
        <v>1</v>
      </c>
      <c r="G77" s="7">
        <v>2</v>
      </c>
      <c r="H77" s="7">
        <v>3</v>
      </c>
      <c r="I77" s="7">
        <v>4</v>
      </c>
      <c r="J77" s="7">
        <v>5</v>
      </c>
      <c r="K77" s="7">
        <v>6</v>
      </c>
      <c r="L77" s="7">
        <v>7</v>
      </c>
      <c r="M77" s="7">
        <v>8</v>
      </c>
      <c r="N77" s="7">
        <v>9</v>
      </c>
      <c r="O77" s="7">
        <v>10</v>
      </c>
      <c r="P77" s="147">
        <v>11</v>
      </c>
      <c r="Q77" s="7">
        <v>12</v>
      </c>
      <c r="R77" s="7">
        <v>13</v>
      </c>
      <c r="S77" s="7">
        <v>14</v>
      </c>
      <c r="T77" s="7">
        <v>15</v>
      </c>
      <c r="U77" s="7">
        <v>16</v>
      </c>
      <c r="V77" s="7">
        <v>17</v>
      </c>
      <c r="W77" s="7">
        <v>18</v>
      </c>
      <c r="X77" s="7">
        <v>19</v>
      </c>
      <c r="Y77" s="7">
        <v>20</v>
      </c>
      <c r="Z77" s="7">
        <v>21</v>
      </c>
      <c r="AA77" s="7">
        <v>23</v>
      </c>
      <c r="AB77" s="7">
        <v>26</v>
      </c>
      <c r="AC77" s="29"/>
    </row>
    <row r="78" spans="2:29" x14ac:dyDescent="0.25">
      <c r="B78" s="366" t="s">
        <v>86</v>
      </c>
      <c r="C78" s="367"/>
      <c r="D78" s="7">
        <v>1</v>
      </c>
      <c r="E78" s="7">
        <v>21.3</v>
      </c>
      <c r="F78" s="7">
        <v>20.5</v>
      </c>
      <c r="G78" s="7">
        <v>20.7</v>
      </c>
      <c r="H78" s="7">
        <v>20.399999999999999</v>
      </c>
      <c r="I78" s="7">
        <v>20.5</v>
      </c>
      <c r="J78" s="7">
        <v>19.399999999999999</v>
      </c>
      <c r="K78" s="7">
        <v>18.100000000000001</v>
      </c>
      <c r="L78" s="7">
        <v>16.7</v>
      </c>
      <c r="M78" s="7">
        <v>15.9</v>
      </c>
      <c r="N78" s="7">
        <v>16.2</v>
      </c>
      <c r="O78" s="7">
        <v>17.8</v>
      </c>
      <c r="P78" s="147">
        <v>19.3</v>
      </c>
      <c r="Q78" s="7">
        <v>20.3</v>
      </c>
      <c r="R78" s="7">
        <v>20.100000000000001</v>
      </c>
      <c r="S78" s="7">
        <v>20.100000000000001</v>
      </c>
      <c r="T78" s="7">
        <v>20.5</v>
      </c>
      <c r="U78" s="7">
        <v>20.8</v>
      </c>
      <c r="V78" s="7">
        <v>20.3</v>
      </c>
      <c r="W78" s="7">
        <v>20.7</v>
      </c>
      <c r="X78" s="7">
        <v>20.100000000000001</v>
      </c>
      <c r="Y78" s="7">
        <v>20.399999999999999</v>
      </c>
      <c r="Z78" s="7">
        <v>20.399999999999999</v>
      </c>
      <c r="AA78" s="7">
        <v>21.4</v>
      </c>
      <c r="AB78" s="7">
        <v>21.7</v>
      </c>
      <c r="AC78" s="29"/>
    </row>
    <row r="79" spans="2:29" x14ac:dyDescent="0.25">
      <c r="B79" s="366"/>
      <c r="C79" s="367"/>
      <c r="D79" s="7">
        <v>2</v>
      </c>
      <c r="E79" s="7">
        <v>20.8</v>
      </c>
      <c r="F79" s="7">
        <v>20.2</v>
      </c>
      <c r="G79" s="7">
        <v>20.5</v>
      </c>
      <c r="H79" s="7">
        <v>21.5</v>
      </c>
      <c r="I79" s="7">
        <v>21.1</v>
      </c>
      <c r="J79" s="7">
        <v>18.2</v>
      </c>
      <c r="K79" s="7">
        <v>17</v>
      </c>
      <c r="L79" s="7">
        <v>16</v>
      </c>
      <c r="M79" s="7">
        <v>15.2</v>
      </c>
      <c r="N79" s="7">
        <v>15.2</v>
      </c>
      <c r="O79" s="7">
        <v>15.6</v>
      </c>
      <c r="P79" s="147">
        <v>16.5</v>
      </c>
      <c r="Q79" s="7">
        <v>18.2</v>
      </c>
      <c r="R79" s="7">
        <v>19.7</v>
      </c>
      <c r="S79" s="7">
        <v>20.100000000000001</v>
      </c>
      <c r="T79" s="7">
        <v>19.7</v>
      </c>
      <c r="U79" s="7">
        <v>20.100000000000001</v>
      </c>
      <c r="V79" s="7">
        <v>20.5</v>
      </c>
      <c r="W79" s="7">
        <v>20.7</v>
      </c>
      <c r="X79" s="7">
        <v>19.8</v>
      </c>
      <c r="Y79" s="7">
        <v>19.7</v>
      </c>
      <c r="Z79" s="7">
        <v>20.5</v>
      </c>
      <c r="AA79" s="7">
        <v>21</v>
      </c>
      <c r="AB79" s="7">
        <v>21.5</v>
      </c>
      <c r="AC79" s="29"/>
    </row>
    <row r="80" spans="2:29" x14ac:dyDescent="0.25">
      <c r="B80" s="366"/>
      <c r="C80" s="367"/>
      <c r="D80" s="7">
        <v>3</v>
      </c>
      <c r="E80" s="7">
        <v>19.399999999999999</v>
      </c>
      <c r="F80" s="7">
        <v>18.8</v>
      </c>
      <c r="G80" s="7">
        <v>19.5</v>
      </c>
      <c r="H80" s="7">
        <v>20.100000000000001</v>
      </c>
      <c r="I80" s="7">
        <v>19.899999999999999</v>
      </c>
      <c r="J80" s="7">
        <v>18.399999999999999</v>
      </c>
      <c r="K80" s="7">
        <v>17.7</v>
      </c>
      <c r="L80" s="7">
        <v>16.7</v>
      </c>
      <c r="M80" s="7">
        <v>15.9</v>
      </c>
      <c r="N80" s="7">
        <v>15.8</v>
      </c>
      <c r="O80" s="7">
        <v>16.5</v>
      </c>
      <c r="P80" s="147">
        <v>18.399999999999999</v>
      </c>
      <c r="Q80" s="7">
        <v>20.399999999999999</v>
      </c>
      <c r="R80" s="7">
        <v>20.7</v>
      </c>
      <c r="S80" s="7">
        <v>21</v>
      </c>
      <c r="T80" s="7">
        <v>20.7</v>
      </c>
      <c r="U80" s="7">
        <v>20.5</v>
      </c>
      <c r="V80" s="7">
        <v>21.1</v>
      </c>
      <c r="W80" s="7">
        <v>21.4</v>
      </c>
      <c r="X80" s="7">
        <v>21</v>
      </c>
      <c r="Y80" s="7">
        <v>20.9</v>
      </c>
      <c r="Z80" s="7">
        <v>21.3</v>
      </c>
      <c r="AA80" s="7">
        <v>22.2</v>
      </c>
      <c r="AB80" s="7">
        <v>22.5</v>
      </c>
      <c r="AC80" s="29"/>
    </row>
    <row r="81" spans="2:30" x14ac:dyDescent="0.25">
      <c r="B81" s="366"/>
      <c r="C81" s="367"/>
      <c r="D81" s="7">
        <v>4</v>
      </c>
      <c r="E81" s="7">
        <v>19.600000000000001</v>
      </c>
      <c r="F81" s="7">
        <v>19.600000000000001</v>
      </c>
      <c r="G81" s="7">
        <v>19.5</v>
      </c>
      <c r="H81" s="7">
        <v>19.899999999999999</v>
      </c>
      <c r="I81" s="7">
        <v>19.899999999999999</v>
      </c>
      <c r="J81" s="7">
        <v>19.5</v>
      </c>
      <c r="K81" s="7">
        <v>18.3</v>
      </c>
      <c r="L81" s="7">
        <v>16.7</v>
      </c>
      <c r="M81" s="7">
        <v>15.4</v>
      </c>
      <c r="N81" s="7">
        <v>14.5</v>
      </c>
      <c r="O81" s="7">
        <v>14.3</v>
      </c>
      <c r="P81" s="147">
        <v>14.2</v>
      </c>
      <c r="Q81" s="7">
        <v>14.6</v>
      </c>
      <c r="R81" s="7">
        <v>15.3</v>
      </c>
      <c r="S81" s="7">
        <v>17.3</v>
      </c>
      <c r="T81" s="7">
        <v>18.2</v>
      </c>
      <c r="U81" s="7">
        <v>19</v>
      </c>
      <c r="V81" s="7">
        <v>18.7</v>
      </c>
      <c r="W81" s="7">
        <v>19.100000000000001</v>
      </c>
      <c r="X81" s="7">
        <v>18.899999999999999</v>
      </c>
      <c r="Y81" s="7">
        <v>19.2</v>
      </c>
      <c r="Z81" s="7">
        <v>19</v>
      </c>
      <c r="AA81" s="7">
        <v>19.3</v>
      </c>
      <c r="AB81" s="7">
        <v>19.7</v>
      </c>
      <c r="AC81" s="29"/>
    </row>
    <row r="82" spans="2:30" x14ac:dyDescent="0.25">
      <c r="B82" s="366" t="s">
        <v>86</v>
      </c>
      <c r="C82" s="367"/>
      <c r="D82" s="23">
        <v>1</v>
      </c>
      <c r="E82" s="140">
        <v>100</v>
      </c>
      <c r="F82" s="140">
        <v>96.244131455399057</v>
      </c>
      <c r="G82" s="140">
        <v>97.183098591549282</v>
      </c>
      <c r="H82" s="140">
        <v>95.774647887323937</v>
      </c>
      <c r="I82" s="140">
        <v>96.244131455399057</v>
      </c>
      <c r="J82" s="140">
        <v>91.079812206572768</v>
      </c>
      <c r="K82" s="140">
        <v>84.976525821596255</v>
      </c>
      <c r="L82" s="140">
        <v>78.403755868544607</v>
      </c>
      <c r="M82" s="140">
        <v>74.647887323943664</v>
      </c>
      <c r="N82" s="140">
        <v>76.056338028169009</v>
      </c>
      <c r="O82" s="140">
        <v>83.568075117370881</v>
      </c>
      <c r="P82" s="168">
        <v>90.610328638497649</v>
      </c>
      <c r="Q82" s="140">
        <v>95.305164319248831</v>
      </c>
      <c r="R82" s="140">
        <v>94.366197183098592</v>
      </c>
      <c r="S82" s="140">
        <v>94.366197183098592</v>
      </c>
      <c r="T82" s="140">
        <v>96.244131455399057</v>
      </c>
      <c r="U82" s="140">
        <v>97.652582159624416</v>
      </c>
      <c r="V82" s="140">
        <v>95.305164319248831</v>
      </c>
      <c r="W82" s="140">
        <v>97.183098591549282</v>
      </c>
      <c r="X82" s="140">
        <v>94.366197183098592</v>
      </c>
      <c r="Y82" s="140">
        <v>95.774647887323937</v>
      </c>
      <c r="Z82" s="140">
        <v>95.774647887323937</v>
      </c>
      <c r="AA82" s="140">
        <v>100.46948356807511</v>
      </c>
      <c r="AB82" s="140">
        <v>101.87793427230045</v>
      </c>
      <c r="AC82" s="29"/>
    </row>
    <row r="83" spans="2:30" x14ac:dyDescent="0.25">
      <c r="B83" s="366"/>
      <c r="C83" s="367"/>
      <c r="D83" s="7">
        <v>2</v>
      </c>
      <c r="E83" s="140">
        <v>100</v>
      </c>
      <c r="F83" s="140">
        <v>97.115384615384599</v>
      </c>
      <c r="G83" s="140">
        <v>98.557692307692307</v>
      </c>
      <c r="H83" s="140">
        <v>103.3653846153846</v>
      </c>
      <c r="I83" s="140">
        <v>101.44230769230769</v>
      </c>
      <c r="J83" s="140">
        <v>87.499999999999986</v>
      </c>
      <c r="K83" s="140">
        <v>81.730769230769226</v>
      </c>
      <c r="L83" s="169">
        <v>76.92307692307692</v>
      </c>
      <c r="M83" s="140">
        <v>73.076923076923066</v>
      </c>
      <c r="N83" s="140">
        <v>73.076923076923066</v>
      </c>
      <c r="O83" s="140">
        <v>75</v>
      </c>
      <c r="P83" s="168">
        <v>79.326923076923066</v>
      </c>
      <c r="Q83" s="140">
        <v>87.499999999999986</v>
      </c>
      <c r="R83" s="140">
        <v>94.711538461538453</v>
      </c>
      <c r="S83" s="140">
        <v>96.634615384615387</v>
      </c>
      <c r="T83" s="140">
        <v>94.711538461538453</v>
      </c>
      <c r="U83" s="140">
        <v>96.634615384615387</v>
      </c>
      <c r="V83" s="140">
        <v>98.557692307692307</v>
      </c>
      <c r="W83" s="140">
        <v>99.519230769230759</v>
      </c>
      <c r="X83" s="140">
        <v>95.192307692307693</v>
      </c>
      <c r="Y83" s="140">
        <v>94.711538461538453</v>
      </c>
      <c r="Z83" s="140">
        <v>98.557692307692307</v>
      </c>
      <c r="AA83" s="140">
        <v>100.96153846153845</v>
      </c>
      <c r="AB83" s="140">
        <v>103.3653846153846</v>
      </c>
      <c r="AC83" s="29"/>
    </row>
    <row r="84" spans="2:30" x14ac:dyDescent="0.25">
      <c r="B84" s="366"/>
      <c r="C84" s="367"/>
      <c r="D84" s="23">
        <v>3</v>
      </c>
      <c r="E84" s="140">
        <v>100</v>
      </c>
      <c r="F84" s="140">
        <v>96.907216494845372</v>
      </c>
      <c r="G84" s="140">
        <v>100.51546391752578</v>
      </c>
      <c r="H84" s="140">
        <v>103.60824742268042</v>
      </c>
      <c r="I84" s="140">
        <v>102.57731958762886</v>
      </c>
      <c r="J84" s="140">
        <v>94.845360824742258</v>
      </c>
      <c r="K84" s="140">
        <v>91.237113402061851</v>
      </c>
      <c r="L84" s="140">
        <v>86.082474226804123</v>
      </c>
      <c r="M84" s="140">
        <v>81.958762886597953</v>
      </c>
      <c r="N84" s="140">
        <v>81.443298969072174</v>
      </c>
      <c r="O84" s="140">
        <v>85.051546391752581</v>
      </c>
      <c r="P84" s="168">
        <v>94.845360824742258</v>
      </c>
      <c r="Q84" s="140">
        <v>105.15463917525774</v>
      </c>
      <c r="R84" s="140">
        <v>106.70103092783505</v>
      </c>
      <c r="S84" s="140">
        <v>108.24742268041238</v>
      </c>
      <c r="T84" s="140">
        <v>106.70103092783505</v>
      </c>
      <c r="U84" s="140">
        <v>105.67010309278351</v>
      </c>
      <c r="V84" s="140">
        <v>108.76288659793816</v>
      </c>
      <c r="W84" s="140">
        <v>110.30927835051547</v>
      </c>
      <c r="X84" s="140">
        <v>108.24742268041238</v>
      </c>
      <c r="Y84" s="140">
        <v>107.73195876288659</v>
      </c>
      <c r="Z84" s="140">
        <v>109.79381443298971</v>
      </c>
      <c r="AA84" s="140">
        <v>114.43298969072167</v>
      </c>
      <c r="AB84" s="140">
        <v>115.97938144329898</v>
      </c>
      <c r="AC84" s="29"/>
    </row>
    <row r="85" spans="2:30" x14ac:dyDescent="0.25">
      <c r="B85" s="366"/>
      <c r="C85" s="367"/>
      <c r="D85" s="23">
        <v>4</v>
      </c>
      <c r="E85" s="140">
        <v>100</v>
      </c>
      <c r="F85" s="140">
        <v>100</v>
      </c>
      <c r="G85" s="140">
        <v>99.489795918367335</v>
      </c>
      <c r="H85" s="140">
        <v>101.53061224489794</v>
      </c>
      <c r="I85" s="140">
        <v>101.53061224489794</v>
      </c>
      <c r="J85" s="140">
        <v>99.489795918367335</v>
      </c>
      <c r="K85" s="140">
        <v>93.367346938775512</v>
      </c>
      <c r="L85" s="140">
        <v>85.204081632653043</v>
      </c>
      <c r="M85" s="140">
        <v>78.571428571428569</v>
      </c>
      <c r="N85" s="140">
        <v>73.979591836734699</v>
      </c>
      <c r="O85" s="140">
        <v>72.959183673469383</v>
      </c>
      <c r="P85" s="168">
        <v>72.448979591836732</v>
      </c>
      <c r="Q85" s="140">
        <v>74.489795918367335</v>
      </c>
      <c r="R85" s="140">
        <v>78.061224489795919</v>
      </c>
      <c r="S85" s="140">
        <v>88.265306122448976</v>
      </c>
      <c r="T85" s="140">
        <v>92.857142857142847</v>
      </c>
      <c r="U85" s="140">
        <v>96.938775510204081</v>
      </c>
      <c r="V85" s="140">
        <v>95.408163265306115</v>
      </c>
      <c r="W85" s="140">
        <v>97.448979591836732</v>
      </c>
      <c r="X85" s="140">
        <v>96.428571428571416</v>
      </c>
      <c r="Y85" s="140">
        <v>97.959183673469369</v>
      </c>
      <c r="Z85" s="140">
        <v>96.938775510204081</v>
      </c>
      <c r="AA85" s="140">
        <v>98.469387755102034</v>
      </c>
      <c r="AB85" s="140">
        <v>100.51020408163265</v>
      </c>
      <c r="AC85" s="29"/>
    </row>
    <row r="86" spans="2:30" s="143" customFormat="1" x14ac:dyDescent="0.25">
      <c r="D86" s="225"/>
      <c r="G86" s="226"/>
      <c r="H86" s="44"/>
      <c r="I86" s="44"/>
      <c r="J86" s="44"/>
      <c r="K86" s="44"/>
      <c r="L86" s="44"/>
      <c r="M86" s="44"/>
      <c r="N86" s="44"/>
      <c r="O86" s="44"/>
    </row>
    <row r="87" spans="2:30" s="143" customFormat="1" x14ac:dyDescent="0.25">
      <c r="D87" s="225"/>
      <c r="G87" s="226"/>
      <c r="H87" s="44"/>
      <c r="I87" s="44"/>
      <c r="J87" s="44"/>
      <c r="K87" s="44"/>
      <c r="L87" s="44"/>
      <c r="M87" s="44"/>
      <c r="N87" s="44"/>
      <c r="O87" s="44"/>
    </row>
    <row r="88" spans="2:30" s="143" customFormat="1" x14ac:dyDescent="0.25">
      <c r="D88" s="225"/>
      <c r="G88" s="226"/>
      <c r="H88" s="44"/>
      <c r="I88" s="44"/>
      <c r="J88" s="44"/>
      <c r="K88" s="44"/>
      <c r="L88" s="44"/>
      <c r="M88" s="44"/>
      <c r="N88" s="44"/>
      <c r="O88" s="44"/>
    </row>
    <row r="89" spans="2:30" ht="23.25" x14ac:dyDescent="0.35">
      <c r="B89" s="135"/>
      <c r="C89" s="135"/>
      <c r="E89" s="141" t="s">
        <v>252</v>
      </c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</row>
    <row r="90" spans="2:30" x14ac:dyDescent="0.25">
      <c r="B90" s="135"/>
      <c r="C90" s="135"/>
      <c r="E90" s="135"/>
      <c r="F90" s="137"/>
      <c r="H90" s="135"/>
      <c r="I90" s="135"/>
      <c r="J90" s="135"/>
      <c r="K90" s="142" t="s">
        <v>76</v>
      </c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</row>
    <row r="91" spans="2:30" ht="30" x14ac:dyDescent="0.25">
      <c r="B91" s="135"/>
      <c r="C91" s="135"/>
      <c r="D91" s="138" t="s">
        <v>10</v>
      </c>
      <c r="E91" s="135"/>
      <c r="F91" s="135"/>
      <c r="G91" s="171" t="s">
        <v>1</v>
      </c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</row>
    <row r="92" spans="2:30" x14ac:dyDescent="0.25">
      <c r="B92" s="135"/>
      <c r="C92" s="135"/>
      <c r="D92" s="139" t="s">
        <v>77</v>
      </c>
      <c r="E92" s="139">
        <v>0</v>
      </c>
      <c r="F92" s="139">
        <v>1</v>
      </c>
      <c r="G92" s="139">
        <v>2</v>
      </c>
      <c r="H92" s="139">
        <v>3</v>
      </c>
      <c r="I92" s="139">
        <v>4</v>
      </c>
      <c r="J92" s="139">
        <v>5</v>
      </c>
      <c r="K92" s="139">
        <v>6</v>
      </c>
      <c r="L92" s="139">
        <v>7</v>
      </c>
      <c r="M92" s="139">
        <v>8</v>
      </c>
      <c r="N92" s="139">
        <v>9</v>
      </c>
      <c r="O92" s="139">
        <v>10</v>
      </c>
      <c r="P92" s="139">
        <v>11</v>
      </c>
      <c r="Q92" s="139">
        <v>12</v>
      </c>
      <c r="R92" s="139">
        <v>13</v>
      </c>
      <c r="S92" s="139">
        <v>14</v>
      </c>
      <c r="T92" s="139">
        <v>16</v>
      </c>
      <c r="U92" s="139">
        <v>17</v>
      </c>
      <c r="V92" s="139">
        <v>18</v>
      </c>
      <c r="W92" s="139">
        <v>19</v>
      </c>
      <c r="X92" s="139">
        <v>20</v>
      </c>
      <c r="Y92" s="139">
        <v>21</v>
      </c>
      <c r="Z92" s="135"/>
      <c r="AA92" s="135"/>
      <c r="AB92" s="135"/>
      <c r="AC92" s="135"/>
      <c r="AD92" s="135"/>
    </row>
    <row r="93" spans="2:30" x14ac:dyDescent="0.25">
      <c r="B93" s="135"/>
      <c r="C93" s="135"/>
      <c r="D93" s="139">
        <v>1</v>
      </c>
      <c r="E93" s="25">
        <v>22</v>
      </c>
      <c r="F93" s="25">
        <v>22.4</v>
      </c>
      <c r="G93" s="25">
        <v>22.3</v>
      </c>
      <c r="H93" s="25">
        <v>21.8</v>
      </c>
      <c r="I93" s="25">
        <v>22.6</v>
      </c>
      <c r="J93" s="25">
        <v>22.9</v>
      </c>
      <c r="K93" s="25">
        <v>22.2</v>
      </c>
      <c r="L93" s="25">
        <v>22</v>
      </c>
      <c r="M93" s="25">
        <v>22.3</v>
      </c>
      <c r="N93" s="25">
        <v>22.9</v>
      </c>
      <c r="O93" s="25">
        <v>22.6</v>
      </c>
      <c r="P93" s="25">
        <v>22.4</v>
      </c>
      <c r="Q93" s="25">
        <v>22.3</v>
      </c>
      <c r="R93" s="25">
        <v>22.8</v>
      </c>
      <c r="S93" s="25">
        <v>22.7</v>
      </c>
      <c r="T93" s="25">
        <v>22.9</v>
      </c>
      <c r="U93" s="25">
        <v>22.9</v>
      </c>
      <c r="V93" s="25">
        <v>23.1</v>
      </c>
      <c r="W93" s="25">
        <v>23.3</v>
      </c>
      <c r="X93" s="25">
        <v>23.3</v>
      </c>
      <c r="Y93" s="25">
        <v>24.2</v>
      </c>
      <c r="Z93" s="135"/>
      <c r="AA93" s="135"/>
      <c r="AB93" s="135"/>
      <c r="AC93" s="135"/>
      <c r="AD93" s="135"/>
    </row>
    <row r="94" spans="2:30" x14ac:dyDescent="0.25">
      <c r="B94" s="135"/>
      <c r="C94" s="135"/>
      <c r="D94" s="139">
        <v>2</v>
      </c>
      <c r="E94" s="25">
        <v>22.9</v>
      </c>
      <c r="F94" s="25">
        <v>22.6</v>
      </c>
      <c r="G94" s="25">
        <v>23.1</v>
      </c>
      <c r="H94" s="25">
        <v>22.2</v>
      </c>
      <c r="I94" s="25">
        <v>22.1</v>
      </c>
      <c r="J94" s="25">
        <v>23</v>
      </c>
      <c r="K94" s="25">
        <v>23</v>
      </c>
      <c r="L94" s="25">
        <v>21.8</v>
      </c>
      <c r="M94" s="25">
        <v>22.7</v>
      </c>
      <c r="N94" s="25">
        <v>22.6</v>
      </c>
      <c r="O94" s="25">
        <v>22.6</v>
      </c>
      <c r="P94" s="25">
        <v>22.5</v>
      </c>
      <c r="Q94" s="25">
        <v>22.1</v>
      </c>
      <c r="R94" s="25">
        <v>22.5</v>
      </c>
      <c r="S94" s="25">
        <v>22.3</v>
      </c>
      <c r="T94" s="25">
        <v>23.4</v>
      </c>
      <c r="U94" s="25">
        <v>23</v>
      </c>
      <c r="V94" s="25">
        <v>23.5</v>
      </c>
      <c r="W94" s="25">
        <v>23.6</v>
      </c>
      <c r="X94" s="25">
        <v>23.9</v>
      </c>
      <c r="Y94" s="25">
        <v>24.1</v>
      </c>
      <c r="Z94" s="135"/>
      <c r="AA94" s="135"/>
      <c r="AB94" s="135"/>
      <c r="AC94" s="135"/>
      <c r="AD94" s="135"/>
    </row>
    <row r="95" spans="2:30" x14ac:dyDescent="0.25">
      <c r="B95" s="135"/>
      <c r="C95" s="135"/>
      <c r="D95" s="139">
        <v>3</v>
      </c>
      <c r="E95" s="25">
        <v>22.1</v>
      </c>
      <c r="F95" s="25">
        <v>22.6</v>
      </c>
      <c r="G95" s="25">
        <v>22.2</v>
      </c>
      <c r="H95" s="25">
        <v>21.1</v>
      </c>
      <c r="I95" s="25">
        <v>21.6</v>
      </c>
      <c r="J95" s="25">
        <v>22.5</v>
      </c>
      <c r="K95" s="25">
        <v>22.4</v>
      </c>
      <c r="L95" s="25">
        <v>22.6</v>
      </c>
      <c r="M95" s="25">
        <v>22.2</v>
      </c>
      <c r="N95" s="25">
        <v>22.4</v>
      </c>
      <c r="O95" s="25">
        <v>22.9</v>
      </c>
      <c r="P95" s="25">
        <v>22.6</v>
      </c>
      <c r="Q95" s="25">
        <v>22.8</v>
      </c>
      <c r="R95" s="25">
        <v>22.8</v>
      </c>
      <c r="S95" s="25">
        <v>23</v>
      </c>
      <c r="T95" s="25">
        <v>23.1</v>
      </c>
      <c r="U95" s="25">
        <v>23.7</v>
      </c>
      <c r="V95" s="25">
        <v>23.6</v>
      </c>
      <c r="W95" s="25">
        <v>23.7</v>
      </c>
      <c r="X95" s="25">
        <v>23.5</v>
      </c>
      <c r="Y95" s="25">
        <v>24.2</v>
      </c>
      <c r="Z95" s="135"/>
      <c r="AA95" s="135"/>
      <c r="AB95" s="135"/>
      <c r="AC95" s="135"/>
      <c r="AD95" s="135"/>
    </row>
    <row r="96" spans="2:30" x14ac:dyDescent="0.25">
      <c r="B96" s="135"/>
      <c r="C96" s="135"/>
      <c r="D96" s="139">
        <v>4</v>
      </c>
      <c r="E96" s="25">
        <v>18.3</v>
      </c>
      <c r="F96" s="25">
        <v>18.899999999999999</v>
      </c>
      <c r="G96" s="25">
        <v>19.100000000000001</v>
      </c>
      <c r="H96" s="25">
        <v>18.899999999999999</v>
      </c>
      <c r="I96" s="25">
        <v>18.8</v>
      </c>
      <c r="J96" s="25">
        <v>19.100000000000001</v>
      </c>
      <c r="K96" s="25">
        <v>19.3</v>
      </c>
      <c r="L96" s="25">
        <v>19.2</v>
      </c>
      <c r="M96" s="25">
        <v>19.7</v>
      </c>
      <c r="N96" s="25">
        <v>19.7</v>
      </c>
      <c r="O96" s="25">
        <v>19.899999999999999</v>
      </c>
      <c r="P96" s="25">
        <v>19.7</v>
      </c>
      <c r="Q96" s="25">
        <v>20.100000000000001</v>
      </c>
      <c r="R96" s="25">
        <v>20.5</v>
      </c>
      <c r="S96" s="25">
        <v>20.5</v>
      </c>
      <c r="T96" s="25">
        <v>20.7</v>
      </c>
      <c r="U96" s="25">
        <v>20.5</v>
      </c>
      <c r="V96" s="25">
        <v>20.7</v>
      </c>
      <c r="W96" s="25">
        <v>21.4</v>
      </c>
      <c r="X96" s="25">
        <v>21.3</v>
      </c>
      <c r="Y96" s="25">
        <v>22</v>
      </c>
      <c r="Z96" s="135"/>
      <c r="AA96" s="135"/>
      <c r="AB96" s="135"/>
      <c r="AC96" s="135"/>
      <c r="AD96" s="135"/>
    </row>
    <row r="97" spans="2:30" x14ac:dyDescent="0.25">
      <c r="B97" s="135"/>
      <c r="C97" s="135"/>
      <c r="D97" s="139">
        <v>5</v>
      </c>
      <c r="E97" s="25">
        <v>19.100000000000001</v>
      </c>
      <c r="F97" s="25">
        <v>19.399999999999999</v>
      </c>
      <c r="G97" s="25">
        <v>19.399999999999999</v>
      </c>
      <c r="H97" s="25">
        <v>19.100000000000001</v>
      </c>
      <c r="I97" s="25">
        <v>19.100000000000001</v>
      </c>
      <c r="J97" s="25">
        <v>19.600000000000001</v>
      </c>
      <c r="K97" s="25">
        <v>18.8</v>
      </c>
      <c r="L97" s="25">
        <v>16.8</v>
      </c>
      <c r="M97" s="25">
        <v>15.6</v>
      </c>
      <c r="N97" s="25">
        <v>14.5</v>
      </c>
      <c r="O97" s="25" t="s">
        <v>4</v>
      </c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135"/>
      <c r="AA97" s="135"/>
      <c r="AB97" s="135"/>
      <c r="AC97" s="135"/>
      <c r="AD97" s="135"/>
    </row>
    <row r="98" spans="2:30" x14ac:dyDescent="0.25">
      <c r="B98" s="135"/>
      <c r="C98" s="135"/>
      <c r="D98" s="139">
        <v>6</v>
      </c>
      <c r="E98" s="25">
        <v>21</v>
      </c>
      <c r="F98" s="25">
        <v>21.3</v>
      </c>
      <c r="G98" s="25">
        <v>21.2</v>
      </c>
      <c r="H98" s="25">
        <v>20.399999999999999</v>
      </c>
      <c r="I98" s="25">
        <v>20.399999999999999</v>
      </c>
      <c r="J98" s="25">
        <v>21.1</v>
      </c>
      <c r="K98" s="25">
        <v>20.9</v>
      </c>
      <c r="L98" s="25">
        <v>20.3</v>
      </c>
      <c r="M98" s="25">
        <v>20.6</v>
      </c>
      <c r="N98" s="25">
        <v>20.5</v>
      </c>
      <c r="O98" s="25">
        <v>20.6</v>
      </c>
      <c r="P98" s="25">
        <v>20.3</v>
      </c>
      <c r="Q98" s="25">
        <v>20.399999999999999</v>
      </c>
      <c r="R98" s="25">
        <v>20.5</v>
      </c>
      <c r="S98" s="25">
        <v>20.5</v>
      </c>
      <c r="T98" s="25">
        <v>20.399999999999999</v>
      </c>
      <c r="U98" s="25">
        <v>21.3</v>
      </c>
      <c r="V98" s="25">
        <v>21</v>
      </c>
      <c r="W98" s="25">
        <v>21</v>
      </c>
      <c r="X98" s="25">
        <v>21.2</v>
      </c>
      <c r="Y98" s="25">
        <v>21.2</v>
      </c>
      <c r="Z98" s="135"/>
      <c r="AA98" s="135"/>
      <c r="AB98" s="135"/>
      <c r="AC98" s="135"/>
      <c r="AD98" s="135"/>
    </row>
    <row r="99" spans="2:30" x14ac:dyDescent="0.25">
      <c r="B99" s="135"/>
      <c r="C99" s="135"/>
      <c r="D99" s="139">
        <v>7</v>
      </c>
      <c r="E99" s="25">
        <v>21.7</v>
      </c>
      <c r="F99" s="25">
        <v>22.2</v>
      </c>
      <c r="G99" s="25">
        <v>22.1</v>
      </c>
      <c r="H99" s="25">
        <v>21.1</v>
      </c>
      <c r="I99" s="25">
        <v>21.5</v>
      </c>
      <c r="J99" s="25">
        <v>21.5</v>
      </c>
      <c r="K99" s="25">
        <v>21.1</v>
      </c>
      <c r="L99" s="25">
        <v>19.600000000000001</v>
      </c>
      <c r="M99" s="25" t="s">
        <v>4</v>
      </c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135"/>
      <c r="AA99" s="135"/>
      <c r="AB99" s="135"/>
      <c r="AC99" s="135"/>
      <c r="AD99" s="135"/>
    </row>
    <row r="100" spans="2:30" x14ac:dyDescent="0.25">
      <c r="B100" s="135"/>
      <c r="C100" s="135"/>
      <c r="D100" s="139">
        <v>8</v>
      </c>
      <c r="E100" s="25">
        <v>22.8</v>
      </c>
      <c r="F100" s="25">
        <v>23.4</v>
      </c>
      <c r="G100" s="25">
        <v>23.1</v>
      </c>
      <c r="H100" s="25">
        <v>22.4</v>
      </c>
      <c r="I100" s="25">
        <v>22.4</v>
      </c>
      <c r="J100" s="25">
        <v>22.7</v>
      </c>
      <c r="K100" s="25">
        <v>22.1</v>
      </c>
      <c r="L100" s="25">
        <v>20</v>
      </c>
      <c r="M100" s="25">
        <v>18.8</v>
      </c>
      <c r="N100" s="25" t="s">
        <v>4</v>
      </c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135"/>
      <c r="AA100" s="135"/>
      <c r="AB100" s="135"/>
      <c r="AC100" s="135"/>
      <c r="AD100" s="135"/>
    </row>
    <row r="101" spans="2:30" x14ac:dyDescent="0.25">
      <c r="B101" s="135"/>
      <c r="C101" s="135"/>
      <c r="D101" s="139">
        <v>9</v>
      </c>
      <c r="E101" s="25">
        <v>18.600000000000001</v>
      </c>
      <c r="F101" s="25">
        <v>19.2</v>
      </c>
      <c r="G101" s="25">
        <v>19.3</v>
      </c>
      <c r="H101" s="25">
        <v>19</v>
      </c>
      <c r="I101" s="25">
        <v>18.8</v>
      </c>
      <c r="J101" s="25">
        <v>19.2</v>
      </c>
      <c r="K101" s="25">
        <v>19.2</v>
      </c>
      <c r="L101" s="25">
        <v>18.399999999999999</v>
      </c>
      <c r="M101" s="25">
        <v>19.100000000000001</v>
      </c>
      <c r="N101" s="25">
        <v>19</v>
      </c>
      <c r="O101" s="25">
        <v>18.899999999999999</v>
      </c>
      <c r="P101" s="25">
        <v>18.7</v>
      </c>
      <c r="Q101" s="25">
        <v>19.100000000000001</v>
      </c>
      <c r="R101" s="25">
        <v>18.8</v>
      </c>
      <c r="S101" s="25">
        <v>18.899999999999999</v>
      </c>
      <c r="T101" s="25">
        <v>19.2</v>
      </c>
      <c r="U101" s="25">
        <v>19.5</v>
      </c>
      <c r="V101" s="25">
        <v>19.399999999999999</v>
      </c>
      <c r="W101" s="25">
        <v>19.399999999999999</v>
      </c>
      <c r="X101" s="25">
        <v>19.5</v>
      </c>
      <c r="Y101" s="25">
        <v>19.600000000000001</v>
      </c>
      <c r="Z101" s="135"/>
      <c r="AA101" s="135"/>
      <c r="AB101" s="135"/>
      <c r="AC101" s="135"/>
      <c r="AD101" s="135"/>
    </row>
    <row r="102" spans="2:30" x14ac:dyDescent="0.25">
      <c r="B102" s="137"/>
      <c r="C102" s="137"/>
      <c r="D102" s="139">
        <v>1</v>
      </c>
      <c r="E102" s="25"/>
      <c r="F102" s="25"/>
      <c r="G102" s="140">
        <v>100</v>
      </c>
      <c r="H102" s="140">
        <v>97.757847533632287</v>
      </c>
      <c r="I102" s="140">
        <v>101.34529147982063</v>
      </c>
      <c r="J102" s="140">
        <v>102.69058295964125</v>
      </c>
      <c r="K102" s="140">
        <v>99.551569506726452</v>
      </c>
      <c r="L102" s="140">
        <v>98.654708520179369</v>
      </c>
      <c r="M102" s="140">
        <v>100</v>
      </c>
      <c r="N102" s="140">
        <v>102.69058295964125</v>
      </c>
      <c r="O102" s="140">
        <v>101.34529147982063</v>
      </c>
      <c r="P102" s="140">
        <v>100.44843049327355</v>
      </c>
      <c r="Q102" s="140">
        <v>100</v>
      </c>
      <c r="R102" s="140">
        <v>102.24215246636771</v>
      </c>
      <c r="S102" s="140">
        <v>101.79372197309415</v>
      </c>
      <c r="T102" s="140">
        <v>102.69058295964125</v>
      </c>
      <c r="U102" s="140">
        <v>102.69058295964125</v>
      </c>
      <c r="V102" s="140">
        <v>103.58744394618836</v>
      </c>
      <c r="W102" s="140">
        <v>104.48430493273541</v>
      </c>
      <c r="X102" s="140">
        <v>104.48430493273541</v>
      </c>
      <c r="Y102" s="140">
        <v>108.5201793721973</v>
      </c>
      <c r="Z102" s="135"/>
      <c r="AA102" s="135"/>
      <c r="AB102" s="135"/>
      <c r="AC102" s="135"/>
      <c r="AD102" s="135"/>
    </row>
    <row r="103" spans="2:30" x14ac:dyDescent="0.25">
      <c r="B103" s="135"/>
      <c r="C103" s="135"/>
      <c r="D103" s="139">
        <v>2</v>
      </c>
      <c r="E103" s="25"/>
      <c r="F103" s="25"/>
      <c r="G103" s="140">
        <v>100</v>
      </c>
      <c r="H103" s="140">
        <v>96.103896103896091</v>
      </c>
      <c r="I103" s="140">
        <v>95.67099567099568</v>
      </c>
      <c r="J103" s="140">
        <v>99.567099567099561</v>
      </c>
      <c r="K103" s="140">
        <v>99.567099567099561</v>
      </c>
      <c r="L103" s="140">
        <v>94.372294372294377</v>
      </c>
      <c r="M103" s="140">
        <v>98.268398268398258</v>
      </c>
      <c r="N103" s="140">
        <v>97.835497835497833</v>
      </c>
      <c r="O103" s="140">
        <v>97.835497835497833</v>
      </c>
      <c r="P103" s="140">
        <v>97.402597402597408</v>
      </c>
      <c r="Q103" s="140">
        <v>95.67099567099568</v>
      </c>
      <c r="R103" s="140">
        <v>97.402597402597408</v>
      </c>
      <c r="S103" s="140">
        <v>96.53679653679653</v>
      </c>
      <c r="T103" s="140">
        <v>101.29870129870129</v>
      </c>
      <c r="U103" s="140">
        <v>99.567099567099561</v>
      </c>
      <c r="V103" s="140">
        <v>101.73160173160171</v>
      </c>
      <c r="W103" s="140">
        <v>102.16450216450217</v>
      </c>
      <c r="X103" s="140">
        <v>103.46320346320346</v>
      </c>
      <c r="Y103" s="140">
        <v>104.32900432900433</v>
      </c>
      <c r="Z103" s="135"/>
      <c r="AA103" s="135"/>
      <c r="AB103" s="135"/>
      <c r="AC103" s="135"/>
      <c r="AD103" s="135"/>
    </row>
    <row r="104" spans="2:30" x14ac:dyDescent="0.25">
      <c r="B104" s="135"/>
      <c r="C104" s="135"/>
      <c r="D104" s="139">
        <v>3</v>
      </c>
      <c r="E104" s="25"/>
      <c r="F104" s="25"/>
      <c r="G104" s="140">
        <v>100</v>
      </c>
      <c r="H104" s="140">
        <v>95.045045045045057</v>
      </c>
      <c r="I104" s="140">
        <v>97.297297297297305</v>
      </c>
      <c r="J104" s="140">
        <v>101.35135135135135</v>
      </c>
      <c r="K104" s="140">
        <v>100.90090090090089</v>
      </c>
      <c r="L104" s="140">
        <v>101.8018018018018</v>
      </c>
      <c r="M104" s="140">
        <v>100</v>
      </c>
      <c r="N104" s="140">
        <v>100.90090090090089</v>
      </c>
      <c r="O104" s="140">
        <v>103.15315315315314</v>
      </c>
      <c r="P104" s="140">
        <v>101.8018018018018</v>
      </c>
      <c r="Q104" s="140">
        <v>102.70270270270272</v>
      </c>
      <c r="R104" s="140">
        <v>102.70270270270272</v>
      </c>
      <c r="S104" s="140">
        <v>103.60360360360362</v>
      </c>
      <c r="T104" s="140">
        <v>104.05405405405406</v>
      </c>
      <c r="U104" s="140">
        <v>106.75675675675676</v>
      </c>
      <c r="V104" s="140">
        <v>106.30630630630631</v>
      </c>
      <c r="W104" s="140">
        <v>106.75675675675676</v>
      </c>
      <c r="X104" s="140">
        <v>105.85585585585586</v>
      </c>
      <c r="Y104" s="140">
        <v>109.00900900900901</v>
      </c>
      <c r="Z104" s="135"/>
      <c r="AA104" s="135"/>
      <c r="AB104" s="135"/>
      <c r="AC104" s="135"/>
      <c r="AD104" s="135"/>
    </row>
    <row r="105" spans="2:30" x14ac:dyDescent="0.25">
      <c r="B105" s="135"/>
      <c r="C105" s="135"/>
      <c r="D105" s="139">
        <v>4</v>
      </c>
      <c r="E105" s="25"/>
      <c r="F105" s="25"/>
      <c r="G105" s="140">
        <v>100</v>
      </c>
      <c r="H105" s="140">
        <v>98.952879581151819</v>
      </c>
      <c r="I105" s="140">
        <v>98.429319371727743</v>
      </c>
      <c r="J105" s="140">
        <v>100</v>
      </c>
      <c r="K105" s="140">
        <v>101.04712041884815</v>
      </c>
      <c r="L105" s="140">
        <v>100.52356020942408</v>
      </c>
      <c r="M105" s="140">
        <v>103.1413612565445</v>
      </c>
      <c r="N105" s="140">
        <v>103.1413612565445</v>
      </c>
      <c r="O105" s="140">
        <v>104.18848167539265</v>
      </c>
      <c r="P105" s="140">
        <v>103.1413612565445</v>
      </c>
      <c r="Q105" s="140">
        <v>105.23560209424083</v>
      </c>
      <c r="R105" s="140">
        <v>107.32984293193716</v>
      </c>
      <c r="S105" s="140">
        <v>107.32984293193716</v>
      </c>
      <c r="T105" s="140">
        <v>108.37696335078533</v>
      </c>
      <c r="U105" s="140">
        <v>107.32984293193716</v>
      </c>
      <c r="V105" s="140">
        <v>108.37696335078533</v>
      </c>
      <c r="W105" s="140">
        <v>112.04188481675391</v>
      </c>
      <c r="X105" s="140">
        <v>111.51832460732984</v>
      </c>
      <c r="Y105" s="140">
        <v>115.18324607329842</v>
      </c>
      <c r="Z105" s="135"/>
      <c r="AA105" s="135"/>
      <c r="AB105" s="135"/>
      <c r="AC105" s="135"/>
      <c r="AD105" s="135"/>
    </row>
    <row r="106" spans="2:30" x14ac:dyDescent="0.25">
      <c r="B106" s="135"/>
      <c r="C106" s="135"/>
      <c r="D106" s="139">
        <v>5</v>
      </c>
      <c r="E106" s="25"/>
      <c r="F106" s="25"/>
      <c r="G106" s="140">
        <v>100</v>
      </c>
      <c r="H106" s="140">
        <v>98.453608247422693</v>
      </c>
      <c r="I106" s="140">
        <v>98.453608247422693</v>
      </c>
      <c r="J106" s="140">
        <v>101.03092783505157</v>
      </c>
      <c r="K106" s="140">
        <v>96.907216494845372</v>
      </c>
      <c r="L106" s="140">
        <v>86.597938144329916</v>
      </c>
      <c r="M106" s="140">
        <v>80.412371134020617</v>
      </c>
      <c r="N106" s="140">
        <v>74.742268041237111</v>
      </c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35"/>
      <c r="AA106" s="135"/>
      <c r="AB106" s="135"/>
      <c r="AC106" s="135"/>
      <c r="AD106" s="135"/>
    </row>
    <row r="107" spans="2:30" x14ac:dyDescent="0.25">
      <c r="B107" s="135"/>
      <c r="C107" s="135"/>
      <c r="D107" s="139">
        <v>6</v>
      </c>
      <c r="E107" s="25"/>
      <c r="F107" s="25"/>
      <c r="G107" s="140">
        <v>100</v>
      </c>
      <c r="H107" s="140">
        <v>96.226415094339629</v>
      </c>
      <c r="I107" s="140">
        <v>96.226415094339629</v>
      </c>
      <c r="J107" s="140">
        <v>99.528301886792462</v>
      </c>
      <c r="K107" s="140">
        <v>98.584905660377359</v>
      </c>
      <c r="L107" s="140">
        <v>95.754716981132077</v>
      </c>
      <c r="M107" s="140">
        <v>97.169811320754732</v>
      </c>
      <c r="N107" s="140">
        <v>96.698113207547181</v>
      </c>
      <c r="O107" s="140">
        <v>97.169811320754732</v>
      </c>
      <c r="P107" s="140">
        <v>95.754716981132077</v>
      </c>
      <c r="Q107" s="140">
        <v>96.226415094339629</v>
      </c>
      <c r="R107" s="140">
        <v>96.698113207547181</v>
      </c>
      <c r="S107" s="140">
        <v>96.698113207547181</v>
      </c>
      <c r="T107" s="140">
        <v>96.226415094339629</v>
      </c>
      <c r="U107" s="140">
        <v>100.47169811320755</v>
      </c>
      <c r="V107" s="140">
        <v>99.056603773584911</v>
      </c>
      <c r="W107" s="140">
        <v>99.056603773584911</v>
      </c>
      <c r="X107" s="140">
        <v>100</v>
      </c>
      <c r="Y107" s="140">
        <v>100</v>
      </c>
      <c r="Z107" s="135"/>
      <c r="AA107" s="135"/>
      <c r="AB107" s="135"/>
      <c r="AC107" s="135"/>
      <c r="AD107" s="135"/>
    </row>
    <row r="108" spans="2:30" x14ac:dyDescent="0.25">
      <c r="B108" s="135"/>
      <c r="C108" s="135"/>
      <c r="D108" s="139">
        <v>7</v>
      </c>
      <c r="E108" s="25"/>
      <c r="F108" s="25"/>
      <c r="G108" s="140">
        <v>100</v>
      </c>
      <c r="H108" s="140">
        <v>95.475113122171948</v>
      </c>
      <c r="I108" s="140">
        <v>97.285067873303163</v>
      </c>
      <c r="J108" s="140">
        <v>97.285067873303163</v>
      </c>
      <c r="K108" s="140">
        <v>95.475113122171948</v>
      </c>
      <c r="L108" s="140">
        <v>88.687782805429862</v>
      </c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35"/>
      <c r="AA108" s="135"/>
      <c r="AB108" s="135"/>
      <c r="AC108" s="135"/>
      <c r="AD108" s="135"/>
    </row>
    <row r="109" spans="2:30" x14ac:dyDescent="0.25">
      <c r="B109" s="135"/>
      <c r="C109" s="135"/>
      <c r="D109" s="139">
        <v>8</v>
      </c>
      <c r="E109" s="25"/>
      <c r="F109" s="25"/>
      <c r="G109" s="140">
        <v>100</v>
      </c>
      <c r="H109" s="140">
        <v>96.969696969696955</v>
      </c>
      <c r="I109" s="140">
        <v>96.969696969696955</v>
      </c>
      <c r="J109" s="140">
        <v>98.268398268398258</v>
      </c>
      <c r="K109" s="140">
        <v>95.67099567099568</v>
      </c>
      <c r="L109" s="140">
        <v>86.580086580086572</v>
      </c>
      <c r="M109" s="140">
        <v>81.385281385281388</v>
      </c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35"/>
      <c r="AA109" s="135"/>
      <c r="AB109" s="135"/>
      <c r="AC109" s="135"/>
      <c r="AD109" s="135"/>
    </row>
    <row r="110" spans="2:30" x14ac:dyDescent="0.25">
      <c r="B110" s="135"/>
      <c r="C110" s="135"/>
      <c r="D110" s="139">
        <v>9</v>
      </c>
      <c r="E110" s="25"/>
      <c r="F110" s="25"/>
      <c r="G110" s="140">
        <v>100</v>
      </c>
      <c r="H110" s="140">
        <v>98.445595854922274</v>
      </c>
      <c r="I110" s="140">
        <v>97.409326424870471</v>
      </c>
      <c r="J110" s="140">
        <v>99.481865284974091</v>
      </c>
      <c r="K110" s="140">
        <v>99.481865284974091</v>
      </c>
      <c r="L110" s="140">
        <v>95.336787564766837</v>
      </c>
      <c r="M110" s="140">
        <v>98.963730569948197</v>
      </c>
      <c r="N110" s="140">
        <v>98.445595854922274</v>
      </c>
      <c r="O110" s="140">
        <v>97.927461139896366</v>
      </c>
      <c r="P110" s="140">
        <v>96.891191709844549</v>
      </c>
      <c r="Q110" s="140">
        <v>98.963730569948197</v>
      </c>
      <c r="R110" s="140">
        <v>97.409326424870471</v>
      </c>
      <c r="S110" s="140">
        <v>97.927461139896366</v>
      </c>
      <c r="T110" s="140">
        <v>99.481865284974091</v>
      </c>
      <c r="U110" s="140">
        <v>101.03626943005182</v>
      </c>
      <c r="V110" s="140">
        <v>100.51813471502588</v>
      </c>
      <c r="W110" s="140">
        <v>100.51813471502588</v>
      </c>
      <c r="X110" s="140">
        <v>101.03626943005182</v>
      </c>
      <c r="Y110" s="140">
        <v>101.55440414507773</v>
      </c>
      <c r="Z110" s="135"/>
      <c r="AA110" s="135"/>
      <c r="AB110" s="135"/>
      <c r="AC110" s="135"/>
      <c r="AD110" s="135"/>
    </row>
    <row r="111" spans="2:30" x14ac:dyDescent="0.25">
      <c r="B111" s="135"/>
      <c r="C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</row>
    <row r="112" spans="2:30" x14ac:dyDescent="0.25">
      <c r="B112" s="135"/>
      <c r="C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</row>
    <row r="113" spans="2:30" x14ac:dyDescent="0.25">
      <c r="B113" s="135"/>
      <c r="C113" s="135"/>
      <c r="E113" s="135"/>
      <c r="F113" s="135"/>
      <c r="H113" s="135"/>
      <c r="I113" s="135"/>
      <c r="J113" s="135"/>
      <c r="K113" s="142" t="s">
        <v>78</v>
      </c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</row>
    <row r="114" spans="2:30" ht="30" x14ac:dyDescent="0.25">
      <c r="B114" s="135"/>
      <c r="C114" s="135"/>
      <c r="D114" s="138" t="s">
        <v>10</v>
      </c>
      <c r="E114" s="135"/>
      <c r="F114" s="135"/>
      <c r="G114" s="171" t="s">
        <v>1</v>
      </c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</row>
    <row r="115" spans="2:30" x14ac:dyDescent="0.25">
      <c r="B115" s="135"/>
      <c r="C115" s="135"/>
      <c r="D115" s="139" t="s">
        <v>77</v>
      </c>
      <c r="E115" s="139">
        <v>0</v>
      </c>
      <c r="F115" s="139">
        <v>1</v>
      </c>
      <c r="G115" s="139">
        <v>2</v>
      </c>
      <c r="H115" s="139">
        <v>3</v>
      </c>
      <c r="I115" s="139">
        <v>4</v>
      </c>
      <c r="J115" s="139">
        <v>5</v>
      </c>
      <c r="K115" s="139">
        <v>6</v>
      </c>
      <c r="L115" s="139">
        <v>7</v>
      </c>
      <c r="M115" s="139">
        <v>8</v>
      </c>
      <c r="N115" s="139">
        <v>9</v>
      </c>
      <c r="O115" s="139">
        <v>10</v>
      </c>
      <c r="P115" s="139">
        <v>11</v>
      </c>
      <c r="Q115" s="139">
        <v>12</v>
      </c>
      <c r="R115" s="139">
        <v>13</v>
      </c>
      <c r="S115" s="139">
        <v>14</v>
      </c>
      <c r="T115" s="139">
        <v>16</v>
      </c>
      <c r="U115" s="139">
        <v>17</v>
      </c>
      <c r="V115" s="139">
        <v>18</v>
      </c>
      <c r="W115" s="139">
        <v>19</v>
      </c>
      <c r="X115" s="139">
        <v>20</v>
      </c>
      <c r="Y115" s="139">
        <v>21</v>
      </c>
      <c r="Z115" s="135"/>
      <c r="AA115" s="135"/>
      <c r="AB115" s="135"/>
      <c r="AC115" s="135"/>
      <c r="AD115" s="135"/>
    </row>
    <row r="116" spans="2:30" x14ac:dyDescent="0.25">
      <c r="B116" s="135"/>
      <c r="C116" s="135"/>
      <c r="D116" s="139">
        <v>1</v>
      </c>
      <c r="E116" s="25">
        <v>22.5</v>
      </c>
      <c r="F116" s="25">
        <v>22.7</v>
      </c>
      <c r="G116" s="25">
        <v>22.6</v>
      </c>
      <c r="H116" s="25">
        <v>22.2</v>
      </c>
      <c r="I116" s="25">
        <v>22.3</v>
      </c>
      <c r="J116" s="25">
        <v>23</v>
      </c>
      <c r="K116" s="25">
        <v>22.5</v>
      </c>
      <c r="L116" s="25">
        <v>22</v>
      </c>
      <c r="M116" s="25">
        <v>22.8</v>
      </c>
      <c r="N116" s="25">
        <v>22.7</v>
      </c>
      <c r="O116" s="25">
        <v>19.7</v>
      </c>
      <c r="P116" s="25" t="s">
        <v>4</v>
      </c>
      <c r="Q116" s="25"/>
      <c r="R116" s="25"/>
      <c r="S116" s="25"/>
      <c r="T116" s="25"/>
      <c r="U116" s="25"/>
      <c r="V116" s="25"/>
      <c r="W116" s="25"/>
      <c r="X116" s="25"/>
      <c r="Y116" s="25"/>
      <c r="Z116" s="135"/>
      <c r="AA116" s="135"/>
      <c r="AB116" s="135"/>
      <c r="AC116" s="135"/>
      <c r="AD116" s="135"/>
    </row>
    <row r="117" spans="2:30" x14ac:dyDescent="0.25">
      <c r="B117" s="135"/>
      <c r="C117" s="135"/>
      <c r="D117" s="139">
        <v>2</v>
      </c>
      <c r="E117" s="25">
        <v>21.1</v>
      </c>
      <c r="F117" s="25">
        <v>20.5</v>
      </c>
      <c r="G117" s="25">
        <v>21</v>
      </c>
      <c r="H117" s="25">
        <v>21.2</v>
      </c>
      <c r="I117" s="25">
        <v>21.3</v>
      </c>
      <c r="J117" s="25">
        <v>22.8</v>
      </c>
      <c r="K117" s="25">
        <v>21.6</v>
      </c>
      <c r="L117" s="25">
        <v>21.9</v>
      </c>
      <c r="M117" s="25">
        <v>22.1</v>
      </c>
      <c r="N117" s="25">
        <v>23.1</v>
      </c>
      <c r="O117" s="25">
        <v>22.2</v>
      </c>
      <c r="P117" s="25">
        <v>22.2</v>
      </c>
      <c r="Q117" s="25">
        <v>22.4</v>
      </c>
      <c r="R117" s="25">
        <v>22.5</v>
      </c>
      <c r="S117" s="25">
        <v>21.9</v>
      </c>
      <c r="T117" s="25">
        <v>21.6</v>
      </c>
      <c r="U117" s="25">
        <v>22</v>
      </c>
      <c r="V117" s="25">
        <v>22.1</v>
      </c>
      <c r="W117" s="25">
        <v>21.8</v>
      </c>
      <c r="X117" s="25">
        <v>21.5</v>
      </c>
      <c r="Y117" s="25">
        <v>21.8</v>
      </c>
      <c r="Z117" s="135"/>
      <c r="AA117" s="135"/>
      <c r="AB117" s="135"/>
      <c r="AC117" s="135"/>
      <c r="AD117" s="135"/>
    </row>
    <row r="118" spans="2:30" x14ac:dyDescent="0.25">
      <c r="B118" s="135"/>
      <c r="C118" s="135"/>
      <c r="D118" s="139">
        <v>3</v>
      </c>
      <c r="E118" s="25">
        <v>22.3</v>
      </c>
      <c r="F118" s="25">
        <v>23</v>
      </c>
      <c r="G118" s="25">
        <v>22.3</v>
      </c>
      <c r="H118" s="25">
        <v>21.7</v>
      </c>
      <c r="I118" s="25">
        <v>22.1</v>
      </c>
      <c r="J118" s="25">
        <v>22.3</v>
      </c>
      <c r="K118" s="25">
        <v>22.1</v>
      </c>
      <c r="L118" s="25">
        <v>22.1</v>
      </c>
      <c r="M118" s="25">
        <v>22.1</v>
      </c>
      <c r="N118" s="25">
        <v>21.8</v>
      </c>
      <c r="O118" s="25">
        <v>21.9</v>
      </c>
      <c r="P118" s="25">
        <v>22.3</v>
      </c>
      <c r="Q118" s="25">
        <v>22.4</v>
      </c>
      <c r="R118" s="25">
        <v>22.2</v>
      </c>
      <c r="S118" s="25">
        <v>21.6</v>
      </c>
      <c r="T118" s="25">
        <v>22.1</v>
      </c>
      <c r="U118" s="25">
        <v>22.4</v>
      </c>
      <c r="V118" s="25">
        <v>21.8</v>
      </c>
      <c r="W118" s="25">
        <v>22.3</v>
      </c>
      <c r="X118" s="25">
        <v>22.3</v>
      </c>
      <c r="Y118" s="25">
        <v>22.5</v>
      </c>
      <c r="Z118" s="135"/>
      <c r="AA118" s="135"/>
      <c r="AB118" s="135"/>
      <c r="AC118" s="135"/>
      <c r="AD118" s="135"/>
    </row>
    <row r="119" spans="2:30" x14ac:dyDescent="0.25">
      <c r="B119" s="135"/>
      <c r="C119" s="135"/>
      <c r="D119" s="139">
        <v>4</v>
      </c>
      <c r="E119" s="25">
        <v>20.5</v>
      </c>
      <c r="F119" s="25">
        <v>20.9</v>
      </c>
      <c r="G119" s="25">
        <v>20.3</v>
      </c>
      <c r="H119" s="25">
        <v>20.3</v>
      </c>
      <c r="I119" s="25">
        <v>20.6</v>
      </c>
      <c r="J119" s="25">
        <v>20.5</v>
      </c>
      <c r="K119" s="25">
        <v>20.3</v>
      </c>
      <c r="L119" s="25">
        <v>16.7</v>
      </c>
      <c r="M119" s="25" t="s">
        <v>4</v>
      </c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135"/>
      <c r="AA119" s="135"/>
      <c r="AB119" s="135"/>
      <c r="AC119" s="135"/>
      <c r="AD119" s="135"/>
    </row>
    <row r="120" spans="2:30" x14ac:dyDescent="0.25">
      <c r="B120" s="135"/>
      <c r="C120" s="135"/>
      <c r="D120" s="139">
        <v>5</v>
      </c>
      <c r="E120" s="25">
        <v>19.399999999999999</v>
      </c>
      <c r="F120" s="25">
        <v>19.899999999999999</v>
      </c>
      <c r="G120" s="25">
        <v>19.5</v>
      </c>
      <c r="H120" s="25">
        <v>19.399999999999999</v>
      </c>
      <c r="I120" s="25">
        <v>18.8</v>
      </c>
      <c r="J120" s="25">
        <v>19.3</v>
      </c>
      <c r="K120" s="25">
        <v>19.2</v>
      </c>
      <c r="L120" s="25">
        <v>20.2</v>
      </c>
      <c r="M120" s="25">
        <v>19.8</v>
      </c>
      <c r="N120" s="25">
        <v>15.2</v>
      </c>
      <c r="O120" s="25">
        <v>19.5</v>
      </c>
      <c r="P120" s="25">
        <v>19.8</v>
      </c>
      <c r="Q120" s="25">
        <v>20.3</v>
      </c>
      <c r="R120" s="25">
        <v>20.9</v>
      </c>
      <c r="S120" s="25">
        <v>20.100000000000001</v>
      </c>
      <c r="T120" s="25">
        <v>20.399999999999999</v>
      </c>
      <c r="U120" s="25">
        <v>20.7</v>
      </c>
      <c r="V120" s="25">
        <v>20.8</v>
      </c>
      <c r="W120" s="25">
        <v>21</v>
      </c>
      <c r="X120" s="25">
        <v>20.8</v>
      </c>
      <c r="Y120" s="25">
        <v>21</v>
      </c>
      <c r="Z120" s="135"/>
      <c r="AA120" s="135"/>
      <c r="AB120" s="135"/>
      <c r="AC120" s="135"/>
      <c r="AD120" s="135"/>
    </row>
    <row r="121" spans="2:30" x14ac:dyDescent="0.25">
      <c r="B121" s="135"/>
      <c r="C121" s="135"/>
      <c r="D121" s="139">
        <v>6</v>
      </c>
      <c r="E121" s="25">
        <v>19.100000000000001</v>
      </c>
      <c r="F121" s="25">
        <v>19.2</v>
      </c>
      <c r="G121" s="25">
        <v>19.2</v>
      </c>
      <c r="H121" s="25">
        <v>19.3</v>
      </c>
      <c r="I121" s="25">
        <v>19</v>
      </c>
      <c r="J121" s="25">
        <v>19.8</v>
      </c>
      <c r="K121" s="25">
        <v>20</v>
      </c>
      <c r="L121" s="25">
        <v>20.2</v>
      </c>
      <c r="M121" s="25">
        <v>17.7</v>
      </c>
      <c r="N121" s="25">
        <v>19.2</v>
      </c>
      <c r="O121" s="25" t="s">
        <v>75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135"/>
      <c r="AA121" s="135"/>
      <c r="AB121" s="135"/>
      <c r="AC121" s="135"/>
      <c r="AD121" s="135"/>
    </row>
    <row r="122" spans="2:30" x14ac:dyDescent="0.25">
      <c r="B122" s="135"/>
      <c r="C122" s="135"/>
      <c r="D122" s="139">
        <v>7</v>
      </c>
      <c r="E122" s="25">
        <v>21.6</v>
      </c>
      <c r="F122" s="25">
        <v>21.7</v>
      </c>
      <c r="G122" s="25">
        <v>22.7</v>
      </c>
      <c r="H122" s="25">
        <v>22.1</v>
      </c>
      <c r="I122" s="25">
        <v>22.2</v>
      </c>
      <c r="J122" s="25">
        <v>22</v>
      </c>
      <c r="K122" s="25">
        <v>21.5</v>
      </c>
      <c r="L122" s="25">
        <v>22</v>
      </c>
      <c r="M122" s="25">
        <v>22.1</v>
      </c>
      <c r="N122" s="25">
        <v>22.2</v>
      </c>
      <c r="O122" s="25">
        <v>22</v>
      </c>
      <c r="P122" s="25">
        <v>22.1</v>
      </c>
      <c r="Q122" s="25">
        <v>21.9</v>
      </c>
      <c r="R122" s="25">
        <v>22.5</v>
      </c>
      <c r="S122" s="25">
        <v>22.6</v>
      </c>
      <c r="T122" s="25">
        <v>22.1</v>
      </c>
      <c r="U122" s="25">
        <v>22</v>
      </c>
      <c r="V122" s="25">
        <v>22.2</v>
      </c>
      <c r="W122" s="25">
        <v>23</v>
      </c>
      <c r="X122" s="25">
        <v>22.9</v>
      </c>
      <c r="Y122" s="25">
        <v>23.1</v>
      </c>
      <c r="Z122" s="135"/>
      <c r="AA122" s="135"/>
      <c r="AB122" s="135"/>
      <c r="AC122" s="135"/>
      <c r="AD122" s="135"/>
    </row>
    <row r="123" spans="2:30" x14ac:dyDescent="0.25">
      <c r="B123" s="135"/>
      <c r="C123" s="135"/>
      <c r="D123" s="139">
        <v>8</v>
      </c>
      <c r="E123" s="25">
        <v>19.8</v>
      </c>
      <c r="F123" s="25">
        <v>20</v>
      </c>
      <c r="G123" s="25">
        <v>20</v>
      </c>
      <c r="H123" s="25">
        <v>19</v>
      </c>
      <c r="I123" s="25">
        <v>19.2</v>
      </c>
      <c r="J123" s="25">
        <v>19.8</v>
      </c>
      <c r="K123" s="25">
        <v>19.8</v>
      </c>
      <c r="L123" s="25">
        <v>19.5</v>
      </c>
      <c r="M123" s="25">
        <v>19.600000000000001</v>
      </c>
      <c r="N123" s="25">
        <v>22.4</v>
      </c>
      <c r="O123" s="25">
        <v>16.5</v>
      </c>
      <c r="P123" s="25" t="s">
        <v>4</v>
      </c>
      <c r="Q123" s="25"/>
      <c r="R123" s="25"/>
      <c r="S123" s="25"/>
      <c r="T123" s="25"/>
      <c r="U123" s="25"/>
      <c r="V123" s="25"/>
      <c r="W123" s="25"/>
      <c r="X123" s="25"/>
      <c r="Y123" s="25"/>
      <c r="Z123" s="135"/>
      <c r="AA123" s="135"/>
      <c r="AB123" s="135"/>
      <c r="AC123" s="135"/>
      <c r="AD123" s="135"/>
    </row>
    <row r="124" spans="2:30" x14ac:dyDescent="0.25">
      <c r="B124" s="135"/>
      <c r="C124" s="135"/>
      <c r="D124" s="139">
        <v>1</v>
      </c>
      <c r="E124" s="25"/>
      <c r="F124" s="25"/>
      <c r="G124" s="140">
        <v>100</v>
      </c>
      <c r="H124" s="140">
        <v>98.230088495575203</v>
      </c>
      <c r="I124" s="140">
        <v>98.672566371681413</v>
      </c>
      <c r="J124" s="140">
        <v>101.76991150442478</v>
      </c>
      <c r="K124" s="140">
        <v>99.55752212389379</v>
      </c>
      <c r="L124" s="140">
        <v>97.345132743362825</v>
      </c>
      <c r="M124" s="140">
        <v>100.88495575221239</v>
      </c>
      <c r="N124" s="140">
        <v>100.44247787610618</v>
      </c>
      <c r="O124" s="140">
        <v>87.16814159292035</v>
      </c>
      <c r="P124" s="140"/>
      <c r="Q124" s="140"/>
      <c r="R124" s="140"/>
      <c r="S124" s="140"/>
      <c r="T124" s="140"/>
      <c r="U124" s="140"/>
      <c r="V124" s="140"/>
      <c r="W124" s="140"/>
      <c r="X124" s="140"/>
      <c r="Y124" s="140"/>
      <c r="Z124" s="135"/>
      <c r="AA124" s="135"/>
      <c r="AB124" s="135"/>
      <c r="AC124" s="135"/>
      <c r="AD124" s="135"/>
    </row>
    <row r="125" spans="2:30" x14ac:dyDescent="0.25">
      <c r="B125" s="135"/>
      <c r="C125" s="135"/>
      <c r="D125" s="139">
        <v>2</v>
      </c>
      <c r="E125" s="25"/>
      <c r="F125" s="25"/>
      <c r="G125" s="140">
        <v>100</v>
      </c>
      <c r="H125" s="140">
        <v>100.95238095238095</v>
      </c>
      <c r="I125" s="140">
        <v>101.42857142857142</v>
      </c>
      <c r="J125" s="140">
        <v>108.57142857142858</v>
      </c>
      <c r="K125" s="140">
        <v>102.85714285714288</v>
      </c>
      <c r="L125" s="140">
        <v>104.28571428571428</v>
      </c>
      <c r="M125" s="140">
        <v>105.23809523809524</v>
      </c>
      <c r="N125" s="140">
        <v>110.00000000000001</v>
      </c>
      <c r="O125" s="140">
        <v>105.71428571428572</v>
      </c>
      <c r="P125" s="140">
        <v>105.71428571428572</v>
      </c>
      <c r="Q125" s="140">
        <v>106.66666666666667</v>
      </c>
      <c r="R125" s="140">
        <v>107.14285714285714</v>
      </c>
      <c r="S125" s="140">
        <v>104.28571428571428</v>
      </c>
      <c r="T125" s="140">
        <v>102.85714285714288</v>
      </c>
      <c r="U125" s="140">
        <v>104.76190476190477</v>
      </c>
      <c r="V125" s="140">
        <v>105.23809523809524</v>
      </c>
      <c r="W125" s="140">
        <v>103.80952380952382</v>
      </c>
      <c r="X125" s="140">
        <v>102.38095238095238</v>
      </c>
      <c r="Y125" s="140">
        <v>103.80952380952382</v>
      </c>
      <c r="Z125" s="135"/>
      <c r="AA125" s="135"/>
      <c r="AB125" s="135"/>
      <c r="AC125" s="135"/>
      <c r="AD125" s="135"/>
    </row>
    <row r="126" spans="2:30" x14ac:dyDescent="0.25">
      <c r="B126" s="135"/>
      <c r="C126" s="135"/>
      <c r="D126" s="139">
        <v>3</v>
      </c>
      <c r="E126" s="25"/>
      <c r="F126" s="25"/>
      <c r="G126" s="140">
        <v>100</v>
      </c>
      <c r="H126" s="140">
        <v>97.309417040358738</v>
      </c>
      <c r="I126" s="140">
        <v>99.103139013452918</v>
      </c>
      <c r="J126" s="140">
        <v>100</v>
      </c>
      <c r="K126" s="140">
        <v>99.103139013452918</v>
      </c>
      <c r="L126" s="140">
        <v>99.103139013452918</v>
      </c>
      <c r="M126" s="140">
        <v>99.103139013452918</v>
      </c>
      <c r="N126" s="140">
        <v>97.757847533632287</v>
      </c>
      <c r="O126" s="140">
        <v>98.206278026905821</v>
      </c>
      <c r="P126" s="140">
        <v>100</v>
      </c>
      <c r="Q126" s="140">
        <v>100.44843049327355</v>
      </c>
      <c r="R126" s="140">
        <v>99.551569506726452</v>
      </c>
      <c r="S126" s="140">
        <v>96.860986547085204</v>
      </c>
      <c r="T126" s="140">
        <v>99.103139013452918</v>
      </c>
      <c r="U126" s="140">
        <v>100.44843049327355</v>
      </c>
      <c r="V126" s="140">
        <v>97.757847533632287</v>
      </c>
      <c r="W126" s="140">
        <v>100</v>
      </c>
      <c r="X126" s="140">
        <v>100</v>
      </c>
      <c r="Y126" s="140">
        <v>100.89686098654708</v>
      </c>
      <c r="Z126" s="135"/>
      <c r="AA126" s="135"/>
      <c r="AB126" s="135"/>
      <c r="AC126" s="135"/>
      <c r="AD126" s="135"/>
    </row>
    <row r="127" spans="2:30" x14ac:dyDescent="0.25">
      <c r="B127" s="135"/>
      <c r="C127" s="135"/>
      <c r="D127" s="139">
        <v>4</v>
      </c>
      <c r="E127" s="25"/>
      <c r="F127" s="25"/>
      <c r="G127" s="140">
        <v>100</v>
      </c>
      <c r="H127" s="140">
        <v>100</v>
      </c>
      <c r="I127" s="140">
        <v>101.47783251231527</v>
      </c>
      <c r="J127" s="140">
        <v>100.98522167487684</v>
      </c>
      <c r="K127" s="140">
        <v>100</v>
      </c>
      <c r="L127" s="140">
        <v>82.26600985221674</v>
      </c>
      <c r="M127" s="140"/>
      <c r="N127" s="140"/>
      <c r="O127" s="140"/>
      <c r="P127" s="140"/>
      <c r="Q127" s="140"/>
      <c r="R127" s="140"/>
      <c r="S127" s="140"/>
      <c r="T127" s="140"/>
      <c r="U127" s="140"/>
      <c r="V127" s="140"/>
      <c r="W127" s="140"/>
      <c r="X127" s="140"/>
      <c r="Y127" s="140"/>
      <c r="Z127" s="135"/>
      <c r="AA127" s="135"/>
      <c r="AB127" s="135"/>
      <c r="AC127" s="135"/>
      <c r="AD127" s="135"/>
    </row>
    <row r="128" spans="2:30" x14ac:dyDescent="0.25">
      <c r="B128" s="135"/>
      <c r="C128" s="135"/>
      <c r="D128" s="139">
        <v>5</v>
      </c>
      <c r="E128" s="25"/>
      <c r="F128" s="25"/>
      <c r="G128" s="140">
        <v>100</v>
      </c>
      <c r="H128" s="140">
        <v>99.487179487179475</v>
      </c>
      <c r="I128" s="140">
        <v>96.410256410256409</v>
      </c>
      <c r="J128" s="140">
        <v>98.974358974358978</v>
      </c>
      <c r="K128" s="140">
        <v>98.461538461538453</v>
      </c>
      <c r="L128" s="140">
        <v>103.58974358974358</v>
      </c>
      <c r="M128" s="140">
        <v>101.53846153846153</v>
      </c>
      <c r="N128" s="140">
        <v>77.948717948717956</v>
      </c>
      <c r="O128" s="140">
        <v>100</v>
      </c>
      <c r="P128" s="140">
        <v>101.53846153846153</v>
      </c>
      <c r="Q128" s="140">
        <v>104.10256410256412</v>
      </c>
      <c r="R128" s="140">
        <v>107.17948717948718</v>
      </c>
      <c r="S128" s="140">
        <v>103.07692307692309</v>
      </c>
      <c r="T128" s="140">
        <v>104.6153846153846</v>
      </c>
      <c r="U128" s="140">
        <v>106.15384615384616</v>
      </c>
      <c r="V128" s="140">
        <v>106.66666666666667</v>
      </c>
      <c r="W128" s="140">
        <v>107.69230769230769</v>
      </c>
      <c r="X128" s="140">
        <v>106.66666666666667</v>
      </c>
      <c r="Y128" s="140">
        <v>107.69230769230769</v>
      </c>
      <c r="Z128" s="135"/>
      <c r="AA128" s="135"/>
      <c r="AB128" s="135"/>
      <c r="AC128" s="135"/>
      <c r="AD128" s="135"/>
    </row>
    <row r="129" spans="2:30" x14ac:dyDescent="0.25">
      <c r="B129" s="135"/>
      <c r="C129" s="135"/>
      <c r="D129" s="139">
        <v>6</v>
      </c>
      <c r="E129" s="25"/>
      <c r="F129" s="25"/>
      <c r="G129" s="140">
        <v>100</v>
      </c>
      <c r="H129" s="140">
        <v>100.52083333333334</v>
      </c>
      <c r="I129" s="140">
        <v>98.958333333333343</v>
      </c>
      <c r="J129" s="140">
        <v>103.125</v>
      </c>
      <c r="K129" s="140">
        <v>104.16666666666667</v>
      </c>
      <c r="L129" s="140">
        <v>105.20833333333333</v>
      </c>
      <c r="M129" s="140">
        <v>92.1875</v>
      </c>
      <c r="N129" s="140">
        <v>100</v>
      </c>
      <c r="O129" s="140"/>
      <c r="P129" s="140"/>
      <c r="Q129" s="140"/>
      <c r="R129" s="140"/>
      <c r="S129" s="140"/>
      <c r="T129" s="140"/>
      <c r="U129" s="140"/>
      <c r="V129" s="140"/>
      <c r="W129" s="140"/>
      <c r="X129" s="140"/>
      <c r="Y129" s="140"/>
      <c r="Z129" s="135"/>
      <c r="AA129" s="135"/>
      <c r="AB129" s="135"/>
      <c r="AC129" s="135"/>
      <c r="AD129" s="135"/>
    </row>
    <row r="130" spans="2:30" x14ac:dyDescent="0.25">
      <c r="B130" s="135"/>
      <c r="C130" s="135"/>
      <c r="D130" s="139">
        <v>7</v>
      </c>
      <c r="E130" s="25"/>
      <c r="F130" s="25"/>
      <c r="G130" s="140">
        <v>100</v>
      </c>
      <c r="H130" s="140">
        <v>97.356828193832612</v>
      </c>
      <c r="I130" s="140">
        <v>97.797356828193841</v>
      </c>
      <c r="J130" s="140">
        <v>96.916299559471369</v>
      </c>
      <c r="K130" s="140">
        <v>94.713656387665196</v>
      </c>
      <c r="L130" s="140">
        <v>96.916299559471369</v>
      </c>
      <c r="M130" s="140">
        <v>97.356828193832612</v>
      </c>
      <c r="N130" s="140">
        <v>97.797356828193841</v>
      </c>
      <c r="O130" s="140">
        <v>96.916299559471369</v>
      </c>
      <c r="P130" s="140">
        <v>97.356828193832612</v>
      </c>
      <c r="Q130" s="140">
        <v>96.475770925110126</v>
      </c>
      <c r="R130" s="140">
        <v>99.118942731277542</v>
      </c>
      <c r="S130" s="140">
        <v>99.559471365638771</v>
      </c>
      <c r="T130" s="140">
        <v>97.356828193832612</v>
      </c>
      <c r="U130" s="140">
        <v>96.916299559471369</v>
      </c>
      <c r="V130" s="140">
        <v>97.797356828193841</v>
      </c>
      <c r="W130" s="140">
        <v>101.32158590308372</v>
      </c>
      <c r="X130" s="140">
        <v>100.88105726872247</v>
      </c>
      <c r="Y130" s="140">
        <v>101.76211453744494</v>
      </c>
      <c r="Z130" s="135"/>
      <c r="AA130" s="135"/>
      <c r="AB130" s="135"/>
      <c r="AC130" s="135"/>
      <c r="AD130" s="135"/>
    </row>
    <row r="131" spans="2:30" x14ac:dyDescent="0.25">
      <c r="B131" s="135"/>
      <c r="C131" s="135"/>
      <c r="D131" s="139">
        <v>8</v>
      </c>
      <c r="E131" s="25"/>
      <c r="F131" s="25"/>
      <c r="G131" s="140">
        <v>100</v>
      </c>
      <c r="H131" s="140">
        <v>95</v>
      </c>
      <c r="I131" s="140">
        <v>96</v>
      </c>
      <c r="J131" s="140">
        <v>99</v>
      </c>
      <c r="K131" s="140">
        <v>99</v>
      </c>
      <c r="L131" s="140">
        <v>97.5</v>
      </c>
      <c r="M131" s="140">
        <v>98.000000000000014</v>
      </c>
      <c r="N131" s="140">
        <v>111.99999999999999</v>
      </c>
      <c r="O131" s="140">
        <v>82.5</v>
      </c>
      <c r="P131" s="140"/>
      <c r="Q131" s="140"/>
      <c r="R131" s="140"/>
      <c r="S131" s="140"/>
      <c r="T131" s="140"/>
      <c r="U131" s="140"/>
      <c r="V131" s="140"/>
      <c r="W131" s="140"/>
      <c r="X131" s="140"/>
      <c r="Y131" s="140"/>
      <c r="Z131" s="135"/>
      <c r="AA131" s="135"/>
      <c r="AB131" s="135"/>
      <c r="AC131" s="135"/>
      <c r="AD131" s="135"/>
    </row>
    <row r="132" spans="2:30" x14ac:dyDescent="0.25">
      <c r="B132" s="135"/>
      <c r="C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</row>
    <row r="133" spans="2:30" x14ac:dyDescent="0.25">
      <c r="B133" s="135"/>
      <c r="C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</row>
    <row r="134" spans="2:30" x14ac:dyDescent="0.25">
      <c r="B134" s="135"/>
      <c r="C134" s="135"/>
      <c r="E134" s="135"/>
      <c r="F134" s="135"/>
      <c r="G134" s="135"/>
      <c r="H134" s="135"/>
      <c r="I134" s="135"/>
      <c r="J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</row>
    <row r="135" spans="2:30" x14ac:dyDescent="0.25">
      <c r="B135" s="135"/>
      <c r="C135" s="135"/>
      <c r="F135" s="135"/>
      <c r="H135" s="135"/>
      <c r="I135" s="135"/>
      <c r="J135" s="135"/>
      <c r="K135" s="142" t="s">
        <v>79</v>
      </c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</row>
    <row r="136" spans="2:30" ht="30" x14ac:dyDescent="0.25">
      <c r="B136" s="135"/>
      <c r="C136" s="135"/>
      <c r="D136" s="138" t="s">
        <v>10</v>
      </c>
      <c r="E136" s="135" t="s">
        <v>80</v>
      </c>
      <c r="F136" s="135"/>
      <c r="G136" s="171" t="s">
        <v>1</v>
      </c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</row>
    <row r="137" spans="2:30" x14ac:dyDescent="0.25">
      <c r="B137" s="135"/>
      <c r="C137" s="135"/>
      <c r="D137" s="139" t="s">
        <v>77</v>
      </c>
      <c r="E137" s="139">
        <v>0</v>
      </c>
      <c r="F137" s="139">
        <v>1</v>
      </c>
      <c r="G137" s="139">
        <v>2</v>
      </c>
      <c r="H137" s="139">
        <v>3</v>
      </c>
      <c r="I137" s="139">
        <v>4</v>
      </c>
      <c r="J137" s="139">
        <v>5</v>
      </c>
      <c r="K137" s="139">
        <v>6</v>
      </c>
      <c r="L137" s="139">
        <v>7</v>
      </c>
      <c r="M137" s="139">
        <v>8</v>
      </c>
      <c r="N137" s="139">
        <v>9</v>
      </c>
      <c r="O137" s="139">
        <v>10</v>
      </c>
      <c r="P137" s="139">
        <v>11</v>
      </c>
      <c r="Q137" s="139">
        <v>12</v>
      </c>
      <c r="R137" s="139">
        <v>13</v>
      </c>
      <c r="S137" s="139">
        <v>14</v>
      </c>
      <c r="T137" s="139">
        <v>16</v>
      </c>
      <c r="U137" s="139">
        <v>17</v>
      </c>
      <c r="V137" s="139">
        <v>18</v>
      </c>
      <c r="W137" s="139">
        <v>19</v>
      </c>
      <c r="X137" s="139">
        <v>20</v>
      </c>
      <c r="Y137" s="139">
        <v>21</v>
      </c>
      <c r="Z137" s="135"/>
      <c r="AA137" s="135"/>
      <c r="AB137" s="135"/>
      <c r="AC137" s="135"/>
      <c r="AD137" s="135"/>
    </row>
    <row r="138" spans="2:30" x14ac:dyDescent="0.25">
      <c r="B138" s="135"/>
      <c r="C138" s="135"/>
      <c r="D138" s="139">
        <v>1</v>
      </c>
      <c r="E138" s="25">
        <v>23.1</v>
      </c>
      <c r="F138" s="25">
        <v>21.5</v>
      </c>
      <c r="G138" s="25">
        <v>21.3</v>
      </c>
      <c r="H138" s="25">
        <v>20</v>
      </c>
      <c r="I138" s="25">
        <v>19.5</v>
      </c>
      <c r="J138" s="25">
        <v>18.8</v>
      </c>
      <c r="K138" s="25">
        <v>17.8</v>
      </c>
      <c r="L138" s="25">
        <v>16.600000000000001</v>
      </c>
      <c r="M138" s="25" t="s">
        <v>4</v>
      </c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135"/>
      <c r="AA138" s="135"/>
      <c r="AB138" s="135"/>
      <c r="AC138" s="135"/>
      <c r="AD138" s="135"/>
    </row>
    <row r="139" spans="2:30" x14ac:dyDescent="0.25">
      <c r="B139" s="135"/>
      <c r="C139" s="135"/>
      <c r="D139" s="139">
        <v>2</v>
      </c>
      <c r="E139" s="25">
        <v>21</v>
      </c>
      <c r="F139" s="25">
        <v>20.2</v>
      </c>
      <c r="G139" s="25">
        <v>20.399999999999999</v>
      </c>
      <c r="H139" s="25">
        <v>19</v>
      </c>
      <c r="I139" s="25">
        <v>17.100000000000001</v>
      </c>
      <c r="J139" s="25">
        <v>16</v>
      </c>
      <c r="K139" s="25">
        <v>15.1</v>
      </c>
      <c r="L139" s="25" t="s">
        <v>4</v>
      </c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135"/>
      <c r="AA139" s="135"/>
      <c r="AB139" s="135"/>
      <c r="AC139" s="135"/>
      <c r="AD139" s="135"/>
    </row>
    <row r="140" spans="2:30" x14ac:dyDescent="0.25">
      <c r="B140" s="135"/>
      <c r="C140" s="135"/>
      <c r="D140" s="139">
        <v>3</v>
      </c>
      <c r="E140" s="25">
        <v>20.7</v>
      </c>
      <c r="F140" s="25">
        <v>20.100000000000001</v>
      </c>
      <c r="G140" s="25">
        <v>20.5</v>
      </c>
      <c r="H140" s="25">
        <v>19.5</v>
      </c>
      <c r="I140" s="25">
        <v>17.2</v>
      </c>
      <c r="J140" s="25">
        <v>16.3</v>
      </c>
      <c r="K140" s="25">
        <v>15</v>
      </c>
      <c r="L140" s="25" t="s">
        <v>4</v>
      </c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135"/>
      <c r="AA140" s="135"/>
      <c r="AB140" s="135"/>
      <c r="AC140" s="135"/>
      <c r="AD140" s="135"/>
    </row>
    <row r="141" spans="2:30" x14ac:dyDescent="0.25">
      <c r="B141" s="135"/>
      <c r="C141" s="135"/>
      <c r="D141" s="139">
        <v>4</v>
      </c>
      <c r="E141" s="25">
        <v>19.100000000000001</v>
      </c>
      <c r="F141" s="25">
        <v>18.399999999999999</v>
      </c>
      <c r="G141" s="25">
        <v>18.7</v>
      </c>
      <c r="H141" s="25">
        <v>18.2</v>
      </c>
      <c r="I141" s="25">
        <v>16</v>
      </c>
      <c r="J141" s="25">
        <v>15</v>
      </c>
      <c r="K141" s="25">
        <v>13.9</v>
      </c>
      <c r="L141" s="25">
        <v>13.8</v>
      </c>
      <c r="M141" s="25" t="s">
        <v>4</v>
      </c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135"/>
      <c r="AA141" s="135"/>
      <c r="AB141" s="135"/>
      <c r="AC141" s="135"/>
      <c r="AD141" s="135"/>
    </row>
    <row r="142" spans="2:30" x14ac:dyDescent="0.25">
      <c r="B142" s="135"/>
      <c r="C142" s="135"/>
      <c r="D142" s="139">
        <v>5</v>
      </c>
      <c r="E142" s="25">
        <v>21.2</v>
      </c>
      <c r="F142" s="25">
        <v>20.6</v>
      </c>
      <c r="G142" s="25">
        <v>21.4</v>
      </c>
      <c r="H142" s="25">
        <v>21</v>
      </c>
      <c r="I142" s="25">
        <v>18.399999999999999</v>
      </c>
      <c r="J142" s="25">
        <v>17.5</v>
      </c>
      <c r="K142" s="25">
        <v>16.2</v>
      </c>
      <c r="L142" s="25">
        <v>15.6</v>
      </c>
      <c r="M142" s="25" t="s">
        <v>4</v>
      </c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135"/>
      <c r="AA142" s="135"/>
      <c r="AB142" s="135"/>
      <c r="AC142" s="135"/>
      <c r="AD142" s="135"/>
    </row>
    <row r="143" spans="2:30" x14ac:dyDescent="0.25">
      <c r="B143" s="135"/>
      <c r="C143" s="135"/>
      <c r="D143" s="139">
        <v>6</v>
      </c>
      <c r="E143" s="25">
        <v>21.5</v>
      </c>
      <c r="F143" s="25">
        <v>20.6</v>
      </c>
      <c r="G143" s="25">
        <v>21.7</v>
      </c>
      <c r="H143" s="25">
        <v>20.5</v>
      </c>
      <c r="I143" s="25">
        <v>18.2</v>
      </c>
      <c r="J143" s="25">
        <v>17.8</v>
      </c>
      <c r="K143" s="25">
        <v>15.7</v>
      </c>
      <c r="L143" s="25" t="s">
        <v>4</v>
      </c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135"/>
      <c r="AA143" s="135"/>
      <c r="AB143" s="135"/>
      <c r="AC143" s="135"/>
      <c r="AD143" s="135"/>
    </row>
    <row r="144" spans="2:30" x14ac:dyDescent="0.25">
      <c r="B144" s="135"/>
      <c r="C144" s="135"/>
      <c r="D144" s="139">
        <v>7</v>
      </c>
      <c r="E144" s="25">
        <v>21.4</v>
      </c>
      <c r="F144" s="25">
        <v>21</v>
      </c>
      <c r="G144" s="25">
        <v>21.3</v>
      </c>
      <c r="H144" s="25">
        <v>20.9</v>
      </c>
      <c r="I144" s="25">
        <v>18.600000000000001</v>
      </c>
      <c r="J144" s="25">
        <v>17.3</v>
      </c>
      <c r="K144" s="25">
        <v>16.2</v>
      </c>
      <c r="L144" s="25">
        <v>15.6</v>
      </c>
      <c r="M144" s="25" t="s">
        <v>4</v>
      </c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135"/>
      <c r="AA144" s="135"/>
      <c r="AB144" s="135"/>
      <c r="AC144" s="135"/>
      <c r="AD144" s="135"/>
    </row>
    <row r="145" spans="2:30" x14ac:dyDescent="0.25">
      <c r="B145" s="135"/>
      <c r="C145" s="135"/>
      <c r="D145" s="139">
        <v>8</v>
      </c>
      <c r="E145" s="25">
        <v>18.2</v>
      </c>
      <c r="F145" s="25">
        <v>18.2</v>
      </c>
      <c r="G145" s="25">
        <v>18.600000000000001</v>
      </c>
      <c r="H145" s="25">
        <v>18</v>
      </c>
      <c r="I145" s="25">
        <v>15.3</v>
      </c>
      <c r="J145" s="25">
        <v>14.3</v>
      </c>
      <c r="K145" s="25">
        <v>13.4</v>
      </c>
      <c r="L145" s="25">
        <v>13.5</v>
      </c>
      <c r="M145" s="25" t="s">
        <v>4</v>
      </c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135"/>
      <c r="AA145" s="135"/>
      <c r="AB145" s="135"/>
      <c r="AC145" s="135"/>
      <c r="AD145" s="135"/>
    </row>
    <row r="146" spans="2:30" x14ac:dyDescent="0.25">
      <c r="B146" s="135"/>
      <c r="C146" s="135"/>
      <c r="D146" s="139">
        <v>9</v>
      </c>
      <c r="E146" s="25">
        <v>20.7</v>
      </c>
      <c r="F146" s="25">
        <v>20.5</v>
      </c>
      <c r="G146" s="25">
        <v>21</v>
      </c>
      <c r="H146" s="25">
        <v>20.3</v>
      </c>
      <c r="I146" s="25">
        <v>19.2</v>
      </c>
      <c r="J146" s="25">
        <v>19.100000000000001</v>
      </c>
      <c r="K146" s="25">
        <v>18.7</v>
      </c>
      <c r="L146" s="25">
        <v>17.100000000000001</v>
      </c>
      <c r="M146" s="25">
        <v>16.2</v>
      </c>
      <c r="N146" s="25">
        <v>15.8</v>
      </c>
      <c r="O146" s="25">
        <v>15.5</v>
      </c>
      <c r="P146" s="25">
        <v>17.100000000000001</v>
      </c>
      <c r="Q146" s="25">
        <v>18.8</v>
      </c>
      <c r="R146" s="25">
        <v>20.100000000000001</v>
      </c>
      <c r="S146" s="25">
        <v>20.399999999999999</v>
      </c>
      <c r="T146" s="25">
        <v>20</v>
      </c>
      <c r="U146" s="25">
        <v>20.3</v>
      </c>
      <c r="V146" s="25">
        <v>20.5</v>
      </c>
      <c r="W146" s="25">
        <v>20.8</v>
      </c>
      <c r="X146" s="25">
        <v>20.6</v>
      </c>
      <c r="Y146" s="25">
        <v>20.7</v>
      </c>
      <c r="Z146" s="135"/>
      <c r="AA146" s="135"/>
      <c r="AB146" s="135"/>
      <c r="AC146" s="135"/>
      <c r="AD146" s="135"/>
    </row>
    <row r="147" spans="2:30" x14ac:dyDescent="0.25">
      <c r="B147" s="135"/>
      <c r="C147" s="135"/>
      <c r="D147" s="139">
        <v>1</v>
      </c>
      <c r="E147" s="140">
        <v>100</v>
      </c>
      <c r="F147" s="140">
        <v>93.073593073593059</v>
      </c>
      <c r="G147" s="140">
        <v>92.20779220779221</v>
      </c>
      <c r="H147" s="140">
        <v>86.580086580086572</v>
      </c>
      <c r="I147" s="140">
        <v>84.415584415584405</v>
      </c>
      <c r="J147" s="140">
        <v>81.385281385281388</v>
      </c>
      <c r="K147" s="140">
        <v>77.056277056277054</v>
      </c>
      <c r="L147" s="140">
        <v>71.861471861471856</v>
      </c>
      <c r="M147" s="140"/>
      <c r="N147" s="140"/>
      <c r="O147" s="140"/>
      <c r="P147" s="140"/>
      <c r="Q147" s="140"/>
      <c r="R147" s="140"/>
      <c r="S147" s="140"/>
      <c r="T147" s="140"/>
      <c r="U147" s="140"/>
      <c r="V147" s="140"/>
      <c r="W147" s="140"/>
      <c r="X147" s="140"/>
      <c r="Y147" s="140"/>
      <c r="Z147" s="135"/>
      <c r="AA147" s="135"/>
      <c r="AB147" s="135"/>
      <c r="AC147" s="135"/>
      <c r="AD147" s="135"/>
    </row>
    <row r="148" spans="2:30" x14ac:dyDescent="0.25">
      <c r="B148" s="135"/>
      <c r="C148" s="135"/>
      <c r="D148" s="139">
        <v>2</v>
      </c>
      <c r="E148" s="140">
        <v>100</v>
      </c>
      <c r="F148" s="140">
        <v>96.190476190476176</v>
      </c>
      <c r="G148" s="140">
        <v>97.142857142857125</v>
      </c>
      <c r="H148" s="140">
        <v>90.476190476190482</v>
      </c>
      <c r="I148" s="140">
        <v>81.428571428571445</v>
      </c>
      <c r="J148" s="140">
        <v>76.19047619047619</v>
      </c>
      <c r="K148" s="140">
        <v>71.904761904761898</v>
      </c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0"/>
      <c r="X148" s="140"/>
      <c r="Y148" s="140"/>
      <c r="Z148" s="135"/>
      <c r="AA148" s="135"/>
      <c r="AB148" s="135"/>
      <c r="AC148" s="135"/>
      <c r="AD148" s="135"/>
    </row>
    <row r="149" spans="2:30" x14ac:dyDescent="0.25">
      <c r="B149" s="135"/>
      <c r="C149" s="135"/>
      <c r="D149" s="139">
        <v>3</v>
      </c>
      <c r="E149" s="140">
        <v>100</v>
      </c>
      <c r="F149" s="140">
        <v>97.101449275362327</v>
      </c>
      <c r="G149" s="140">
        <v>99.033816425120776</v>
      </c>
      <c r="H149" s="140">
        <v>94.20289855072464</v>
      </c>
      <c r="I149" s="140">
        <v>83.091787439613526</v>
      </c>
      <c r="J149" s="140">
        <v>78.74396135265701</v>
      </c>
      <c r="K149" s="140">
        <v>72.463768115942031</v>
      </c>
      <c r="L149" s="140"/>
      <c r="M149" s="140"/>
      <c r="N149" s="140"/>
      <c r="O149" s="140"/>
      <c r="P149" s="140"/>
      <c r="Q149" s="140"/>
      <c r="R149" s="140"/>
      <c r="S149" s="140"/>
      <c r="T149" s="140"/>
      <c r="U149" s="140"/>
      <c r="V149" s="140"/>
      <c r="W149" s="140"/>
      <c r="X149" s="140"/>
      <c r="Y149" s="140"/>
      <c r="Z149" s="135"/>
      <c r="AA149" s="135"/>
      <c r="AB149" s="135"/>
      <c r="AC149" s="135"/>
      <c r="AD149" s="135"/>
    </row>
    <row r="150" spans="2:30" x14ac:dyDescent="0.25">
      <c r="B150" s="135"/>
      <c r="C150" s="135"/>
      <c r="D150" s="139">
        <v>4</v>
      </c>
      <c r="E150" s="140">
        <v>100</v>
      </c>
      <c r="F150" s="140">
        <v>96.33507853403141</v>
      </c>
      <c r="G150" s="140">
        <v>97.905759162303653</v>
      </c>
      <c r="H150" s="140">
        <v>95.28795811518323</v>
      </c>
      <c r="I150" s="140">
        <v>83.769633507853385</v>
      </c>
      <c r="J150" s="140">
        <v>78.534031413612553</v>
      </c>
      <c r="K150" s="140">
        <v>72.774869109947645</v>
      </c>
      <c r="L150" s="140">
        <v>72.251308900523554</v>
      </c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  <c r="Z150" s="135"/>
      <c r="AA150" s="135"/>
      <c r="AB150" s="135"/>
      <c r="AC150" s="135"/>
      <c r="AD150" s="135"/>
    </row>
    <row r="151" spans="2:30" x14ac:dyDescent="0.25">
      <c r="B151" s="135"/>
      <c r="C151" s="135"/>
      <c r="D151" s="139">
        <v>5</v>
      </c>
      <c r="E151" s="140">
        <v>100</v>
      </c>
      <c r="F151" s="140">
        <v>97.169811320754732</v>
      </c>
      <c r="G151" s="140">
        <v>100.94339622641509</v>
      </c>
      <c r="H151" s="140">
        <v>99.056603773584911</v>
      </c>
      <c r="I151" s="140">
        <v>86.792452830188665</v>
      </c>
      <c r="J151" s="140">
        <v>82.547169811320757</v>
      </c>
      <c r="K151" s="140">
        <v>76.415094339622641</v>
      </c>
      <c r="L151" s="140">
        <v>73.584905660377359</v>
      </c>
      <c r="M151" s="140"/>
      <c r="N151" s="140"/>
      <c r="O151" s="140"/>
      <c r="P151" s="140"/>
      <c r="Q151" s="140"/>
      <c r="R151" s="140"/>
      <c r="S151" s="140"/>
      <c r="T151" s="140"/>
      <c r="U151" s="140"/>
      <c r="V151" s="140"/>
      <c r="W151" s="140"/>
      <c r="X151" s="140"/>
      <c r="Y151" s="140"/>
      <c r="Z151" s="135"/>
      <c r="AA151" s="135"/>
      <c r="AB151" s="135"/>
      <c r="AC151" s="135"/>
      <c r="AD151" s="135"/>
    </row>
    <row r="152" spans="2:30" x14ac:dyDescent="0.25">
      <c r="B152" s="135"/>
      <c r="C152" s="135"/>
      <c r="D152" s="139">
        <v>6</v>
      </c>
      <c r="E152" s="140">
        <v>100</v>
      </c>
      <c r="F152" s="140">
        <v>95.813953488372093</v>
      </c>
      <c r="G152" s="140">
        <v>100.93023255813954</v>
      </c>
      <c r="H152" s="140">
        <v>95.348837209302332</v>
      </c>
      <c r="I152" s="140">
        <v>84.651162790697683</v>
      </c>
      <c r="J152" s="140">
        <v>82.79069767441861</v>
      </c>
      <c r="K152" s="140">
        <v>73.023255813953483</v>
      </c>
      <c r="L152" s="140"/>
      <c r="M152" s="140"/>
      <c r="N152" s="140"/>
      <c r="O152" s="140"/>
      <c r="P152" s="140"/>
      <c r="Q152" s="140"/>
      <c r="R152" s="140"/>
      <c r="S152" s="140"/>
      <c r="T152" s="140"/>
      <c r="U152" s="140"/>
      <c r="V152" s="140"/>
      <c r="W152" s="140"/>
      <c r="X152" s="140"/>
      <c r="Y152" s="140"/>
      <c r="Z152" s="135"/>
      <c r="AA152" s="135"/>
      <c r="AB152" s="135"/>
      <c r="AC152" s="135"/>
      <c r="AD152" s="135"/>
    </row>
    <row r="153" spans="2:30" x14ac:dyDescent="0.25">
      <c r="B153" s="135"/>
      <c r="C153" s="135"/>
      <c r="D153" s="139">
        <v>7</v>
      </c>
      <c r="E153" s="140">
        <v>100</v>
      </c>
      <c r="F153" s="140">
        <v>98.130841121495337</v>
      </c>
      <c r="G153" s="140">
        <v>99.532710280373834</v>
      </c>
      <c r="H153" s="140">
        <v>97.663551401869171</v>
      </c>
      <c r="I153" s="140">
        <v>86.9158878504673</v>
      </c>
      <c r="J153" s="140">
        <v>80.841121495327101</v>
      </c>
      <c r="K153" s="140">
        <v>75.700934579439249</v>
      </c>
      <c r="L153" s="140">
        <v>72.897196261682254</v>
      </c>
      <c r="M153" s="140"/>
      <c r="N153" s="140"/>
      <c r="O153" s="140"/>
      <c r="P153" s="140"/>
      <c r="Q153" s="140"/>
      <c r="R153" s="140"/>
      <c r="S153" s="140"/>
      <c r="T153" s="140"/>
      <c r="U153" s="140"/>
      <c r="V153" s="140"/>
      <c r="W153" s="140"/>
      <c r="X153" s="140"/>
      <c r="Y153" s="140"/>
      <c r="Z153" s="135"/>
      <c r="AA153" s="135"/>
      <c r="AB153" s="135"/>
      <c r="AC153" s="135"/>
      <c r="AD153" s="135"/>
    </row>
    <row r="154" spans="2:30" x14ac:dyDescent="0.25">
      <c r="B154" s="135"/>
      <c r="C154" s="135"/>
      <c r="D154" s="139">
        <v>8</v>
      </c>
      <c r="E154" s="140">
        <v>100</v>
      </c>
      <c r="F154" s="140">
        <v>100</v>
      </c>
      <c r="G154" s="140">
        <v>102.19780219780222</v>
      </c>
      <c r="H154" s="140">
        <v>98.901098901098905</v>
      </c>
      <c r="I154" s="140">
        <v>84.065934065934073</v>
      </c>
      <c r="J154" s="140">
        <v>78.571428571428584</v>
      </c>
      <c r="K154" s="140">
        <v>73.626373626373635</v>
      </c>
      <c r="L154" s="140">
        <v>74.175824175824175</v>
      </c>
      <c r="M154" s="140"/>
      <c r="N154" s="140"/>
      <c r="O154" s="140"/>
      <c r="P154" s="140"/>
      <c r="Q154" s="140"/>
      <c r="R154" s="140"/>
      <c r="S154" s="140"/>
      <c r="T154" s="140"/>
      <c r="U154" s="140"/>
      <c r="V154" s="140"/>
      <c r="W154" s="140"/>
      <c r="X154" s="140"/>
      <c r="Y154" s="140"/>
      <c r="Z154" s="135"/>
      <c r="AA154" s="135"/>
      <c r="AB154" s="135"/>
      <c r="AC154" s="135"/>
      <c r="AD154" s="135"/>
    </row>
    <row r="155" spans="2:30" x14ac:dyDescent="0.25">
      <c r="B155" s="135"/>
      <c r="C155" s="135"/>
      <c r="D155" s="139">
        <v>9</v>
      </c>
      <c r="E155" s="140">
        <v>100</v>
      </c>
      <c r="F155" s="140">
        <v>99.033816425120776</v>
      </c>
      <c r="G155" s="140">
        <v>101.44927536231884</v>
      </c>
      <c r="H155" s="140">
        <v>98.067632850241552</v>
      </c>
      <c r="I155" s="140">
        <v>92.753623188405797</v>
      </c>
      <c r="J155" s="140">
        <v>92.270531400966192</v>
      </c>
      <c r="K155" s="140">
        <v>90.338164251207729</v>
      </c>
      <c r="L155" s="140">
        <v>82.608695652173921</v>
      </c>
      <c r="M155" s="140">
        <v>78.260869565217391</v>
      </c>
      <c r="N155" s="140">
        <v>76.328502415458942</v>
      </c>
      <c r="O155" s="140">
        <v>74.879227053140099</v>
      </c>
      <c r="P155" s="140">
        <v>82.608695652173921</v>
      </c>
      <c r="Q155" s="140">
        <v>90.821256038647348</v>
      </c>
      <c r="R155" s="140">
        <v>97.101449275362327</v>
      </c>
      <c r="S155" s="140">
        <v>98.550724637681157</v>
      </c>
      <c r="T155" s="140">
        <v>96.618357487922708</v>
      </c>
      <c r="U155" s="140">
        <v>98.067632850241552</v>
      </c>
      <c r="V155" s="140">
        <v>99.033816425120776</v>
      </c>
      <c r="W155" s="140">
        <v>100.48309178743962</v>
      </c>
      <c r="X155" s="140">
        <v>99.516908212560395</v>
      </c>
      <c r="Y155" s="140">
        <v>100</v>
      </c>
      <c r="Z155" s="135"/>
      <c r="AA155" s="135"/>
      <c r="AB155" s="135"/>
      <c r="AC155" s="135"/>
      <c r="AD155" s="135"/>
    </row>
    <row r="156" spans="2:30" x14ac:dyDescent="0.25">
      <c r="B156" s="135"/>
      <c r="C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</row>
    <row r="157" spans="2:30" x14ac:dyDescent="0.25">
      <c r="B157" s="135"/>
      <c r="C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</row>
    <row r="158" spans="2:30" x14ac:dyDescent="0.25">
      <c r="B158" s="135"/>
      <c r="C158" s="135"/>
      <c r="F158" s="135"/>
      <c r="H158" s="135"/>
      <c r="I158" s="135"/>
      <c r="J158" s="135"/>
      <c r="K158" s="142" t="s">
        <v>95</v>
      </c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</row>
    <row r="159" spans="2:30" ht="30" x14ac:dyDescent="0.25">
      <c r="B159" s="135"/>
      <c r="C159" s="135"/>
      <c r="D159" s="138" t="s">
        <v>10</v>
      </c>
      <c r="E159" s="135" t="s">
        <v>80</v>
      </c>
      <c r="F159" s="135"/>
      <c r="G159" s="171" t="s">
        <v>1</v>
      </c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</row>
    <row r="160" spans="2:30" x14ac:dyDescent="0.25">
      <c r="B160" s="135"/>
      <c r="C160" s="135"/>
      <c r="D160" s="139" t="s">
        <v>77</v>
      </c>
      <c r="E160" s="139">
        <v>0</v>
      </c>
      <c r="F160" s="139">
        <v>1</v>
      </c>
      <c r="G160" s="139">
        <v>2</v>
      </c>
      <c r="H160" s="139">
        <v>3</v>
      </c>
      <c r="I160" s="139">
        <v>4</v>
      </c>
      <c r="J160" s="139">
        <v>5</v>
      </c>
      <c r="K160" s="139">
        <v>6</v>
      </c>
      <c r="L160" s="139">
        <v>7</v>
      </c>
      <c r="M160" s="139">
        <v>8</v>
      </c>
      <c r="N160" s="139">
        <v>9</v>
      </c>
      <c r="O160" s="139">
        <v>10</v>
      </c>
      <c r="P160" s="139">
        <v>11</v>
      </c>
      <c r="Q160" s="139">
        <v>12</v>
      </c>
      <c r="R160" s="139">
        <v>13</v>
      </c>
      <c r="S160" s="139">
        <v>14</v>
      </c>
      <c r="T160" s="139">
        <v>16</v>
      </c>
      <c r="U160" s="139">
        <v>17</v>
      </c>
      <c r="V160" s="139">
        <v>18</v>
      </c>
      <c r="W160" s="139">
        <v>19</v>
      </c>
      <c r="X160" s="139">
        <v>20</v>
      </c>
      <c r="Y160" s="139">
        <v>21</v>
      </c>
      <c r="Z160" s="135"/>
      <c r="AA160" s="135"/>
      <c r="AB160" s="135"/>
      <c r="AC160" s="135"/>
      <c r="AD160" s="135"/>
    </row>
    <row r="161" spans="2:30" x14ac:dyDescent="0.25">
      <c r="B161" s="135"/>
      <c r="C161" s="135"/>
      <c r="D161" s="139">
        <v>1</v>
      </c>
      <c r="E161" s="25">
        <v>20.6</v>
      </c>
      <c r="F161" s="25">
        <v>19.3</v>
      </c>
      <c r="G161" s="25">
        <v>19.600000000000001</v>
      </c>
      <c r="H161" s="25">
        <v>19.2</v>
      </c>
      <c r="I161" s="25">
        <v>20.100000000000001</v>
      </c>
      <c r="J161" s="25">
        <v>20.8</v>
      </c>
      <c r="K161" s="25">
        <v>19.899999999999999</v>
      </c>
      <c r="L161" s="25">
        <v>20.2</v>
      </c>
      <c r="M161" s="25">
        <v>20.399999999999999</v>
      </c>
      <c r="N161" s="25">
        <v>21</v>
      </c>
      <c r="O161" s="25">
        <v>20</v>
      </c>
      <c r="P161" s="25">
        <v>20.3</v>
      </c>
      <c r="Q161" s="25">
        <v>21.2</v>
      </c>
      <c r="R161" s="25">
        <v>21.1</v>
      </c>
      <c r="S161" s="25">
        <v>20.8</v>
      </c>
      <c r="T161" s="25">
        <v>20.7</v>
      </c>
      <c r="U161" s="25">
        <v>21.2</v>
      </c>
      <c r="V161" s="25">
        <v>21.4</v>
      </c>
      <c r="W161" s="25">
        <v>21.2</v>
      </c>
      <c r="X161" s="25">
        <v>21</v>
      </c>
      <c r="Y161" s="25">
        <v>21.3</v>
      </c>
      <c r="Z161" s="135"/>
      <c r="AA161" s="135"/>
      <c r="AB161" s="135"/>
      <c r="AC161" s="135"/>
      <c r="AD161" s="135"/>
    </row>
    <row r="162" spans="2:30" x14ac:dyDescent="0.25">
      <c r="B162" s="135"/>
      <c r="C162" s="135"/>
      <c r="D162" s="139">
        <v>2</v>
      </c>
      <c r="E162" s="25">
        <v>22.1</v>
      </c>
      <c r="F162" s="25">
        <v>20.9</v>
      </c>
      <c r="G162" s="25">
        <v>21.4</v>
      </c>
      <c r="H162" s="25">
        <v>21.6</v>
      </c>
      <c r="I162" s="25">
        <v>21.2</v>
      </c>
      <c r="J162" s="25">
        <v>21.8</v>
      </c>
      <c r="K162" s="25">
        <v>21</v>
      </c>
      <c r="L162" s="25">
        <v>21</v>
      </c>
      <c r="M162" s="25">
        <v>21</v>
      </c>
      <c r="N162" s="25">
        <v>21.3</v>
      </c>
      <c r="O162" s="25">
        <v>21.6</v>
      </c>
      <c r="P162" s="25">
        <v>21.4</v>
      </c>
      <c r="Q162" s="25">
        <v>21.2</v>
      </c>
      <c r="R162" s="25">
        <v>21.3</v>
      </c>
      <c r="S162" s="25">
        <v>21.4</v>
      </c>
      <c r="T162" s="25">
        <v>21.3</v>
      </c>
      <c r="U162" s="25">
        <v>21.5</v>
      </c>
      <c r="V162" s="25">
        <v>21.6</v>
      </c>
      <c r="W162" s="25">
        <v>21.4</v>
      </c>
      <c r="X162" s="25">
        <v>21.4</v>
      </c>
      <c r="Y162" s="25">
        <v>22</v>
      </c>
      <c r="Z162" s="135"/>
      <c r="AA162" s="135"/>
      <c r="AB162" s="135"/>
      <c r="AC162" s="135"/>
      <c r="AD162" s="135"/>
    </row>
    <row r="163" spans="2:30" x14ac:dyDescent="0.25">
      <c r="B163" s="135"/>
      <c r="C163" s="135"/>
      <c r="D163" s="139">
        <v>3</v>
      </c>
      <c r="E163" s="25">
        <v>21.9</v>
      </c>
      <c r="F163" s="25">
        <v>21.8</v>
      </c>
      <c r="G163" s="25">
        <v>21.7</v>
      </c>
      <c r="H163" s="25">
        <v>21.2</v>
      </c>
      <c r="I163" s="25">
        <v>21.4</v>
      </c>
      <c r="J163" s="25">
        <v>21.4</v>
      </c>
      <c r="K163" s="25">
        <v>21.3</v>
      </c>
      <c r="L163" s="25">
        <v>20.7</v>
      </c>
      <c r="M163" s="25">
        <v>21.2</v>
      </c>
      <c r="N163" s="25">
        <v>21.3</v>
      </c>
      <c r="O163" s="25">
        <v>21.2</v>
      </c>
      <c r="P163" s="25">
        <v>20.8</v>
      </c>
      <c r="Q163" s="25">
        <v>21.2</v>
      </c>
      <c r="R163" s="25">
        <v>21.5</v>
      </c>
      <c r="S163" s="25">
        <v>21.5</v>
      </c>
      <c r="T163" s="25">
        <v>21.7</v>
      </c>
      <c r="U163" s="25">
        <v>21.6</v>
      </c>
      <c r="V163" s="25">
        <v>21.6</v>
      </c>
      <c r="W163" s="25">
        <v>21.7</v>
      </c>
      <c r="X163" s="25">
        <v>22</v>
      </c>
      <c r="Y163" s="25">
        <v>22.5</v>
      </c>
      <c r="Z163" s="135"/>
      <c r="AA163" s="135"/>
      <c r="AB163" s="135"/>
      <c r="AC163" s="135"/>
      <c r="AD163" s="135"/>
    </row>
    <row r="164" spans="2:30" x14ac:dyDescent="0.25">
      <c r="B164" s="135"/>
      <c r="C164" s="135"/>
      <c r="D164" s="139">
        <v>4</v>
      </c>
      <c r="E164" s="25">
        <v>20.100000000000001</v>
      </c>
      <c r="F164" s="25">
        <v>19.899999999999999</v>
      </c>
      <c r="G164" s="25">
        <v>19.600000000000001</v>
      </c>
      <c r="H164" s="25">
        <v>19.7</v>
      </c>
      <c r="I164" s="25">
        <v>19.8</v>
      </c>
      <c r="J164" s="25">
        <v>21.2</v>
      </c>
      <c r="K164" s="25">
        <v>20.6</v>
      </c>
      <c r="L164" s="25">
        <v>19.3</v>
      </c>
      <c r="M164" s="25">
        <v>17.5</v>
      </c>
      <c r="N164" s="25">
        <v>17.100000000000001</v>
      </c>
      <c r="O164" s="25" t="s">
        <v>4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135"/>
      <c r="AA164" s="135"/>
      <c r="AB164" s="135"/>
      <c r="AC164" s="135"/>
      <c r="AD164" s="135"/>
    </row>
    <row r="165" spans="2:30" x14ac:dyDescent="0.25">
      <c r="B165" s="135"/>
      <c r="C165" s="135"/>
      <c r="D165" s="139">
        <v>5</v>
      </c>
      <c r="E165" s="25">
        <v>21.6</v>
      </c>
      <c r="F165" s="25">
        <v>21.2</v>
      </c>
      <c r="G165" s="25">
        <v>21.3</v>
      </c>
      <c r="H165" s="25">
        <v>21.2</v>
      </c>
      <c r="I165" s="25">
        <v>21.6</v>
      </c>
      <c r="J165" s="25">
        <v>21.7</v>
      </c>
      <c r="K165" s="25">
        <v>21.4</v>
      </c>
      <c r="L165" s="25">
        <v>21.6</v>
      </c>
      <c r="M165" s="25">
        <v>21.3</v>
      </c>
      <c r="N165" s="25">
        <v>21.8</v>
      </c>
      <c r="O165" s="25">
        <v>22</v>
      </c>
      <c r="P165" s="25">
        <v>20.7</v>
      </c>
      <c r="Q165" s="25">
        <v>21.1</v>
      </c>
      <c r="R165" s="25">
        <v>21.7</v>
      </c>
      <c r="S165" s="25">
        <v>21.9</v>
      </c>
      <c r="T165" s="25">
        <v>21.5</v>
      </c>
      <c r="U165" s="25">
        <v>21.5</v>
      </c>
      <c r="V165" s="25">
        <v>21.8</v>
      </c>
      <c r="W165" s="25">
        <v>21.4</v>
      </c>
      <c r="X165" s="25">
        <v>21.3</v>
      </c>
      <c r="Y165" s="25">
        <v>21.6</v>
      </c>
      <c r="Z165" s="135"/>
      <c r="AA165" s="135"/>
      <c r="AB165" s="135"/>
      <c r="AC165" s="135"/>
      <c r="AD165" s="135"/>
    </row>
    <row r="166" spans="2:30" x14ac:dyDescent="0.25">
      <c r="B166" s="135"/>
      <c r="C166" s="135"/>
      <c r="D166" s="139">
        <v>6</v>
      </c>
      <c r="E166" s="25">
        <v>22.7</v>
      </c>
      <c r="F166" s="25">
        <v>22.8</v>
      </c>
      <c r="G166" s="25">
        <v>22.6</v>
      </c>
      <c r="H166" s="25">
        <v>22.4</v>
      </c>
      <c r="I166" s="25">
        <v>22.1</v>
      </c>
      <c r="J166" s="25">
        <v>22.6</v>
      </c>
      <c r="K166" s="25">
        <v>22.6</v>
      </c>
      <c r="L166" s="25">
        <v>22.5</v>
      </c>
      <c r="M166" s="25">
        <v>22.3</v>
      </c>
      <c r="N166" s="25">
        <v>22.6</v>
      </c>
      <c r="O166" s="25">
        <v>22.2</v>
      </c>
      <c r="P166" s="25">
        <v>22.4</v>
      </c>
      <c r="Q166" s="25">
        <v>23</v>
      </c>
      <c r="R166" s="25">
        <v>22.7</v>
      </c>
      <c r="S166" s="25">
        <v>22.3</v>
      </c>
      <c r="T166" s="25">
        <v>22.6</v>
      </c>
      <c r="U166" s="25">
        <v>22.8</v>
      </c>
      <c r="V166" s="25">
        <v>23.4</v>
      </c>
      <c r="W166" s="25">
        <v>23.3</v>
      </c>
      <c r="X166" s="25">
        <v>23.2</v>
      </c>
      <c r="Y166" s="25">
        <v>23.2</v>
      </c>
      <c r="Z166" s="135"/>
      <c r="AA166" s="135"/>
      <c r="AB166" s="135"/>
      <c r="AC166" s="135"/>
      <c r="AD166" s="135"/>
    </row>
    <row r="167" spans="2:30" x14ac:dyDescent="0.25">
      <c r="B167" s="135"/>
      <c r="C167" s="135"/>
      <c r="D167" s="139">
        <v>7</v>
      </c>
      <c r="E167" s="25">
        <v>20.9</v>
      </c>
      <c r="F167" s="25">
        <v>20.8</v>
      </c>
      <c r="G167" s="25">
        <v>20.8</v>
      </c>
      <c r="H167" s="25">
        <v>21.1</v>
      </c>
      <c r="I167" s="25">
        <v>21.1</v>
      </c>
      <c r="J167" s="25">
        <v>21.7</v>
      </c>
      <c r="K167" s="25">
        <v>21.1</v>
      </c>
      <c r="L167" s="25">
        <v>20.8</v>
      </c>
      <c r="M167" s="25">
        <v>21</v>
      </c>
      <c r="N167" s="25">
        <v>21.4</v>
      </c>
      <c r="O167" s="25">
        <v>21.5</v>
      </c>
      <c r="P167" s="25">
        <v>21.4</v>
      </c>
      <c r="Q167" s="25">
        <v>21.4</v>
      </c>
      <c r="R167" s="25">
        <v>21.3</v>
      </c>
      <c r="S167" s="25">
        <v>21.7</v>
      </c>
      <c r="T167" s="25">
        <v>22</v>
      </c>
      <c r="U167" s="25">
        <v>22</v>
      </c>
      <c r="V167" s="25">
        <v>22</v>
      </c>
      <c r="W167" s="25">
        <v>22.4</v>
      </c>
      <c r="X167" s="25">
        <v>22.5</v>
      </c>
      <c r="Y167" s="25">
        <v>23</v>
      </c>
      <c r="Z167" s="135"/>
      <c r="AA167" s="135"/>
      <c r="AB167" s="135"/>
      <c r="AC167" s="135"/>
      <c r="AD167" s="135"/>
    </row>
    <row r="168" spans="2:30" x14ac:dyDescent="0.25">
      <c r="B168" s="135"/>
      <c r="C168" s="135"/>
      <c r="D168" s="139">
        <v>8</v>
      </c>
      <c r="E168" s="25">
        <v>20.100000000000001</v>
      </c>
      <c r="F168" s="25">
        <v>19.899999999999999</v>
      </c>
      <c r="G168" s="25">
        <v>20.100000000000001</v>
      </c>
      <c r="H168" s="25">
        <v>20.100000000000001</v>
      </c>
      <c r="I168" s="25">
        <v>20.2</v>
      </c>
      <c r="J168" s="25">
        <v>20.7</v>
      </c>
      <c r="K168" s="25">
        <v>21</v>
      </c>
      <c r="L168" s="25">
        <v>20.3</v>
      </c>
      <c r="M168" s="25">
        <v>20.399999999999999</v>
      </c>
      <c r="N168" s="25">
        <v>21</v>
      </c>
      <c r="O168" s="25">
        <v>20.6</v>
      </c>
      <c r="P168" s="25">
        <v>21</v>
      </c>
      <c r="Q168" s="25">
        <v>20.5</v>
      </c>
      <c r="R168" s="25">
        <v>20.8</v>
      </c>
      <c r="S168" s="25">
        <v>21.1</v>
      </c>
      <c r="T168" s="25">
        <v>21.4</v>
      </c>
      <c r="U168" s="25">
        <v>21.5</v>
      </c>
      <c r="V168" s="25">
        <v>21.1</v>
      </c>
      <c r="W168" s="25">
        <v>21</v>
      </c>
      <c r="X168" s="25">
        <v>21.2</v>
      </c>
      <c r="Y168" s="25">
        <v>21.3</v>
      </c>
      <c r="Z168" s="135"/>
      <c r="AA168" s="135"/>
      <c r="AB168" s="135"/>
      <c r="AC168" s="135"/>
      <c r="AD168" s="135"/>
    </row>
    <row r="169" spans="2:30" x14ac:dyDescent="0.25">
      <c r="B169" s="135"/>
      <c r="C169" s="135"/>
      <c r="D169" s="139">
        <v>9</v>
      </c>
      <c r="E169" s="25">
        <v>22.4</v>
      </c>
      <c r="F169" s="25">
        <v>21.9</v>
      </c>
      <c r="G169" s="25">
        <v>21.4</v>
      </c>
      <c r="H169" s="25">
        <v>21.5</v>
      </c>
      <c r="I169" s="25">
        <v>21.5</v>
      </c>
      <c r="J169" s="25">
        <v>22.2</v>
      </c>
      <c r="K169" s="25">
        <v>21.7</v>
      </c>
      <c r="L169" s="25">
        <v>21.5</v>
      </c>
      <c r="M169" s="25">
        <v>22</v>
      </c>
      <c r="N169" s="25">
        <v>22.3</v>
      </c>
      <c r="O169" s="25">
        <v>22</v>
      </c>
      <c r="P169" s="25">
        <v>22</v>
      </c>
      <c r="Q169" s="25">
        <v>21.7</v>
      </c>
      <c r="R169" s="25">
        <v>21.8</v>
      </c>
      <c r="S169" s="25">
        <v>21.8</v>
      </c>
      <c r="T169" s="25">
        <v>22.3</v>
      </c>
      <c r="U169" s="25">
        <v>22.4</v>
      </c>
      <c r="V169" s="25">
        <v>22.2</v>
      </c>
      <c r="W169" s="25">
        <v>22.6</v>
      </c>
      <c r="X169" s="25">
        <v>22.6</v>
      </c>
      <c r="Y169" s="25">
        <v>22.7</v>
      </c>
      <c r="Z169" s="135"/>
      <c r="AA169" s="135"/>
      <c r="AB169" s="135"/>
      <c r="AC169" s="135"/>
      <c r="AD169" s="135"/>
    </row>
    <row r="170" spans="2:30" x14ac:dyDescent="0.25">
      <c r="B170" s="135"/>
      <c r="C170" s="135"/>
      <c r="D170" s="139">
        <v>1</v>
      </c>
      <c r="E170" s="140">
        <v>100</v>
      </c>
      <c r="F170" s="140">
        <v>93.6893203883495</v>
      </c>
      <c r="G170" s="140">
        <v>95.145631067961162</v>
      </c>
      <c r="H170" s="140">
        <v>93.203883495145618</v>
      </c>
      <c r="I170" s="140">
        <v>97.572815533980588</v>
      </c>
      <c r="J170" s="140">
        <v>100.97087378640776</v>
      </c>
      <c r="K170" s="140">
        <v>96.601941747572809</v>
      </c>
      <c r="L170" s="140">
        <v>98.058252427184456</v>
      </c>
      <c r="M170" s="140">
        <v>99.029126213592221</v>
      </c>
      <c r="N170" s="140">
        <v>101.94174757281553</v>
      </c>
      <c r="O170" s="140">
        <v>97.087378640776691</v>
      </c>
      <c r="P170" s="140">
        <v>98.543689320388353</v>
      </c>
      <c r="Q170" s="140">
        <v>102.91262135922329</v>
      </c>
      <c r="R170" s="140">
        <v>102.42718446601941</v>
      </c>
      <c r="S170" s="140">
        <v>100.97087378640776</v>
      </c>
      <c r="T170" s="140">
        <v>100.48543689320388</v>
      </c>
      <c r="U170" s="140">
        <v>102.91262135922329</v>
      </c>
      <c r="V170" s="140">
        <v>103.88349514563104</v>
      </c>
      <c r="W170" s="140">
        <v>102.91262135922329</v>
      </c>
      <c r="X170" s="140">
        <v>101.94174757281553</v>
      </c>
      <c r="Y170" s="140">
        <v>103.39805825242718</v>
      </c>
      <c r="Z170" s="135"/>
      <c r="AA170" s="135"/>
      <c r="AB170" s="135"/>
      <c r="AC170" s="135"/>
      <c r="AD170" s="135"/>
    </row>
    <row r="171" spans="2:30" x14ac:dyDescent="0.25">
      <c r="B171" s="135"/>
      <c r="C171" s="135"/>
      <c r="D171" s="139">
        <v>2</v>
      </c>
      <c r="E171" s="140">
        <v>100</v>
      </c>
      <c r="F171" s="140">
        <v>94.570135746606326</v>
      </c>
      <c r="G171" s="140">
        <v>96.832579185520345</v>
      </c>
      <c r="H171" s="140">
        <v>97.737556561085967</v>
      </c>
      <c r="I171" s="140">
        <v>95.927601809954737</v>
      </c>
      <c r="J171" s="140">
        <v>98.642533936651574</v>
      </c>
      <c r="K171" s="140">
        <v>95.02262443438913</v>
      </c>
      <c r="L171" s="140">
        <v>95.02262443438913</v>
      </c>
      <c r="M171" s="140">
        <v>95.02262443438913</v>
      </c>
      <c r="N171" s="140">
        <v>96.380090497737555</v>
      </c>
      <c r="O171" s="140">
        <v>97.737556561085967</v>
      </c>
      <c r="P171" s="140">
        <v>96.832579185520345</v>
      </c>
      <c r="Q171" s="140">
        <v>95.927601809954737</v>
      </c>
      <c r="R171" s="140">
        <v>96.380090497737555</v>
      </c>
      <c r="S171" s="140">
        <v>96.832579185520345</v>
      </c>
      <c r="T171" s="140">
        <v>96.380090497737555</v>
      </c>
      <c r="U171" s="140">
        <v>97.285067873303163</v>
      </c>
      <c r="V171" s="140">
        <v>97.737556561085967</v>
      </c>
      <c r="W171" s="140">
        <v>96.832579185520345</v>
      </c>
      <c r="X171" s="140">
        <v>96.832579185520345</v>
      </c>
      <c r="Y171" s="140">
        <v>99.547511312217182</v>
      </c>
      <c r="Z171" s="135"/>
      <c r="AA171" s="135"/>
      <c r="AB171" s="135"/>
      <c r="AC171" s="135"/>
      <c r="AD171" s="135"/>
    </row>
    <row r="172" spans="2:30" x14ac:dyDescent="0.25">
      <c r="B172" s="135"/>
      <c r="C172" s="135"/>
      <c r="D172" s="139">
        <v>3</v>
      </c>
      <c r="E172" s="140">
        <v>100</v>
      </c>
      <c r="F172" s="140">
        <v>99.543378995433798</v>
      </c>
      <c r="G172" s="140">
        <v>99.086757990867582</v>
      </c>
      <c r="H172" s="140">
        <v>96.803652968036531</v>
      </c>
      <c r="I172" s="140">
        <v>97.716894977168948</v>
      </c>
      <c r="J172" s="140">
        <v>97.716894977168948</v>
      </c>
      <c r="K172" s="140">
        <v>97.260273972602747</v>
      </c>
      <c r="L172" s="140">
        <v>94.520547945205479</v>
      </c>
      <c r="M172" s="140">
        <v>96.803652968036531</v>
      </c>
      <c r="N172" s="140">
        <v>97.260273972602747</v>
      </c>
      <c r="O172" s="140">
        <v>96.803652968036531</v>
      </c>
      <c r="P172" s="140">
        <v>94.977168949771695</v>
      </c>
      <c r="Q172" s="140">
        <v>96.803652968036531</v>
      </c>
      <c r="R172" s="140">
        <v>98.173515981735164</v>
      </c>
      <c r="S172" s="140">
        <v>98.173515981735164</v>
      </c>
      <c r="T172" s="140">
        <v>99.086757990867582</v>
      </c>
      <c r="U172" s="140">
        <v>98.63013698630138</v>
      </c>
      <c r="V172" s="140">
        <v>98.63013698630138</v>
      </c>
      <c r="W172" s="140">
        <v>99.086757990867582</v>
      </c>
      <c r="X172" s="140">
        <v>100.45662100456623</v>
      </c>
      <c r="Y172" s="140">
        <v>102.73972602739727</v>
      </c>
      <c r="Z172" s="135"/>
      <c r="AA172" s="135"/>
      <c r="AB172" s="135"/>
      <c r="AC172" s="135"/>
      <c r="AD172" s="135"/>
    </row>
    <row r="173" spans="2:30" x14ac:dyDescent="0.25">
      <c r="B173" s="135"/>
      <c r="C173" s="135"/>
      <c r="D173" s="139">
        <v>4</v>
      </c>
      <c r="E173" s="140">
        <v>100</v>
      </c>
      <c r="F173" s="140">
        <v>99.004975124378092</v>
      </c>
      <c r="G173" s="140">
        <v>97.512437810945272</v>
      </c>
      <c r="H173" s="140">
        <v>98.009950248756212</v>
      </c>
      <c r="I173" s="140">
        <v>98.507462686567166</v>
      </c>
      <c r="J173" s="140">
        <v>105.47263681592038</v>
      </c>
      <c r="K173" s="140">
        <v>102.48756218905473</v>
      </c>
      <c r="L173" s="140">
        <v>96.019900497512438</v>
      </c>
      <c r="M173" s="140">
        <v>87.06467661691542</v>
      </c>
      <c r="N173" s="140">
        <v>85.074626865671647</v>
      </c>
      <c r="O173" s="140"/>
      <c r="P173" s="140"/>
      <c r="Q173" s="140"/>
      <c r="R173" s="140"/>
      <c r="S173" s="140"/>
      <c r="T173" s="140"/>
      <c r="U173" s="140"/>
      <c r="V173" s="140"/>
      <c r="W173" s="140"/>
      <c r="X173" s="140"/>
      <c r="Y173" s="140"/>
      <c r="Z173" s="135"/>
      <c r="AA173" s="135"/>
      <c r="AB173" s="135"/>
      <c r="AC173" s="135"/>
      <c r="AD173" s="135"/>
    </row>
    <row r="174" spans="2:30" x14ac:dyDescent="0.25">
      <c r="B174" s="135"/>
      <c r="C174" s="135"/>
      <c r="D174" s="139">
        <v>5</v>
      </c>
      <c r="E174" s="140">
        <v>100</v>
      </c>
      <c r="F174" s="140">
        <v>98.148148148148138</v>
      </c>
      <c r="G174" s="140">
        <v>98.6111111111111</v>
      </c>
      <c r="H174" s="140">
        <v>98.148148148148138</v>
      </c>
      <c r="I174" s="140">
        <v>100</v>
      </c>
      <c r="J174" s="140">
        <v>100.46296296296295</v>
      </c>
      <c r="K174" s="140">
        <v>99.074074074074062</v>
      </c>
      <c r="L174" s="140">
        <v>100</v>
      </c>
      <c r="M174" s="140">
        <v>98.6111111111111</v>
      </c>
      <c r="N174" s="140">
        <v>100.92592592592592</v>
      </c>
      <c r="O174" s="140">
        <v>101.85185185185183</v>
      </c>
      <c r="P174" s="140">
        <v>95.833333333333329</v>
      </c>
      <c r="Q174" s="140">
        <v>97.68518518518519</v>
      </c>
      <c r="R174" s="140">
        <v>100.46296296296295</v>
      </c>
      <c r="S174" s="140">
        <v>101.38888888888889</v>
      </c>
      <c r="T174" s="140">
        <v>99.537037037037038</v>
      </c>
      <c r="U174" s="140">
        <v>99.537037037037038</v>
      </c>
      <c r="V174" s="140">
        <v>100.92592592592592</v>
      </c>
      <c r="W174" s="140">
        <v>99.074074074074062</v>
      </c>
      <c r="X174" s="140">
        <v>98.6111111111111</v>
      </c>
      <c r="Y174" s="140">
        <v>100</v>
      </c>
      <c r="Z174" s="135"/>
      <c r="AA174" s="135"/>
      <c r="AB174" s="135"/>
      <c r="AC174" s="135"/>
      <c r="AD174" s="135"/>
    </row>
    <row r="175" spans="2:30" x14ac:dyDescent="0.25">
      <c r="B175" s="135"/>
      <c r="C175" s="135"/>
      <c r="D175" s="139">
        <v>6</v>
      </c>
      <c r="E175" s="140">
        <v>100</v>
      </c>
      <c r="F175" s="140">
        <v>100.44052863436124</v>
      </c>
      <c r="G175" s="140">
        <v>99.559471365638771</v>
      </c>
      <c r="H175" s="140">
        <v>98.678414096916299</v>
      </c>
      <c r="I175" s="140">
        <v>97.356828193832612</v>
      </c>
      <c r="J175" s="140">
        <v>99.559471365638771</v>
      </c>
      <c r="K175" s="140">
        <v>99.559471365638771</v>
      </c>
      <c r="L175" s="140">
        <v>99.118942731277542</v>
      </c>
      <c r="M175" s="140">
        <v>98.23788546255507</v>
      </c>
      <c r="N175" s="140">
        <v>99.559471365638771</v>
      </c>
      <c r="O175" s="140">
        <v>97.797356828193841</v>
      </c>
      <c r="P175" s="140">
        <v>98.678414096916299</v>
      </c>
      <c r="Q175" s="140">
        <v>101.32158590308372</v>
      </c>
      <c r="R175" s="140">
        <v>100</v>
      </c>
      <c r="S175" s="140">
        <v>98.23788546255507</v>
      </c>
      <c r="T175" s="140">
        <v>99.559471365638771</v>
      </c>
      <c r="U175" s="140">
        <v>100.44052863436124</v>
      </c>
      <c r="V175" s="140">
        <v>103.08370044052863</v>
      </c>
      <c r="W175" s="140">
        <v>102.6431718061674</v>
      </c>
      <c r="X175" s="140">
        <v>102.20264317180616</v>
      </c>
      <c r="Y175" s="140">
        <v>102.20264317180616</v>
      </c>
      <c r="Z175" s="135"/>
      <c r="AA175" s="135"/>
      <c r="AB175" s="135"/>
      <c r="AC175" s="135"/>
      <c r="AD175" s="135"/>
    </row>
    <row r="176" spans="2:30" x14ac:dyDescent="0.25">
      <c r="B176" s="135"/>
      <c r="C176" s="135"/>
      <c r="D176" s="139">
        <v>7</v>
      </c>
      <c r="E176" s="140">
        <v>100</v>
      </c>
      <c r="F176" s="140">
        <v>99.521531100478484</v>
      </c>
      <c r="G176" s="140">
        <v>99.521531100478484</v>
      </c>
      <c r="H176" s="140">
        <v>100.95693779904306</v>
      </c>
      <c r="I176" s="140">
        <v>100.95693779904306</v>
      </c>
      <c r="J176" s="140">
        <v>103.82775119617224</v>
      </c>
      <c r="K176" s="140">
        <v>100.95693779904306</v>
      </c>
      <c r="L176" s="140">
        <v>99.521531100478484</v>
      </c>
      <c r="M176" s="140">
        <v>100.47846889952154</v>
      </c>
      <c r="N176" s="140">
        <v>102.39234449760765</v>
      </c>
      <c r="O176" s="140">
        <v>102.8708133971292</v>
      </c>
      <c r="P176" s="140">
        <v>102.39234449760765</v>
      </c>
      <c r="Q176" s="140">
        <v>102.39234449760765</v>
      </c>
      <c r="R176" s="140">
        <v>101.91387559808614</v>
      </c>
      <c r="S176" s="140">
        <v>103.82775119617224</v>
      </c>
      <c r="T176" s="140">
        <v>105.26315789473686</v>
      </c>
      <c r="U176" s="140">
        <v>105.26315789473686</v>
      </c>
      <c r="V176" s="140">
        <v>105.26315789473686</v>
      </c>
      <c r="W176" s="140">
        <v>107.17703349282297</v>
      </c>
      <c r="X176" s="140">
        <v>107.65550239234452</v>
      </c>
      <c r="Y176" s="140">
        <v>110.04784688995215</v>
      </c>
      <c r="Z176" s="135"/>
      <c r="AA176" s="135"/>
      <c r="AB176" s="135"/>
      <c r="AC176" s="135"/>
      <c r="AD176" s="135"/>
    </row>
    <row r="177" spans="2:30" x14ac:dyDescent="0.25">
      <c r="B177" s="135"/>
      <c r="C177" s="135"/>
      <c r="D177" s="139">
        <v>8</v>
      </c>
      <c r="E177" s="140">
        <v>100</v>
      </c>
      <c r="F177" s="140">
        <v>99.004975124378092</v>
      </c>
      <c r="G177" s="140">
        <v>100</v>
      </c>
      <c r="H177" s="140">
        <v>100</v>
      </c>
      <c r="I177" s="140">
        <v>100.49751243781093</v>
      </c>
      <c r="J177" s="140">
        <v>102.98507462686565</v>
      </c>
      <c r="K177" s="140">
        <v>104.4776119402985</v>
      </c>
      <c r="L177" s="140">
        <v>100.99502487562188</v>
      </c>
      <c r="M177" s="140">
        <v>101.49253731343282</v>
      </c>
      <c r="N177" s="140">
        <v>104.4776119402985</v>
      </c>
      <c r="O177" s="140">
        <v>102.48756218905473</v>
      </c>
      <c r="P177" s="140">
        <v>104.4776119402985</v>
      </c>
      <c r="Q177" s="140">
        <v>101.99004975124377</v>
      </c>
      <c r="R177" s="140">
        <v>103.48258706467661</v>
      </c>
      <c r="S177" s="140">
        <v>104.97512437810946</v>
      </c>
      <c r="T177" s="140">
        <v>106.46766169154228</v>
      </c>
      <c r="U177" s="140">
        <v>106.96517412935323</v>
      </c>
      <c r="V177" s="140">
        <v>104.97512437810946</v>
      </c>
      <c r="W177" s="140">
        <v>104.4776119402985</v>
      </c>
      <c r="X177" s="140">
        <v>105.47263681592038</v>
      </c>
      <c r="Y177" s="140">
        <v>105.97014925373134</v>
      </c>
      <c r="Z177" s="135"/>
      <c r="AA177" s="135"/>
      <c r="AB177" s="135"/>
      <c r="AC177" s="135"/>
      <c r="AD177" s="135"/>
    </row>
    <row r="178" spans="2:30" x14ac:dyDescent="0.25">
      <c r="B178" s="135"/>
      <c r="C178" s="135"/>
      <c r="D178" s="139">
        <v>9</v>
      </c>
      <c r="E178" s="140">
        <v>100</v>
      </c>
      <c r="F178" s="140">
        <v>97.767857142857139</v>
      </c>
      <c r="G178" s="140">
        <v>95.535714285714292</v>
      </c>
      <c r="H178" s="140">
        <v>95.982142857142861</v>
      </c>
      <c r="I178" s="140">
        <v>95.982142857142861</v>
      </c>
      <c r="J178" s="140">
        <v>99.107142857142861</v>
      </c>
      <c r="K178" s="140">
        <v>96.875</v>
      </c>
      <c r="L178" s="140">
        <v>95.982142857142861</v>
      </c>
      <c r="M178" s="140">
        <v>98.214285714285722</v>
      </c>
      <c r="N178" s="140">
        <v>99.553571428571445</v>
      </c>
      <c r="O178" s="140">
        <v>98.214285714285722</v>
      </c>
      <c r="P178" s="140">
        <v>98.214285714285722</v>
      </c>
      <c r="Q178" s="140">
        <v>96.875</v>
      </c>
      <c r="R178" s="140">
        <v>97.321428571428584</v>
      </c>
      <c r="S178" s="140">
        <v>97.321428571428584</v>
      </c>
      <c r="T178" s="140">
        <v>99.553571428571445</v>
      </c>
      <c r="U178" s="140">
        <v>100</v>
      </c>
      <c r="V178" s="140">
        <v>99.107142857142861</v>
      </c>
      <c r="W178" s="140">
        <v>100.89285714285717</v>
      </c>
      <c r="X178" s="140">
        <v>100.89285714285717</v>
      </c>
      <c r="Y178" s="140">
        <v>101.33928571428572</v>
      </c>
      <c r="Z178" s="135"/>
      <c r="AA178" s="135"/>
      <c r="AB178" s="135"/>
      <c r="AC178" s="135"/>
      <c r="AD178" s="135"/>
    </row>
    <row r="179" spans="2:30" x14ac:dyDescent="0.25">
      <c r="B179" s="135"/>
      <c r="C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</row>
    <row r="180" spans="2:30" x14ac:dyDescent="0.25">
      <c r="B180" s="135"/>
      <c r="C180" s="135"/>
      <c r="F180" s="135"/>
      <c r="G180" s="135"/>
      <c r="H180" s="135"/>
      <c r="I180" s="135"/>
      <c r="J180" s="135"/>
      <c r="K180" s="142" t="s">
        <v>94</v>
      </c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</row>
    <row r="181" spans="2:30" ht="30" x14ac:dyDescent="0.25">
      <c r="B181" s="135"/>
      <c r="C181" s="135"/>
      <c r="D181" s="138" t="s">
        <v>10</v>
      </c>
      <c r="E181" s="135" t="s">
        <v>80</v>
      </c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</row>
    <row r="182" spans="2:30" x14ac:dyDescent="0.25">
      <c r="B182" s="135"/>
      <c r="C182" s="135"/>
      <c r="D182" s="139" t="s">
        <v>77</v>
      </c>
      <c r="E182" s="139">
        <v>0</v>
      </c>
      <c r="F182" s="139">
        <v>1</v>
      </c>
      <c r="G182" s="139">
        <v>2</v>
      </c>
      <c r="H182" s="139">
        <v>3</v>
      </c>
      <c r="I182" s="139">
        <v>4</v>
      </c>
      <c r="J182" s="139">
        <v>5</v>
      </c>
      <c r="K182" s="139">
        <v>6</v>
      </c>
      <c r="L182" s="139">
        <v>7</v>
      </c>
      <c r="M182" s="139">
        <v>8</v>
      </c>
      <c r="N182" s="139">
        <v>9</v>
      </c>
      <c r="O182" s="139">
        <v>10</v>
      </c>
      <c r="P182" s="139">
        <v>11</v>
      </c>
      <c r="Q182" s="139">
        <v>12</v>
      </c>
      <c r="R182" s="139">
        <v>13</v>
      </c>
      <c r="S182" s="139">
        <v>14</v>
      </c>
      <c r="T182" s="139">
        <v>16</v>
      </c>
      <c r="U182" s="139">
        <v>17</v>
      </c>
      <c r="V182" s="139">
        <v>18</v>
      </c>
      <c r="W182" s="139">
        <v>19</v>
      </c>
      <c r="X182" s="139">
        <v>20</v>
      </c>
      <c r="Y182" s="139">
        <v>21</v>
      </c>
      <c r="Z182" s="139">
        <v>22</v>
      </c>
      <c r="AA182" s="139">
        <v>23</v>
      </c>
      <c r="AB182" s="139">
        <v>24</v>
      </c>
      <c r="AC182" s="139">
        <v>25</v>
      </c>
      <c r="AD182" s="139">
        <v>26</v>
      </c>
    </row>
    <row r="183" spans="2:30" x14ac:dyDescent="0.25">
      <c r="B183" s="135"/>
      <c r="C183" s="135"/>
      <c r="D183" s="139">
        <v>1</v>
      </c>
      <c r="E183" s="25">
        <v>21.3</v>
      </c>
      <c r="F183" s="25">
        <v>20.9</v>
      </c>
      <c r="G183" s="25">
        <v>21.2</v>
      </c>
      <c r="H183" s="25">
        <v>21.1</v>
      </c>
      <c r="I183" s="25">
        <v>20.2</v>
      </c>
      <c r="J183" s="25">
        <v>20.100000000000001</v>
      </c>
      <c r="K183" s="25">
        <v>19.100000000000001</v>
      </c>
      <c r="L183" s="25">
        <v>17.8</v>
      </c>
      <c r="M183" s="25">
        <v>16.7</v>
      </c>
      <c r="N183" s="25">
        <v>15.8</v>
      </c>
      <c r="O183" s="25">
        <v>14.9</v>
      </c>
      <c r="P183" s="25">
        <v>15</v>
      </c>
      <c r="Q183" s="25">
        <v>14.8</v>
      </c>
      <c r="R183" s="25">
        <v>15.1</v>
      </c>
      <c r="S183" s="25">
        <v>15.2</v>
      </c>
      <c r="T183" s="25">
        <v>15</v>
      </c>
      <c r="U183" s="25">
        <v>14.7</v>
      </c>
      <c r="V183" s="25">
        <v>15.3</v>
      </c>
      <c r="W183" s="25">
        <v>14.9</v>
      </c>
      <c r="X183" s="25">
        <v>15</v>
      </c>
      <c r="Y183" s="25">
        <v>15.8</v>
      </c>
      <c r="Z183" s="25">
        <v>15.7</v>
      </c>
      <c r="AA183" s="25">
        <v>16.7</v>
      </c>
      <c r="AB183" s="25">
        <v>17.2</v>
      </c>
      <c r="AC183" s="25">
        <v>17.899999999999999</v>
      </c>
      <c r="AD183" s="25">
        <v>18.3</v>
      </c>
    </row>
    <row r="184" spans="2:30" x14ac:dyDescent="0.25">
      <c r="B184" s="135"/>
      <c r="C184" s="135"/>
      <c r="D184" s="139">
        <v>2</v>
      </c>
      <c r="E184" s="25">
        <v>19.399999999999999</v>
      </c>
      <c r="F184" s="25">
        <v>19.8</v>
      </c>
      <c r="G184" s="25">
        <v>19.600000000000001</v>
      </c>
      <c r="H184" s="25">
        <v>18.600000000000001</v>
      </c>
      <c r="I184" s="25">
        <v>19.2</v>
      </c>
      <c r="J184" s="25">
        <v>18.8</v>
      </c>
      <c r="K184" s="25">
        <v>17.7</v>
      </c>
      <c r="L184" s="25">
        <v>15.8</v>
      </c>
      <c r="M184" s="25">
        <v>15.2</v>
      </c>
      <c r="N184" s="25">
        <v>14.3</v>
      </c>
      <c r="O184" s="25">
        <v>14</v>
      </c>
      <c r="P184" s="25">
        <v>13.9</v>
      </c>
      <c r="Q184" s="25">
        <v>14.4</v>
      </c>
      <c r="R184" s="25">
        <v>15.4</v>
      </c>
      <c r="S184" s="25">
        <v>16.899999999999999</v>
      </c>
      <c r="T184" s="25">
        <v>18.399999999999999</v>
      </c>
      <c r="U184" s="25">
        <v>19.3</v>
      </c>
      <c r="V184" s="25">
        <v>19.5</v>
      </c>
      <c r="W184" s="25">
        <v>19.3</v>
      </c>
      <c r="X184" s="25">
        <v>19.8</v>
      </c>
      <c r="Y184" s="25">
        <v>19.600000000000001</v>
      </c>
      <c r="Z184" s="25">
        <v>19.2</v>
      </c>
      <c r="AA184" s="25">
        <v>19.600000000000001</v>
      </c>
      <c r="AB184" s="25">
        <v>19.3</v>
      </c>
      <c r="AC184" s="25">
        <v>19.5</v>
      </c>
      <c r="AD184" s="25">
        <v>18.899999999999999</v>
      </c>
    </row>
    <row r="185" spans="2:30" x14ac:dyDescent="0.25">
      <c r="B185" s="135"/>
      <c r="C185" s="135"/>
      <c r="D185" s="139">
        <v>3</v>
      </c>
      <c r="E185" s="25">
        <v>21.5</v>
      </c>
      <c r="F185" s="25">
        <v>21.2</v>
      </c>
      <c r="G185" s="25">
        <v>21.5</v>
      </c>
      <c r="H185" s="25">
        <v>21</v>
      </c>
      <c r="I185" s="25">
        <v>20.6</v>
      </c>
      <c r="J185" s="25">
        <v>18.8</v>
      </c>
      <c r="K185" s="25">
        <v>18</v>
      </c>
      <c r="L185" s="25">
        <v>16.600000000000001</v>
      </c>
      <c r="M185" s="25">
        <v>16</v>
      </c>
      <c r="N185" s="25">
        <v>14.8</v>
      </c>
      <c r="O185" s="25">
        <v>14.6</v>
      </c>
      <c r="P185" s="25">
        <v>14.2</v>
      </c>
      <c r="Q185" s="25">
        <v>14.3</v>
      </c>
      <c r="R185" s="25">
        <v>14</v>
      </c>
      <c r="S185" s="25">
        <v>14.3</v>
      </c>
      <c r="T185" s="25">
        <v>14.6</v>
      </c>
      <c r="U185" s="25">
        <v>15</v>
      </c>
      <c r="V185" s="25">
        <v>16</v>
      </c>
      <c r="W185" s="25">
        <v>16.399999999999999</v>
      </c>
      <c r="X185" s="25">
        <v>17.2</v>
      </c>
      <c r="Y185" s="25">
        <v>18</v>
      </c>
      <c r="Z185" s="25">
        <v>18</v>
      </c>
      <c r="AA185" s="25">
        <v>18.3</v>
      </c>
      <c r="AB185" s="25">
        <v>19.100000000000001</v>
      </c>
      <c r="AC185" s="25">
        <v>19.3</v>
      </c>
      <c r="AD185" s="25">
        <v>19.399999999999999</v>
      </c>
    </row>
    <row r="186" spans="2:30" x14ac:dyDescent="0.25">
      <c r="B186" s="135"/>
      <c r="C186" s="135"/>
      <c r="D186" s="139">
        <v>4</v>
      </c>
      <c r="E186" s="25">
        <v>21.7</v>
      </c>
      <c r="F186" s="25">
        <v>20.9</v>
      </c>
      <c r="G186" s="25">
        <v>20.2</v>
      </c>
      <c r="H186" s="25">
        <v>20.8</v>
      </c>
      <c r="I186" s="25">
        <v>20.7</v>
      </c>
      <c r="J186" s="25">
        <v>19.100000000000001</v>
      </c>
      <c r="K186" s="25">
        <v>18.100000000000001</v>
      </c>
      <c r="L186" s="25">
        <v>17</v>
      </c>
      <c r="M186" s="25">
        <v>16.399999999999999</v>
      </c>
      <c r="N186" s="25">
        <v>15.7</v>
      </c>
      <c r="O186" s="25">
        <v>16.2</v>
      </c>
      <c r="P186" s="25">
        <v>17.5</v>
      </c>
      <c r="Q186" s="25">
        <v>19.399999999999999</v>
      </c>
      <c r="R186" s="25">
        <v>20.2</v>
      </c>
      <c r="S186" s="25">
        <v>20.6</v>
      </c>
      <c r="T186" s="25">
        <v>20.399999999999999</v>
      </c>
      <c r="U186" s="25">
        <v>20.399999999999999</v>
      </c>
      <c r="V186" s="25">
        <v>20.7</v>
      </c>
      <c r="W186" s="25">
        <v>20.7</v>
      </c>
      <c r="X186" s="25">
        <v>21</v>
      </c>
      <c r="Y186" s="25">
        <v>20.7</v>
      </c>
      <c r="Z186" s="25">
        <v>20.399999999999999</v>
      </c>
      <c r="AA186" s="25">
        <v>20.6</v>
      </c>
      <c r="AB186" s="25">
        <v>21.2</v>
      </c>
      <c r="AC186" s="25">
        <v>21.5</v>
      </c>
      <c r="AD186" s="25">
        <v>21.2</v>
      </c>
    </row>
    <row r="187" spans="2:30" x14ac:dyDescent="0.25">
      <c r="B187" s="135"/>
      <c r="C187" s="135"/>
      <c r="D187" s="139">
        <v>5</v>
      </c>
      <c r="E187" s="25">
        <v>21.1</v>
      </c>
      <c r="F187" s="25">
        <v>20.7</v>
      </c>
      <c r="G187" s="25">
        <v>20.9</v>
      </c>
      <c r="H187" s="25">
        <v>20.8</v>
      </c>
      <c r="I187" s="25">
        <v>20.6</v>
      </c>
      <c r="J187" s="25">
        <v>20</v>
      </c>
      <c r="K187" s="25">
        <v>19.2</v>
      </c>
      <c r="L187" s="25">
        <v>17.5</v>
      </c>
      <c r="M187" s="25">
        <v>16.600000000000001</v>
      </c>
      <c r="N187" s="25">
        <v>15.6</v>
      </c>
      <c r="O187" s="25">
        <v>15.4</v>
      </c>
      <c r="P187" s="25">
        <v>15.5</v>
      </c>
      <c r="Q187" s="25">
        <v>16.100000000000001</v>
      </c>
      <c r="R187" s="25">
        <v>17.100000000000001</v>
      </c>
      <c r="S187" s="25">
        <v>18.7</v>
      </c>
      <c r="T187" s="25">
        <v>20.100000000000001</v>
      </c>
      <c r="U187" s="25">
        <v>21.2</v>
      </c>
      <c r="V187" s="25">
        <v>21</v>
      </c>
      <c r="W187" s="25">
        <v>20.7</v>
      </c>
      <c r="X187" s="25">
        <v>21.2</v>
      </c>
      <c r="Y187" s="25">
        <v>21.5</v>
      </c>
      <c r="Z187" s="25">
        <v>20.8</v>
      </c>
      <c r="AA187" s="25">
        <v>21.2</v>
      </c>
      <c r="AB187" s="25">
        <v>21.1</v>
      </c>
      <c r="AC187" s="25">
        <v>21.6</v>
      </c>
      <c r="AD187" s="25">
        <v>21.5</v>
      </c>
    </row>
    <row r="188" spans="2:30" x14ac:dyDescent="0.25">
      <c r="B188" s="135"/>
      <c r="C188" s="135"/>
      <c r="D188" s="139">
        <v>6</v>
      </c>
      <c r="E188" s="25">
        <v>22.5</v>
      </c>
      <c r="F188" s="25">
        <v>21.8</v>
      </c>
      <c r="G188" s="25">
        <v>22.2</v>
      </c>
      <c r="H188" s="25">
        <v>22.4</v>
      </c>
      <c r="I188" s="25">
        <v>22.3</v>
      </c>
      <c r="J188" s="25">
        <v>21.7</v>
      </c>
      <c r="K188" s="25">
        <v>20.3</v>
      </c>
      <c r="L188" s="25">
        <v>19</v>
      </c>
      <c r="M188" s="25">
        <v>17.600000000000001</v>
      </c>
      <c r="N188" s="25">
        <v>16.899999999999999</v>
      </c>
      <c r="O188" s="25">
        <v>17</v>
      </c>
      <c r="P188" s="25">
        <v>17.8</v>
      </c>
      <c r="Q188" s="25">
        <v>20</v>
      </c>
      <c r="R188" s="25">
        <v>20.7</v>
      </c>
      <c r="S188" s="25">
        <v>22.2</v>
      </c>
      <c r="T188" s="25">
        <v>21.8</v>
      </c>
      <c r="U188" s="25">
        <v>21.8</v>
      </c>
      <c r="V188" s="25">
        <v>22.1</v>
      </c>
      <c r="W188" s="25">
        <v>22.1</v>
      </c>
      <c r="X188" s="25">
        <v>21.9</v>
      </c>
      <c r="Y188" s="25">
        <v>21.8</v>
      </c>
      <c r="Z188" s="25">
        <v>21.2</v>
      </c>
      <c r="AA188" s="25">
        <v>21.7</v>
      </c>
      <c r="AB188" s="25">
        <v>21.4</v>
      </c>
      <c r="AC188" s="25">
        <v>21.5</v>
      </c>
      <c r="AD188" s="25">
        <v>22.3</v>
      </c>
    </row>
    <row r="189" spans="2:30" x14ac:dyDescent="0.25">
      <c r="B189" s="135"/>
      <c r="C189" s="135"/>
      <c r="D189" s="139">
        <v>1</v>
      </c>
      <c r="E189" s="140">
        <v>100</v>
      </c>
      <c r="F189" s="140">
        <v>98.122065727699521</v>
      </c>
      <c r="G189" s="140">
        <v>99.53051643192488</v>
      </c>
      <c r="H189" s="140">
        <v>99.061032863849775</v>
      </c>
      <c r="I189" s="140">
        <v>94.835680751173697</v>
      </c>
      <c r="J189" s="140">
        <v>94.366197183098592</v>
      </c>
      <c r="K189" s="140">
        <v>89.671361502347423</v>
      </c>
      <c r="L189" s="140">
        <v>83.568075117370881</v>
      </c>
      <c r="M189" s="140">
        <v>78.403755868544607</v>
      </c>
      <c r="N189" s="140">
        <v>74.178403755868544</v>
      </c>
      <c r="O189" s="140">
        <v>69.953051643192481</v>
      </c>
      <c r="P189" s="140">
        <v>70.422535211267601</v>
      </c>
      <c r="Q189" s="140">
        <v>69.483568075117375</v>
      </c>
      <c r="R189" s="140">
        <v>70.89201877934272</v>
      </c>
      <c r="S189" s="140">
        <v>71.36150234741784</v>
      </c>
      <c r="T189" s="140">
        <v>70.422535211267601</v>
      </c>
      <c r="U189" s="140">
        <v>69.014084507042256</v>
      </c>
      <c r="V189" s="140">
        <v>71.83098591549296</v>
      </c>
      <c r="W189" s="140">
        <v>69.953051643192481</v>
      </c>
      <c r="X189" s="140">
        <v>70.422535211267601</v>
      </c>
      <c r="Y189" s="140">
        <v>74.178403755868544</v>
      </c>
      <c r="Z189" s="140">
        <v>73.708920187793424</v>
      </c>
      <c r="AA189" s="140">
        <v>78.403755868544607</v>
      </c>
      <c r="AB189" s="140">
        <v>80.751173708920177</v>
      </c>
      <c r="AC189" s="140">
        <v>84.037558685446001</v>
      </c>
      <c r="AD189" s="140">
        <v>85.91549295774648</v>
      </c>
    </row>
    <row r="190" spans="2:30" x14ac:dyDescent="0.25">
      <c r="B190" s="135"/>
      <c r="C190" s="135"/>
      <c r="D190" s="139">
        <v>2</v>
      </c>
      <c r="E190" s="140">
        <v>100</v>
      </c>
      <c r="F190" s="140">
        <v>102.06185567010311</v>
      </c>
      <c r="G190" s="140">
        <v>101.03092783505157</v>
      </c>
      <c r="H190" s="140">
        <v>95.876288659793829</v>
      </c>
      <c r="I190" s="140">
        <v>98.969072164948457</v>
      </c>
      <c r="J190" s="140">
        <v>96.907216494845372</v>
      </c>
      <c r="K190" s="140">
        <v>91.237113402061851</v>
      </c>
      <c r="L190" s="140">
        <v>81.443298969072174</v>
      </c>
      <c r="M190" s="140">
        <v>78.350515463917532</v>
      </c>
      <c r="N190" s="140">
        <v>73.711340206185568</v>
      </c>
      <c r="O190" s="140">
        <v>72.164948453608261</v>
      </c>
      <c r="P190" s="140">
        <v>71.649484536082483</v>
      </c>
      <c r="Q190" s="140">
        <v>74.226804123711347</v>
      </c>
      <c r="R190" s="140">
        <v>79.381443298969074</v>
      </c>
      <c r="S190" s="140">
        <v>87.113402061855666</v>
      </c>
      <c r="T190" s="140">
        <v>94.845360824742258</v>
      </c>
      <c r="U190" s="140">
        <v>99.484536082474236</v>
      </c>
      <c r="V190" s="140">
        <v>100.51546391752578</v>
      </c>
      <c r="W190" s="140">
        <v>99.484536082474236</v>
      </c>
      <c r="X190" s="140">
        <v>102.06185567010311</v>
      </c>
      <c r="Y190" s="140">
        <v>101.03092783505157</v>
      </c>
      <c r="Z190" s="140">
        <v>98.969072164948457</v>
      </c>
      <c r="AA190" s="140">
        <v>101.03092783505157</v>
      </c>
      <c r="AB190" s="140">
        <v>99.484536082474236</v>
      </c>
      <c r="AC190" s="140">
        <v>100.51546391752578</v>
      </c>
      <c r="AD190" s="140">
        <v>97.422680412371136</v>
      </c>
    </row>
    <row r="191" spans="2:30" x14ac:dyDescent="0.25">
      <c r="B191" s="135"/>
      <c r="C191" s="135"/>
      <c r="D191" s="139">
        <v>3</v>
      </c>
      <c r="E191" s="140">
        <v>100</v>
      </c>
      <c r="F191" s="140">
        <v>98.604651162790688</v>
      </c>
      <c r="G191" s="140">
        <v>100</v>
      </c>
      <c r="H191" s="140">
        <v>97.674418604651152</v>
      </c>
      <c r="I191" s="140">
        <v>95.813953488372093</v>
      </c>
      <c r="J191" s="140">
        <v>87.441860465116278</v>
      </c>
      <c r="K191" s="140">
        <v>83.720930232558146</v>
      </c>
      <c r="L191" s="140">
        <v>77.20930232558139</v>
      </c>
      <c r="M191" s="140">
        <v>74.418604651162795</v>
      </c>
      <c r="N191" s="140">
        <v>68.83720930232559</v>
      </c>
      <c r="O191" s="140">
        <v>67.906976744186039</v>
      </c>
      <c r="P191" s="140">
        <v>66.04651162790698</v>
      </c>
      <c r="Q191" s="140">
        <v>66.511627906976742</v>
      </c>
      <c r="R191" s="140">
        <v>65.116279069767444</v>
      </c>
      <c r="S191" s="140">
        <v>66.511627906976742</v>
      </c>
      <c r="T191" s="140">
        <v>67.906976744186039</v>
      </c>
      <c r="U191" s="140">
        <v>69.767441860465112</v>
      </c>
      <c r="V191" s="140">
        <v>74.418604651162795</v>
      </c>
      <c r="W191" s="140">
        <v>76.279069767441854</v>
      </c>
      <c r="X191" s="140">
        <v>80</v>
      </c>
      <c r="Y191" s="140">
        <v>83.720930232558146</v>
      </c>
      <c r="Z191" s="140">
        <v>83.720930232558146</v>
      </c>
      <c r="AA191" s="140">
        <v>85.116279069767444</v>
      </c>
      <c r="AB191" s="140">
        <v>88.83720930232559</v>
      </c>
      <c r="AC191" s="140">
        <v>89.767441860465127</v>
      </c>
      <c r="AD191" s="140">
        <v>90.232558139534873</v>
      </c>
    </row>
    <row r="192" spans="2:30" x14ac:dyDescent="0.25">
      <c r="B192" s="135"/>
      <c r="C192" s="135"/>
      <c r="D192" s="139">
        <v>4</v>
      </c>
      <c r="E192" s="140">
        <v>100</v>
      </c>
      <c r="F192" s="140">
        <v>96.31336405529953</v>
      </c>
      <c r="G192" s="140">
        <v>93.087557603686633</v>
      </c>
      <c r="H192" s="140">
        <v>95.852534562211986</v>
      </c>
      <c r="I192" s="140">
        <v>95.391705069124427</v>
      </c>
      <c r="J192" s="140">
        <v>88.018433179723516</v>
      </c>
      <c r="K192" s="140">
        <v>83.410138248847929</v>
      </c>
      <c r="L192" s="140">
        <v>78.341013824884797</v>
      </c>
      <c r="M192" s="140">
        <v>75.576036866359445</v>
      </c>
      <c r="N192" s="140">
        <v>72.350230414746548</v>
      </c>
      <c r="O192" s="140">
        <v>74.654377880184327</v>
      </c>
      <c r="P192" s="140">
        <v>80.645161290322591</v>
      </c>
      <c r="Q192" s="140">
        <v>89.400921658986178</v>
      </c>
      <c r="R192" s="140">
        <v>93.087557603686633</v>
      </c>
      <c r="S192" s="140">
        <v>94.930875576036883</v>
      </c>
      <c r="T192" s="140">
        <v>94.009216589861751</v>
      </c>
      <c r="U192" s="140">
        <v>94.009216589861751</v>
      </c>
      <c r="V192" s="140">
        <v>95.391705069124427</v>
      </c>
      <c r="W192" s="140">
        <v>95.391705069124427</v>
      </c>
      <c r="X192" s="140">
        <v>96.774193548387103</v>
      </c>
      <c r="Y192" s="140">
        <v>95.391705069124427</v>
      </c>
      <c r="Z192" s="140">
        <v>94.009216589861751</v>
      </c>
      <c r="AA192" s="140">
        <v>94.930875576036883</v>
      </c>
      <c r="AB192" s="140">
        <v>97.695852534562206</v>
      </c>
      <c r="AC192" s="140">
        <v>99.078341013824883</v>
      </c>
      <c r="AD192" s="140">
        <v>97.695852534562206</v>
      </c>
    </row>
    <row r="193" spans="2:30" x14ac:dyDescent="0.25">
      <c r="B193" s="135"/>
      <c r="C193" s="135"/>
      <c r="D193" s="139">
        <v>5</v>
      </c>
      <c r="E193" s="140">
        <v>100</v>
      </c>
      <c r="F193" s="140">
        <v>98.104265402843595</v>
      </c>
      <c r="G193" s="140">
        <v>99.052132701421797</v>
      </c>
      <c r="H193" s="140">
        <v>98.578199052132703</v>
      </c>
      <c r="I193" s="140">
        <v>97.630331753554501</v>
      </c>
      <c r="J193" s="140">
        <v>94.786729857819893</v>
      </c>
      <c r="K193" s="140">
        <v>90.995260663507111</v>
      </c>
      <c r="L193" s="140">
        <v>82.93838862559241</v>
      </c>
      <c r="M193" s="140">
        <v>78.672985781990519</v>
      </c>
      <c r="N193" s="140">
        <v>73.93364928909952</v>
      </c>
      <c r="O193" s="140">
        <v>72.985781990521332</v>
      </c>
      <c r="P193" s="140">
        <v>73.459715639810412</v>
      </c>
      <c r="Q193" s="140">
        <v>76.30331753554502</v>
      </c>
      <c r="R193" s="140">
        <v>81.042654028436019</v>
      </c>
      <c r="S193" s="140">
        <v>88.625592417061611</v>
      </c>
      <c r="T193" s="140">
        <v>95.260663507109001</v>
      </c>
      <c r="U193" s="140">
        <v>100.47393364928909</v>
      </c>
      <c r="V193" s="140">
        <v>99.526066350710892</v>
      </c>
      <c r="W193" s="140">
        <v>98.104265402843595</v>
      </c>
      <c r="X193" s="140">
        <v>100.47393364928909</v>
      </c>
      <c r="Y193" s="140">
        <v>101.89573459715639</v>
      </c>
      <c r="Z193" s="140">
        <v>98.578199052132703</v>
      </c>
      <c r="AA193" s="140">
        <v>100.47393364928909</v>
      </c>
      <c r="AB193" s="140">
        <v>100</v>
      </c>
      <c r="AC193" s="140">
        <v>102.36966824644549</v>
      </c>
      <c r="AD193" s="140">
        <v>101.89573459715639</v>
      </c>
    </row>
    <row r="194" spans="2:30" x14ac:dyDescent="0.25">
      <c r="B194" s="135"/>
      <c r="C194" s="135"/>
      <c r="D194" s="139">
        <v>6</v>
      </c>
      <c r="E194" s="140">
        <v>100</v>
      </c>
      <c r="F194" s="140">
        <v>96.888888888888886</v>
      </c>
      <c r="G194" s="140">
        <v>98.666666666666657</v>
      </c>
      <c r="H194" s="140">
        <v>99.555555555555557</v>
      </c>
      <c r="I194" s="140">
        <v>99.111111111111114</v>
      </c>
      <c r="J194" s="140">
        <v>96.444444444444443</v>
      </c>
      <c r="K194" s="140">
        <v>90.222222222222229</v>
      </c>
      <c r="L194" s="140">
        <v>84.444444444444443</v>
      </c>
      <c r="M194" s="140">
        <v>78.222222222222229</v>
      </c>
      <c r="N194" s="140">
        <v>75.1111111111111</v>
      </c>
      <c r="O194" s="140">
        <v>75.555555555555557</v>
      </c>
      <c r="P194" s="140">
        <v>79.111111111111114</v>
      </c>
      <c r="Q194" s="140">
        <v>88.888888888888886</v>
      </c>
      <c r="R194" s="140">
        <v>92</v>
      </c>
      <c r="S194" s="140">
        <v>98.666666666666657</v>
      </c>
      <c r="T194" s="140">
        <v>96.888888888888886</v>
      </c>
      <c r="U194" s="140">
        <v>96.888888888888886</v>
      </c>
      <c r="V194" s="140">
        <v>98.222222222222229</v>
      </c>
      <c r="W194" s="140">
        <v>98.222222222222229</v>
      </c>
      <c r="X194" s="140">
        <v>97.333333333333329</v>
      </c>
      <c r="Y194" s="140">
        <v>96.888888888888886</v>
      </c>
      <c r="Z194" s="140">
        <v>94.222222222222214</v>
      </c>
      <c r="AA194" s="140">
        <v>96.444444444444443</v>
      </c>
      <c r="AB194" s="140">
        <v>95.1111111111111</v>
      </c>
      <c r="AC194" s="140">
        <v>95.555555555555557</v>
      </c>
      <c r="AD194" s="140">
        <v>99.111111111111114</v>
      </c>
    </row>
    <row r="195" spans="2:30" x14ac:dyDescent="0.25">
      <c r="B195" s="135"/>
      <c r="C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</row>
    <row r="196" spans="2:30" x14ac:dyDescent="0.25">
      <c r="B196" s="135"/>
      <c r="C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</row>
    <row r="197" spans="2:30" x14ac:dyDescent="0.25">
      <c r="B197" s="135"/>
      <c r="C197" s="135"/>
      <c r="F197" s="135"/>
      <c r="G197" s="135"/>
      <c r="H197" s="135"/>
      <c r="I197" s="135"/>
      <c r="J197" s="135"/>
      <c r="K197" s="142" t="s">
        <v>93</v>
      </c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</row>
    <row r="198" spans="2:30" ht="30" x14ac:dyDescent="0.25">
      <c r="B198" s="135"/>
      <c r="C198" s="135"/>
      <c r="D198" s="138" t="s">
        <v>10</v>
      </c>
      <c r="E198" s="135" t="s">
        <v>80</v>
      </c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</row>
    <row r="199" spans="2:30" x14ac:dyDescent="0.25">
      <c r="B199" s="135"/>
      <c r="C199" s="135"/>
      <c r="D199" s="139" t="s">
        <v>77</v>
      </c>
      <c r="E199" s="139">
        <v>0</v>
      </c>
      <c r="F199" s="139">
        <v>1</v>
      </c>
      <c r="G199" s="139">
        <v>2</v>
      </c>
      <c r="H199" s="139">
        <v>3</v>
      </c>
      <c r="I199" s="139">
        <v>4</v>
      </c>
      <c r="J199" s="139">
        <v>5</v>
      </c>
      <c r="K199" s="139">
        <v>6</v>
      </c>
      <c r="L199" s="139">
        <v>7</v>
      </c>
      <c r="M199" s="139">
        <v>8</v>
      </c>
      <c r="N199" s="139">
        <v>9</v>
      </c>
      <c r="O199" s="139">
        <v>10</v>
      </c>
      <c r="P199" s="139">
        <v>11</v>
      </c>
      <c r="Q199" s="139">
        <v>12</v>
      </c>
      <c r="R199" s="139">
        <v>13</v>
      </c>
      <c r="S199" s="139">
        <v>14</v>
      </c>
      <c r="T199" s="139">
        <v>16</v>
      </c>
      <c r="U199" s="139">
        <v>17</v>
      </c>
      <c r="V199" s="139">
        <v>18</v>
      </c>
      <c r="W199" s="139">
        <v>19</v>
      </c>
      <c r="X199" s="139">
        <v>20</v>
      </c>
      <c r="Y199" s="139">
        <v>21</v>
      </c>
      <c r="Z199" s="139">
        <v>22</v>
      </c>
      <c r="AA199" s="139">
        <v>23</v>
      </c>
      <c r="AB199" s="139">
        <v>24</v>
      </c>
      <c r="AC199" s="139">
        <v>25</v>
      </c>
      <c r="AD199" s="135"/>
    </row>
    <row r="200" spans="2:30" x14ac:dyDescent="0.25">
      <c r="B200" s="135"/>
      <c r="C200" s="135"/>
      <c r="D200" s="139">
        <v>1</v>
      </c>
      <c r="E200" s="25">
        <v>20.399999999999999</v>
      </c>
      <c r="F200" s="25">
        <v>20.5</v>
      </c>
      <c r="G200" s="25">
        <v>20.2</v>
      </c>
      <c r="H200" s="25">
        <v>20.7</v>
      </c>
      <c r="I200" s="25">
        <v>21.2</v>
      </c>
      <c r="J200" s="25">
        <v>21</v>
      </c>
      <c r="K200" s="25">
        <v>20.399999999999999</v>
      </c>
      <c r="L200" s="25">
        <v>20</v>
      </c>
      <c r="M200" s="25">
        <v>21.2</v>
      </c>
      <c r="N200" s="25">
        <v>20.8</v>
      </c>
      <c r="O200" s="25">
        <v>21</v>
      </c>
      <c r="P200" s="25">
        <v>20.8</v>
      </c>
      <c r="Q200" s="25">
        <v>20.9</v>
      </c>
      <c r="R200" s="25">
        <v>21.5</v>
      </c>
      <c r="S200" s="25">
        <v>20.6</v>
      </c>
      <c r="T200" s="25">
        <v>21</v>
      </c>
      <c r="U200" s="25">
        <v>20.399999999999999</v>
      </c>
      <c r="V200" s="25">
        <v>20.5</v>
      </c>
      <c r="W200" s="25">
        <v>20.7</v>
      </c>
      <c r="X200" s="25">
        <v>21.1</v>
      </c>
      <c r="Y200" s="25">
        <v>21</v>
      </c>
      <c r="Z200" s="25">
        <v>20.3</v>
      </c>
      <c r="AA200" s="25">
        <v>21.5</v>
      </c>
      <c r="AB200" s="25">
        <v>21.8</v>
      </c>
      <c r="AC200" s="25">
        <v>21.2</v>
      </c>
      <c r="AD200" s="135"/>
    </row>
    <row r="201" spans="2:30" x14ac:dyDescent="0.25">
      <c r="B201" s="135"/>
      <c r="C201" s="135"/>
      <c r="D201" s="139">
        <v>2</v>
      </c>
      <c r="E201" s="25">
        <v>20.9</v>
      </c>
      <c r="F201" s="25">
        <v>21.6</v>
      </c>
      <c r="G201" s="25">
        <v>20.8</v>
      </c>
      <c r="H201" s="25">
        <v>20.9</v>
      </c>
      <c r="I201" s="25">
        <v>21.3</v>
      </c>
      <c r="J201" s="25">
        <v>21.3</v>
      </c>
      <c r="K201" s="25">
        <v>21.1</v>
      </c>
      <c r="L201" s="25">
        <v>20.7</v>
      </c>
      <c r="M201" s="25">
        <v>21.8</v>
      </c>
      <c r="N201" s="25">
        <v>21.2</v>
      </c>
      <c r="O201" s="25">
        <v>21.6</v>
      </c>
      <c r="P201" s="25">
        <v>21.1</v>
      </c>
      <c r="Q201" s="25">
        <v>21.6</v>
      </c>
      <c r="R201" s="25">
        <v>21.6</v>
      </c>
      <c r="S201" s="25">
        <v>21.2</v>
      </c>
      <c r="T201" s="25">
        <v>21.5</v>
      </c>
      <c r="U201" s="25">
        <v>21.7</v>
      </c>
      <c r="V201" s="25">
        <v>21.3</v>
      </c>
      <c r="W201" s="25">
        <v>20.8</v>
      </c>
      <c r="X201" s="25">
        <v>21.4</v>
      </c>
      <c r="Y201" s="25">
        <v>21.2</v>
      </c>
      <c r="Z201" s="25">
        <v>21.2</v>
      </c>
      <c r="AA201" s="25">
        <v>21.2</v>
      </c>
      <c r="AB201" s="25">
        <v>21.5</v>
      </c>
      <c r="AC201" s="25">
        <v>22</v>
      </c>
      <c r="AD201" s="135"/>
    </row>
    <row r="202" spans="2:30" x14ac:dyDescent="0.25">
      <c r="B202" s="135"/>
      <c r="C202" s="135"/>
      <c r="D202" s="139">
        <v>3</v>
      </c>
      <c r="E202" s="25">
        <v>23</v>
      </c>
      <c r="F202" s="25">
        <v>22.6</v>
      </c>
      <c r="G202" s="25">
        <v>22.8</v>
      </c>
      <c r="H202" s="25">
        <v>22.7</v>
      </c>
      <c r="I202" s="25">
        <v>22.5</v>
      </c>
      <c r="J202" s="25">
        <v>22.9</v>
      </c>
      <c r="K202" s="25">
        <v>22.9</v>
      </c>
      <c r="L202" s="25">
        <v>22.2</v>
      </c>
      <c r="M202" s="25">
        <v>22.9</v>
      </c>
      <c r="N202" s="25">
        <v>22.7</v>
      </c>
      <c r="O202" s="25">
        <v>23.2</v>
      </c>
      <c r="P202" s="25">
        <v>22.6</v>
      </c>
      <c r="Q202" s="25">
        <v>22.8</v>
      </c>
      <c r="R202" s="25">
        <v>22.7</v>
      </c>
      <c r="S202" s="25">
        <v>23.4</v>
      </c>
      <c r="T202" s="25">
        <v>23.2</v>
      </c>
      <c r="U202" s="25">
        <v>22.8</v>
      </c>
      <c r="V202" s="25">
        <v>22.9</v>
      </c>
      <c r="W202" s="25">
        <v>22.9</v>
      </c>
      <c r="X202" s="25">
        <v>23.1</v>
      </c>
      <c r="Y202" s="25">
        <v>23.4</v>
      </c>
      <c r="Z202" s="25">
        <v>22.4</v>
      </c>
      <c r="AA202" s="25">
        <v>23.1</v>
      </c>
      <c r="AB202" s="25">
        <v>23.3</v>
      </c>
      <c r="AC202" s="25">
        <v>23.3</v>
      </c>
      <c r="AD202" s="135"/>
    </row>
    <row r="203" spans="2:30" x14ac:dyDescent="0.25">
      <c r="B203" s="135"/>
      <c r="C203" s="135"/>
      <c r="D203" s="139">
        <v>4</v>
      </c>
      <c r="E203" s="25">
        <v>20.100000000000001</v>
      </c>
      <c r="F203" s="25">
        <v>20.2</v>
      </c>
      <c r="G203" s="25">
        <v>20.2</v>
      </c>
      <c r="H203" s="25">
        <v>20.100000000000001</v>
      </c>
      <c r="I203" s="25">
        <v>20.5</v>
      </c>
      <c r="J203" s="25">
        <v>20.6</v>
      </c>
      <c r="K203" s="25">
        <v>20.3</v>
      </c>
      <c r="L203" s="25">
        <v>20.399999999999999</v>
      </c>
      <c r="M203" s="25">
        <v>21</v>
      </c>
      <c r="N203" s="25">
        <v>21.8</v>
      </c>
      <c r="O203" s="25">
        <v>20.6</v>
      </c>
      <c r="P203" s="25">
        <v>20.6</v>
      </c>
      <c r="Q203" s="25">
        <v>21</v>
      </c>
      <c r="R203" s="25">
        <v>21.8</v>
      </c>
      <c r="S203" s="25">
        <v>21.2</v>
      </c>
      <c r="T203" s="25">
        <v>21.5</v>
      </c>
      <c r="U203" s="25">
        <v>21.2</v>
      </c>
      <c r="V203" s="25">
        <v>21.6</v>
      </c>
      <c r="W203" s="25">
        <v>21.3</v>
      </c>
      <c r="X203" s="25">
        <v>21.3</v>
      </c>
      <c r="Y203" s="25">
        <v>21.5</v>
      </c>
      <c r="Z203" s="25">
        <v>21</v>
      </c>
      <c r="AA203" s="25">
        <v>21</v>
      </c>
      <c r="AB203" s="25">
        <v>21.2</v>
      </c>
      <c r="AC203" s="25">
        <v>21.2</v>
      </c>
      <c r="AD203" s="135"/>
    </row>
    <row r="204" spans="2:30" x14ac:dyDescent="0.25">
      <c r="B204" s="135"/>
      <c r="C204" s="135"/>
      <c r="D204" s="139">
        <v>5</v>
      </c>
      <c r="E204" s="25">
        <v>20</v>
      </c>
      <c r="F204" s="25">
        <v>19.899999999999999</v>
      </c>
      <c r="G204" s="25">
        <v>19.5</v>
      </c>
      <c r="H204" s="25">
        <v>19.399999999999999</v>
      </c>
      <c r="I204" s="25">
        <v>20</v>
      </c>
      <c r="J204" s="25">
        <v>20.3</v>
      </c>
      <c r="K204" s="25">
        <v>19.7</v>
      </c>
      <c r="L204" s="25">
        <v>19.399999999999999</v>
      </c>
      <c r="M204" s="25">
        <v>20</v>
      </c>
      <c r="N204" s="25">
        <v>19.8</v>
      </c>
      <c r="O204" s="25">
        <v>20.2</v>
      </c>
      <c r="P204" s="25">
        <v>20</v>
      </c>
      <c r="Q204" s="25">
        <v>19.899999999999999</v>
      </c>
      <c r="R204" s="25">
        <v>19.899999999999999</v>
      </c>
      <c r="S204" s="25">
        <v>19.7</v>
      </c>
      <c r="T204" s="25">
        <v>19.8</v>
      </c>
      <c r="U204" s="25">
        <v>19.600000000000001</v>
      </c>
      <c r="V204" s="25">
        <v>19.8</v>
      </c>
      <c r="W204" s="25">
        <v>19.7</v>
      </c>
      <c r="X204" s="25">
        <v>20</v>
      </c>
      <c r="Y204" s="25">
        <v>20.399999999999999</v>
      </c>
      <c r="Z204" s="25">
        <v>20.2</v>
      </c>
      <c r="AA204" s="25">
        <v>20.5</v>
      </c>
      <c r="AB204" s="25">
        <v>20.399999999999999</v>
      </c>
      <c r="AC204" s="25">
        <v>20.6</v>
      </c>
      <c r="AD204" s="135"/>
    </row>
    <row r="205" spans="2:30" x14ac:dyDescent="0.25">
      <c r="B205" s="135"/>
      <c r="C205" s="135"/>
      <c r="D205" s="139">
        <v>1</v>
      </c>
      <c r="E205" s="140">
        <v>100</v>
      </c>
      <c r="F205" s="140">
        <v>100.49019607843137</v>
      </c>
      <c r="G205" s="140">
        <v>99.019607843137265</v>
      </c>
      <c r="H205" s="140">
        <v>101.47058823529412</v>
      </c>
      <c r="I205" s="140">
        <v>103.92156862745099</v>
      </c>
      <c r="J205" s="140">
        <v>102.94117647058825</v>
      </c>
      <c r="K205" s="140">
        <v>100</v>
      </c>
      <c r="L205" s="140">
        <v>98.039215686274517</v>
      </c>
      <c r="M205" s="140">
        <v>103.92156862745099</v>
      </c>
      <c r="N205" s="140">
        <v>101.96078431372551</v>
      </c>
      <c r="O205" s="140">
        <v>102.94117647058825</v>
      </c>
      <c r="P205" s="140">
        <v>101.96078431372551</v>
      </c>
      <c r="Q205" s="140">
        <v>102.45098039215685</v>
      </c>
      <c r="R205" s="140">
        <v>105.3921568627451</v>
      </c>
      <c r="S205" s="140">
        <v>100.98039215686276</v>
      </c>
      <c r="T205" s="140">
        <v>102.94117647058825</v>
      </c>
      <c r="U205" s="140">
        <v>100</v>
      </c>
      <c r="V205" s="140">
        <v>100.49019607843137</v>
      </c>
      <c r="W205" s="140">
        <v>101.47058823529412</v>
      </c>
      <c r="X205" s="140">
        <v>103.43137254901961</v>
      </c>
      <c r="Y205" s="140">
        <v>102.94117647058825</v>
      </c>
      <c r="Z205" s="140">
        <v>99.509803921568647</v>
      </c>
      <c r="AA205" s="140">
        <v>105.3921568627451</v>
      </c>
      <c r="AB205" s="140">
        <v>106.86274509803924</v>
      </c>
      <c r="AC205" s="140">
        <v>103.92156862745099</v>
      </c>
      <c r="AD205" s="135"/>
    </row>
    <row r="206" spans="2:30" x14ac:dyDescent="0.25">
      <c r="B206" s="135"/>
      <c r="C206" s="135"/>
      <c r="D206" s="139">
        <v>2</v>
      </c>
      <c r="E206" s="140">
        <v>100</v>
      </c>
      <c r="F206" s="140">
        <v>103.34928229665073</v>
      </c>
      <c r="G206" s="140">
        <v>99.521531100478484</v>
      </c>
      <c r="H206" s="140">
        <v>100</v>
      </c>
      <c r="I206" s="140">
        <v>101.91387559808614</v>
      </c>
      <c r="J206" s="140">
        <v>101.91387559808614</v>
      </c>
      <c r="K206" s="140">
        <v>100.95693779904306</v>
      </c>
      <c r="L206" s="140">
        <v>99.043062200956939</v>
      </c>
      <c r="M206" s="140">
        <v>104.30622009569379</v>
      </c>
      <c r="N206" s="140">
        <v>101.43540669856459</v>
      </c>
      <c r="O206" s="140">
        <v>103.34928229665073</v>
      </c>
      <c r="P206" s="140">
        <v>100.95693779904306</v>
      </c>
      <c r="Q206" s="140">
        <v>103.34928229665073</v>
      </c>
      <c r="R206" s="140">
        <v>103.34928229665073</v>
      </c>
      <c r="S206" s="140">
        <v>101.43540669856459</v>
      </c>
      <c r="T206" s="140">
        <v>102.8708133971292</v>
      </c>
      <c r="U206" s="140">
        <v>103.82775119617224</v>
      </c>
      <c r="V206" s="140">
        <v>101.91387559808614</v>
      </c>
      <c r="W206" s="140">
        <v>99.521531100478484</v>
      </c>
      <c r="X206" s="140">
        <v>102.39234449760765</v>
      </c>
      <c r="Y206" s="140">
        <v>101.43540669856459</v>
      </c>
      <c r="Z206" s="140">
        <v>101.43540669856459</v>
      </c>
      <c r="AA206" s="140">
        <v>101.43540669856459</v>
      </c>
      <c r="AB206" s="140">
        <v>102.8708133971292</v>
      </c>
      <c r="AC206" s="140">
        <v>105.26315789473686</v>
      </c>
      <c r="AD206" s="135"/>
    </row>
    <row r="207" spans="2:30" x14ac:dyDescent="0.25">
      <c r="B207" s="135"/>
      <c r="C207" s="135"/>
      <c r="D207" s="139">
        <v>3</v>
      </c>
      <c r="E207" s="140">
        <v>100</v>
      </c>
      <c r="F207" s="140">
        <v>98.260869565217405</v>
      </c>
      <c r="G207" s="140">
        <v>99.130434782608702</v>
      </c>
      <c r="H207" s="140">
        <v>98.695652173913047</v>
      </c>
      <c r="I207" s="140">
        <v>97.826086956521735</v>
      </c>
      <c r="J207" s="140">
        <v>99.565217391304344</v>
      </c>
      <c r="K207" s="140">
        <v>99.565217391304344</v>
      </c>
      <c r="L207" s="140">
        <v>96.521739130434781</v>
      </c>
      <c r="M207" s="140">
        <v>99.565217391304344</v>
      </c>
      <c r="N207" s="140">
        <v>98.695652173913047</v>
      </c>
      <c r="O207" s="140">
        <v>100.8695652173913</v>
      </c>
      <c r="P207" s="140">
        <v>98.260869565217405</v>
      </c>
      <c r="Q207" s="140">
        <v>99.130434782608702</v>
      </c>
      <c r="R207" s="140">
        <v>98.695652173913047</v>
      </c>
      <c r="S207" s="140">
        <v>101.7391304347826</v>
      </c>
      <c r="T207" s="140">
        <v>100.8695652173913</v>
      </c>
      <c r="U207" s="140">
        <v>99.130434782608702</v>
      </c>
      <c r="V207" s="140">
        <v>99.565217391304344</v>
      </c>
      <c r="W207" s="140">
        <v>99.565217391304344</v>
      </c>
      <c r="X207" s="140">
        <v>100.43478260869566</v>
      </c>
      <c r="Y207" s="140">
        <v>101.7391304347826</v>
      </c>
      <c r="Z207" s="140">
        <v>97.391304347826079</v>
      </c>
      <c r="AA207" s="140">
        <v>100.43478260869566</v>
      </c>
      <c r="AB207" s="140">
        <v>101.30434782608695</v>
      </c>
      <c r="AC207" s="140">
        <v>101.30434782608695</v>
      </c>
      <c r="AD207" s="135"/>
    </row>
    <row r="208" spans="2:30" x14ac:dyDescent="0.25">
      <c r="B208" s="135"/>
      <c r="C208" s="135"/>
      <c r="D208" s="139">
        <v>4</v>
      </c>
      <c r="E208" s="140">
        <v>100</v>
      </c>
      <c r="F208" s="140">
        <v>100.49751243781093</v>
      </c>
      <c r="G208" s="140">
        <v>100.49751243781093</v>
      </c>
      <c r="H208" s="140">
        <v>100</v>
      </c>
      <c r="I208" s="140">
        <v>101.99004975124377</v>
      </c>
      <c r="J208" s="140">
        <v>102.48756218905473</v>
      </c>
      <c r="K208" s="140">
        <v>100.99502487562188</v>
      </c>
      <c r="L208" s="140">
        <v>101.49253731343282</v>
      </c>
      <c r="M208" s="140">
        <v>104.4776119402985</v>
      </c>
      <c r="N208" s="140">
        <v>108.45771144278606</v>
      </c>
      <c r="O208" s="140">
        <v>102.48756218905473</v>
      </c>
      <c r="P208" s="140">
        <v>102.48756218905473</v>
      </c>
      <c r="Q208" s="140">
        <v>104.4776119402985</v>
      </c>
      <c r="R208" s="140">
        <v>108.45771144278606</v>
      </c>
      <c r="S208" s="140">
        <v>105.47263681592038</v>
      </c>
      <c r="T208" s="140">
        <v>106.96517412935323</v>
      </c>
      <c r="U208" s="140">
        <v>105.47263681592038</v>
      </c>
      <c r="V208" s="140">
        <v>107.46268656716418</v>
      </c>
      <c r="W208" s="140">
        <v>105.97014925373134</v>
      </c>
      <c r="X208" s="140">
        <v>105.97014925373134</v>
      </c>
      <c r="Y208" s="140">
        <v>106.96517412935323</v>
      </c>
      <c r="Z208" s="140">
        <v>104.4776119402985</v>
      </c>
      <c r="AA208" s="140">
        <v>104.4776119402985</v>
      </c>
      <c r="AB208" s="140">
        <v>105.47263681592038</v>
      </c>
      <c r="AC208" s="140">
        <v>105.47263681592038</v>
      </c>
      <c r="AD208" s="135"/>
    </row>
    <row r="209" spans="2:34" x14ac:dyDescent="0.25">
      <c r="B209" s="135"/>
      <c r="C209" s="135"/>
      <c r="D209" s="139">
        <v>5</v>
      </c>
      <c r="E209" s="140">
        <v>100</v>
      </c>
      <c r="F209" s="140">
        <v>99.499999999999986</v>
      </c>
      <c r="G209" s="140">
        <v>97.5</v>
      </c>
      <c r="H209" s="140">
        <v>97</v>
      </c>
      <c r="I209" s="140">
        <v>100</v>
      </c>
      <c r="J209" s="140">
        <v>101.50000000000001</v>
      </c>
      <c r="K209" s="140">
        <v>98.5</v>
      </c>
      <c r="L209" s="140">
        <v>97</v>
      </c>
      <c r="M209" s="140">
        <v>100</v>
      </c>
      <c r="N209" s="140">
        <v>99</v>
      </c>
      <c r="O209" s="140">
        <v>101</v>
      </c>
      <c r="P209" s="140">
        <v>100</v>
      </c>
      <c r="Q209" s="140">
        <v>99.499999999999986</v>
      </c>
      <c r="R209" s="140">
        <v>99.499999999999986</v>
      </c>
      <c r="S209" s="140">
        <v>98.5</v>
      </c>
      <c r="T209" s="140">
        <v>99</v>
      </c>
      <c r="U209" s="140">
        <v>98.000000000000014</v>
      </c>
      <c r="V209" s="140">
        <v>99</v>
      </c>
      <c r="W209" s="140">
        <v>98.5</v>
      </c>
      <c r="X209" s="140">
        <v>100</v>
      </c>
      <c r="Y209" s="140">
        <v>102</v>
      </c>
      <c r="Z209" s="140">
        <v>101</v>
      </c>
      <c r="AA209" s="140">
        <v>102.49999999999999</v>
      </c>
      <c r="AB209" s="140">
        <v>102</v>
      </c>
      <c r="AC209" s="140">
        <v>103</v>
      </c>
      <c r="AD209" s="135"/>
    </row>
    <row r="211" spans="2:34" ht="15" customHeight="1" x14ac:dyDescent="0.25">
      <c r="AC211" s="402"/>
      <c r="AD211" s="402"/>
      <c r="AE211" s="402"/>
      <c r="AF211" s="402"/>
      <c r="AG211" s="402"/>
      <c r="AH211" s="402"/>
    </row>
    <row r="212" spans="2:34" ht="15" customHeight="1" x14ac:dyDescent="0.25">
      <c r="AC212" s="402"/>
      <c r="AD212" s="402"/>
      <c r="AE212" s="402"/>
      <c r="AF212" s="402"/>
      <c r="AG212" s="402"/>
      <c r="AH212" s="402"/>
    </row>
    <row r="215" spans="2:34" ht="23.25" x14ac:dyDescent="0.35">
      <c r="E215" s="141" t="s">
        <v>87</v>
      </c>
    </row>
    <row r="216" spans="2:34" x14ac:dyDescent="0.25">
      <c r="D216" s="414"/>
      <c r="E216" s="150"/>
      <c r="F216" s="150"/>
      <c r="G216" s="150"/>
      <c r="H216" s="150"/>
      <c r="I216" s="150"/>
      <c r="J216" s="150"/>
      <c r="K216" s="150"/>
      <c r="L216" s="155"/>
      <c r="M216" s="150"/>
      <c r="N216" s="150"/>
      <c r="O216" s="150"/>
      <c r="P216" s="150"/>
      <c r="Q216" s="150"/>
      <c r="R216" s="150"/>
      <c r="S216" s="150"/>
      <c r="T216" s="150"/>
      <c r="U216" s="150"/>
      <c r="V216" s="150"/>
      <c r="W216" s="150"/>
      <c r="X216" s="150"/>
      <c r="Y216" s="150"/>
    </row>
    <row r="217" spans="2:34" ht="15.75" thickBot="1" x14ac:dyDescent="0.3">
      <c r="D217" s="414"/>
      <c r="E217" s="150"/>
      <c r="F217" s="150"/>
      <c r="G217" s="415"/>
      <c r="H217" s="150"/>
      <c r="I217" s="150"/>
      <c r="J217" s="150"/>
      <c r="K217" s="150"/>
      <c r="L217" s="150"/>
      <c r="M217" s="150"/>
      <c r="N217" s="150"/>
      <c r="O217" s="150"/>
      <c r="P217" s="150"/>
      <c r="Q217" s="150"/>
      <c r="R217" s="150"/>
      <c r="S217" s="150"/>
      <c r="T217" s="150"/>
      <c r="U217" s="150"/>
      <c r="V217" s="150"/>
      <c r="W217" s="150"/>
      <c r="X217" s="150"/>
      <c r="Y217" s="150"/>
    </row>
    <row r="218" spans="2:34" ht="15" customHeight="1" x14ac:dyDescent="0.25">
      <c r="D218" s="414"/>
      <c r="E218" s="150"/>
      <c r="F218" s="405" t="s">
        <v>264</v>
      </c>
      <c r="G218" s="406"/>
      <c r="H218" s="406"/>
      <c r="I218" s="406"/>
      <c r="J218" s="406"/>
      <c r="K218" s="407"/>
      <c r="L218" s="150"/>
      <c r="M218" s="150"/>
      <c r="N218" s="150"/>
      <c r="O218" s="150"/>
      <c r="P218" s="150"/>
      <c r="Q218" s="150"/>
      <c r="R218" s="150"/>
      <c r="S218" s="150"/>
      <c r="T218" s="150"/>
      <c r="U218" s="150"/>
      <c r="V218" s="150"/>
      <c r="W218" s="150"/>
      <c r="X218" s="150"/>
      <c r="Y218" s="150"/>
    </row>
    <row r="219" spans="2:34" ht="15" customHeight="1" x14ac:dyDescent="0.25">
      <c r="D219" s="414"/>
      <c r="E219" s="150"/>
      <c r="F219" s="408" t="s">
        <v>259</v>
      </c>
      <c r="G219" s="403"/>
      <c r="H219" s="403" t="s">
        <v>260</v>
      </c>
      <c r="I219" s="403"/>
      <c r="J219" s="403" t="s">
        <v>261</v>
      </c>
      <c r="K219" s="409"/>
      <c r="L219" s="150"/>
      <c r="M219" s="150"/>
      <c r="N219" s="150"/>
      <c r="O219" s="150"/>
      <c r="P219" s="150"/>
      <c r="Q219" s="150"/>
      <c r="R219" s="150"/>
      <c r="S219" s="150"/>
      <c r="T219" s="150"/>
      <c r="U219" s="150"/>
      <c r="V219" s="150"/>
      <c r="W219" s="150"/>
      <c r="X219" s="150"/>
      <c r="Y219" s="150"/>
    </row>
    <row r="220" spans="2:34" ht="15" customHeight="1" x14ac:dyDescent="0.25">
      <c r="D220" s="414"/>
      <c r="E220" s="150"/>
      <c r="F220" s="410" t="s">
        <v>265</v>
      </c>
      <c r="G220" s="404" t="s">
        <v>262</v>
      </c>
      <c r="H220" s="410" t="s">
        <v>265</v>
      </c>
      <c r="I220" s="404" t="s">
        <v>262</v>
      </c>
      <c r="J220" s="410" t="s">
        <v>265</v>
      </c>
      <c r="K220" s="411" t="s">
        <v>262</v>
      </c>
      <c r="L220" s="150"/>
      <c r="M220" s="150"/>
      <c r="N220" s="150"/>
      <c r="O220" s="150"/>
      <c r="P220" s="150"/>
      <c r="Q220" s="150"/>
      <c r="R220" s="150"/>
      <c r="S220" s="150"/>
      <c r="T220" s="150"/>
      <c r="U220" s="150"/>
      <c r="V220" s="150"/>
      <c r="W220" s="150"/>
      <c r="X220" s="150"/>
      <c r="Y220" s="150"/>
    </row>
    <row r="221" spans="2:34" x14ac:dyDescent="0.25">
      <c r="D221" s="414"/>
      <c r="E221" s="150"/>
      <c r="F221" s="410"/>
      <c r="G221" s="404"/>
      <c r="H221" s="410"/>
      <c r="I221" s="404"/>
      <c r="J221" s="410"/>
      <c r="K221" s="411"/>
      <c r="L221" s="150"/>
      <c r="M221" s="150"/>
      <c r="N221" s="150"/>
      <c r="O221" s="150"/>
      <c r="P221" s="150"/>
      <c r="Q221" s="150"/>
      <c r="R221" s="150"/>
      <c r="S221" s="150"/>
      <c r="T221" s="150"/>
      <c r="U221" s="150"/>
      <c r="V221" s="150"/>
      <c r="W221" s="150"/>
      <c r="X221" s="150"/>
      <c r="Y221" s="150"/>
    </row>
    <row r="222" spans="2:34" x14ac:dyDescent="0.25">
      <c r="D222" s="414"/>
      <c r="E222" s="150"/>
      <c r="F222" s="410"/>
      <c r="G222" s="404"/>
      <c r="H222" s="410"/>
      <c r="I222" s="404"/>
      <c r="J222" s="410"/>
      <c r="K222" s="411"/>
      <c r="L222" s="150"/>
      <c r="M222" s="150"/>
      <c r="N222" s="150"/>
      <c r="O222" s="150"/>
      <c r="P222" s="150"/>
      <c r="Q222" s="150"/>
      <c r="R222" s="150"/>
      <c r="S222" s="150"/>
      <c r="T222" s="150"/>
      <c r="U222" s="150"/>
      <c r="V222" s="150"/>
      <c r="W222" s="150"/>
      <c r="X222" s="150"/>
      <c r="Y222" s="150"/>
    </row>
    <row r="223" spans="2:34" ht="18.75" x14ac:dyDescent="0.3">
      <c r="D223" s="414"/>
      <c r="E223" s="150"/>
      <c r="F223" s="412" t="s">
        <v>256</v>
      </c>
      <c r="G223" s="401">
        <v>1</v>
      </c>
      <c r="H223" s="401" t="s">
        <v>256</v>
      </c>
      <c r="I223" s="401">
        <v>1</v>
      </c>
      <c r="J223" s="401" t="s">
        <v>256</v>
      </c>
      <c r="K223" s="413">
        <v>1</v>
      </c>
      <c r="L223" s="150"/>
      <c r="M223" s="150"/>
      <c r="N223" s="150"/>
      <c r="O223" s="150"/>
      <c r="P223" s="150"/>
      <c r="Q223" s="150"/>
      <c r="R223" s="150"/>
      <c r="S223" s="150"/>
      <c r="T223" s="150"/>
      <c r="U223" s="150"/>
      <c r="V223" s="150"/>
      <c r="W223" s="150"/>
      <c r="X223" s="150"/>
      <c r="Y223" s="150"/>
    </row>
    <row r="224" spans="2:34" ht="18.75" x14ac:dyDescent="0.3">
      <c r="D224" s="414"/>
      <c r="E224" s="150"/>
      <c r="F224" s="412" t="s">
        <v>257</v>
      </c>
      <c r="G224" s="401">
        <v>1</v>
      </c>
      <c r="H224" s="401" t="s">
        <v>257</v>
      </c>
      <c r="I224" s="401">
        <v>1</v>
      </c>
      <c r="J224" s="401" t="s">
        <v>257</v>
      </c>
      <c r="K224" s="413">
        <v>1</v>
      </c>
      <c r="L224" s="150"/>
      <c r="M224" s="150"/>
      <c r="N224" s="150"/>
      <c r="O224" s="150"/>
      <c r="P224" s="150"/>
      <c r="Q224" s="150"/>
      <c r="R224" s="150"/>
      <c r="S224" s="150"/>
      <c r="T224" s="150"/>
      <c r="U224" s="150"/>
      <c r="V224" s="150"/>
      <c r="W224" s="150"/>
      <c r="X224" s="150"/>
      <c r="Y224" s="150"/>
    </row>
    <row r="225" spans="4:25" ht="18.75" x14ac:dyDescent="0.3">
      <c r="D225" s="414"/>
      <c r="E225" s="150"/>
      <c r="F225" s="412"/>
      <c r="G225" s="401"/>
      <c r="H225" s="401"/>
      <c r="I225" s="401"/>
      <c r="J225" s="401" t="s">
        <v>263</v>
      </c>
      <c r="K225" s="413">
        <v>1</v>
      </c>
      <c r="L225" s="150"/>
      <c r="M225" s="150"/>
      <c r="N225" s="150"/>
      <c r="O225" s="150"/>
      <c r="P225" s="150"/>
      <c r="Q225" s="150"/>
      <c r="R225" s="150"/>
      <c r="S225" s="150"/>
      <c r="T225" s="150"/>
      <c r="U225" s="150"/>
      <c r="V225" s="150"/>
      <c r="W225" s="150"/>
      <c r="X225" s="150"/>
      <c r="Y225" s="150"/>
    </row>
    <row r="226" spans="4:25" ht="19.5" thickBot="1" x14ac:dyDescent="0.35">
      <c r="D226" s="414"/>
      <c r="E226" s="150"/>
      <c r="F226" s="416"/>
      <c r="G226" s="417"/>
      <c r="H226" s="417"/>
      <c r="I226" s="417"/>
      <c r="J226" s="417" t="s">
        <v>258</v>
      </c>
      <c r="K226" s="418">
        <v>1</v>
      </c>
      <c r="L226" s="150"/>
      <c r="M226" s="150"/>
      <c r="N226" s="150"/>
      <c r="O226" s="150"/>
      <c r="P226" s="150"/>
      <c r="Q226" s="150"/>
      <c r="R226" s="150"/>
      <c r="S226" s="150"/>
      <c r="T226" s="150"/>
      <c r="U226" s="150"/>
      <c r="V226" s="150"/>
      <c r="W226" s="150"/>
      <c r="X226" s="150"/>
      <c r="Y226" s="150"/>
    </row>
    <row r="227" spans="4:25" ht="39.75" customHeight="1" thickBot="1" x14ac:dyDescent="0.3">
      <c r="D227" s="414"/>
      <c r="E227" s="150"/>
      <c r="F227" s="419" t="s">
        <v>266</v>
      </c>
      <c r="G227" s="420">
        <v>7</v>
      </c>
      <c r="H227" s="419" t="s">
        <v>266</v>
      </c>
      <c r="I227" s="420">
        <v>8</v>
      </c>
      <c r="J227" s="419" t="s">
        <v>266</v>
      </c>
      <c r="K227" s="421">
        <v>6</v>
      </c>
      <c r="L227" s="150"/>
      <c r="M227" s="150"/>
      <c r="N227" s="150"/>
      <c r="O227" s="150"/>
      <c r="P227" s="150"/>
      <c r="Q227" s="150"/>
      <c r="R227" s="150"/>
      <c r="S227" s="150"/>
      <c r="T227" s="150"/>
      <c r="U227" s="150"/>
      <c r="V227" s="150"/>
      <c r="W227" s="150"/>
      <c r="X227" s="150"/>
      <c r="Y227" s="150"/>
    </row>
    <row r="228" spans="4:25" x14ac:dyDescent="0.25">
      <c r="D228" s="414"/>
      <c r="E228" s="151"/>
      <c r="F228" s="151"/>
      <c r="G228" s="151"/>
      <c r="H228" s="151"/>
      <c r="I228" s="151"/>
      <c r="J228" s="151"/>
      <c r="K228" s="151"/>
      <c r="L228" s="151"/>
      <c r="M228" s="151"/>
      <c r="N228" s="151"/>
      <c r="O228" s="151"/>
      <c r="P228" s="151"/>
      <c r="Q228" s="151"/>
      <c r="R228" s="151"/>
      <c r="S228" s="151"/>
      <c r="T228" s="151"/>
      <c r="U228" s="151"/>
      <c r="V228" s="151"/>
      <c r="W228" s="151"/>
      <c r="X228" s="151"/>
      <c r="Y228" s="151"/>
    </row>
    <row r="231" spans="4:25" ht="23.25" x14ac:dyDescent="0.35">
      <c r="E231" s="141" t="s">
        <v>88</v>
      </c>
    </row>
    <row r="232" spans="4:25" x14ac:dyDescent="0.25">
      <c r="J232" s="170" t="s">
        <v>89</v>
      </c>
    </row>
    <row r="233" spans="4:25" ht="30" x14ac:dyDescent="0.25">
      <c r="E233" s="2" t="s">
        <v>35</v>
      </c>
      <c r="G233" s="171" t="s">
        <v>1</v>
      </c>
    </row>
    <row r="234" spans="4:25" x14ac:dyDescent="0.25">
      <c r="D234" s="139" t="s">
        <v>77</v>
      </c>
      <c r="E234" s="23">
        <v>0</v>
      </c>
      <c r="F234" s="23">
        <v>1</v>
      </c>
      <c r="G234" s="23">
        <v>2</v>
      </c>
      <c r="H234" s="23">
        <v>3</v>
      </c>
      <c r="I234" s="23">
        <v>4</v>
      </c>
      <c r="J234" s="23">
        <v>5</v>
      </c>
      <c r="K234" s="23">
        <v>6</v>
      </c>
      <c r="L234" s="23">
        <v>7</v>
      </c>
      <c r="M234" s="23">
        <v>8</v>
      </c>
      <c r="N234" s="23">
        <v>9</v>
      </c>
      <c r="O234" s="23">
        <v>10</v>
      </c>
      <c r="P234" s="23">
        <v>11</v>
      </c>
      <c r="Q234" s="23">
        <v>12</v>
      </c>
      <c r="R234" s="23">
        <v>13</v>
      </c>
    </row>
    <row r="235" spans="4:25" x14ac:dyDescent="0.25">
      <c r="D235" s="139">
        <v>1</v>
      </c>
      <c r="E235" s="25">
        <v>16.8</v>
      </c>
      <c r="F235" s="25">
        <v>17.100000000000001</v>
      </c>
      <c r="G235" s="25">
        <v>17.7</v>
      </c>
      <c r="H235" s="25">
        <v>16.8</v>
      </c>
      <c r="I235" s="25">
        <v>15.1</v>
      </c>
      <c r="J235" s="25">
        <v>13.6</v>
      </c>
      <c r="K235" s="25">
        <v>12.9</v>
      </c>
      <c r="L235" s="25">
        <v>12.2</v>
      </c>
      <c r="M235" s="25" t="s">
        <v>4</v>
      </c>
      <c r="N235" s="25"/>
      <c r="O235" s="25"/>
      <c r="P235" s="25"/>
      <c r="Q235" s="25"/>
      <c r="R235" s="25"/>
    </row>
    <row r="236" spans="4:25" x14ac:dyDescent="0.25">
      <c r="D236" s="139">
        <v>2</v>
      </c>
      <c r="E236" s="25">
        <v>18</v>
      </c>
      <c r="F236" s="25">
        <v>18</v>
      </c>
      <c r="G236" s="25">
        <v>18.2</v>
      </c>
      <c r="H236" s="25">
        <v>17.3</v>
      </c>
      <c r="I236" s="25">
        <v>15.6</v>
      </c>
      <c r="J236" s="25">
        <v>14.1</v>
      </c>
      <c r="K236" s="25">
        <v>13.2</v>
      </c>
      <c r="L236" s="25" t="s">
        <v>4</v>
      </c>
      <c r="M236" s="25"/>
      <c r="N236" s="25"/>
      <c r="O236" s="25"/>
      <c r="P236" s="25"/>
      <c r="Q236" s="25"/>
      <c r="R236" s="25"/>
    </row>
    <row r="237" spans="4:25" x14ac:dyDescent="0.25">
      <c r="D237" s="139">
        <v>3</v>
      </c>
      <c r="E237" s="25">
        <v>17.899999999999999</v>
      </c>
      <c r="F237" s="25">
        <v>18.399999999999999</v>
      </c>
      <c r="G237" s="25">
        <v>18.5</v>
      </c>
      <c r="H237" s="25">
        <v>17.7</v>
      </c>
      <c r="I237" s="25">
        <v>16</v>
      </c>
      <c r="J237" s="25">
        <v>14.8</v>
      </c>
      <c r="K237" s="25">
        <v>13.9</v>
      </c>
      <c r="L237" s="25">
        <v>13.3</v>
      </c>
      <c r="M237" s="25">
        <v>12.6</v>
      </c>
      <c r="N237" s="25">
        <v>12</v>
      </c>
      <c r="O237" s="25">
        <v>11.4</v>
      </c>
      <c r="P237" s="25" t="s">
        <v>5</v>
      </c>
      <c r="Q237" s="25"/>
      <c r="R237" s="25"/>
    </row>
    <row r="238" spans="4:25" x14ac:dyDescent="0.25">
      <c r="D238" s="139">
        <v>4</v>
      </c>
      <c r="E238" s="25">
        <v>17.399999999999999</v>
      </c>
      <c r="F238" s="25">
        <v>17.5</v>
      </c>
      <c r="G238" s="25">
        <v>17.7</v>
      </c>
      <c r="H238" s="25">
        <v>16.600000000000001</v>
      </c>
      <c r="I238" s="25">
        <v>15</v>
      </c>
      <c r="J238" s="25">
        <v>13.9</v>
      </c>
      <c r="K238" s="25">
        <v>12.8</v>
      </c>
      <c r="L238" s="25">
        <v>12.3</v>
      </c>
      <c r="M238" s="25" t="s">
        <v>4</v>
      </c>
      <c r="N238" s="25"/>
      <c r="O238" s="25"/>
      <c r="P238" s="25"/>
      <c r="Q238" s="25"/>
      <c r="R238" s="25"/>
    </row>
    <row r="239" spans="4:25" x14ac:dyDescent="0.25">
      <c r="D239" s="139">
        <v>5</v>
      </c>
      <c r="E239" s="25">
        <v>18.600000000000001</v>
      </c>
      <c r="F239" s="25">
        <v>17.899999999999999</v>
      </c>
      <c r="G239" s="25">
        <v>18.100000000000001</v>
      </c>
      <c r="H239" s="25">
        <v>17.100000000000001</v>
      </c>
      <c r="I239" s="25">
        <v>16.100000000000001</v>
      </c>
      <c r="J239" s="25">
        <v>15.1</v>
      </c>
      <c r="K239" s="25">
        <v>14</v>
      </c>
      <c r="L239" s="25">
        <v>13.1</v>
      </c>
      <c r="M239" s="25">
        <v>12.5</v>
      </c>
      <c r="N239" s="25">
        <v>12</v>
      </c>
      <c r="O239" s="25">
        <v>11.7</v>
      </c>
      <c r="P239" s="25" t="s">
        <v>5</v>
      </c>
      <c r="Q239" s="25"/>
      <c r="R239" s="25"/>
    </row>
    <row r="240" spans="4:25" x14ac:dyDescent="0.25">
      <c r="D240" s="139">
        <v>6</v>
      </c>
      <c r="E240" s="25">
        <v>16.2</v>
      </c>
      <c r="F240" s="25">
        <v>16.100000000000001</v>
      </c>
      <c r="G240" s="25">
        <v>16.3</v>
      </c>
      <c r="H240" s="25">
        <v>15.4</v>
      </c>
      <c r="I240" s="25">
        <v>15.3</v>
      </c>
      <c r="J240" s="25">
        <v>15.7</v>
      </c>
      <c r="K240" s="25">
        <v>14.9</v>
      </c>
      <c r="L240" s="25">
        <v>13.5</v>
      </c>
      <c r="M240" s="25">
        <v>12.6</v>
      </c>
      <c r="N240" s="25">
        <v>11.8</v>
      </c>
      <c r="O240" s="25">
        <v>11.2</v>
      </c>
      <c r="P240" s="25" t="s">
        <v>5</v>
      </c>
      <c r="Q240" s="25"/>
      <c r="R240" s="25"/>
    </row>
    <row r="241" spans="4:18" x14ac:dyDescent="0.25">
      <c r="D241" s="139">
        <v>7</v>
      </c>
      <c r="E241" s="25">
        <v>17.5</v>
      </c>
      <c r="F241" s="25">
        <v>17.3</v>
      </c>
      <c r="G241" s="25">
        <v>17.399999999999999</v>
      </c>
      <c r="H241" s="25">
        <v>16.100000000000001</v>
      </c>
      <c r="I241" s="25">
        <v>14.7</v>
      </c>
      <c r="J241" s="25">
        <v>13.5</v>
      </c>
      <c r="K241" s="25">
        <v>12.5</v>
      </c>
      <c r="L241" s="25">
        <v>11.8</v>
      </c>
      <c r="M241" s="25">
        <v>11.4</v>
      </c>
      <c r="N241" s="25" t="s">
        <v>4</v>
      </c>
      <c r="O241" s="25"/>
      <c r="P241" s="25"/>
      <c r="Q241" s="25"/>
      <c r="R241" s="25"/>
    </row>
    <row r="242" spans="4:18" x14ac:dyDescent="0.25">
      <c r="D242" s="139">
        <v>1</v>
      </c>
      <c r="E242" s="140">
        <v>100</v>
      </c>
      <c r="F242" s="140">
        <v>101.78571428571428</v>
      </c>
      <c r="G242" s="140">
        <v>105.35714285714283</v>
      </c>
      <c r="H242" s="140">
        <v>100</v>
      </c>
      <c r="I242" s="140">
        <v>89.88095238095238</v>
      </c>
      <c r="J242" s="140">
        <v>80.952380952380949</v>
      </c>
      <c r="K242" s="140">
        <v>76.785714285714278</v>
      </c>
      <c r="L242" s="140">
        <v>72.61904761904762</v>
      </c>
      <c r="M242" s="140"/>
      <c r="N242" s="140"/>
      <c r="O242" s="140"/>
      <c r="P242" s="140"/>
      <c r="Q242" s="140"/>
      <c r="R242" s="140"/>
    </row>
    <row r="243" spans="4:18" x14ac:dyDescent="0.25">
      <c r="D243" s="139">
        <v>2</v>
      </c>
      <c r="E243" s="140">
        <v>100</v>
      </c>
      <c r="F243" s="140">
        <v>100</v>
      </c>
      <c r="G243" s="140">
        <v>101.11111111111111</v>
      </c>
      <c r="H243" s="140">
        <v>96.111111111111114</v>
      </c>
      <c r="I243" s="140">
        <v>86.666666666666671</v>
      </c>
      <c r="J243" s="140">
        <v>78.333333333333329</v>
      </c>
      <c r="K243" s="140">
        <v>73.333333333333329</v>
      </c>
      <c r="L243" s="140"/>
      <c r="M243" s="140"/>
      <c r="N243" s="140"/>
      <c r="O243" s="140"/>
      <c r="P243" s="140"/>
      <c r="Q243" s="140"/>
      <c r="R243" s="140"/>
    </row>
    <row r="244" spans="4:18" x14ac:dyDescent="0.25">
      <c r="D244" s="139">
        <v>3</v>
      </c>
      <c r="E244" s="140">
        <v>100</v>
      </c>
      <c r="F244" s="140">
        <v>102.79329608938548</v>
      </c>
      <c r="G244" s="140">
        <v>103.35195530726257</v>
      </c>
      <c r="H244" s="140">
        <v>98.882681564245814</v>
      </c>
      <c r="I244" s="140">
        <v>89.385474860335208</v>
      </c>
      <c r="J244" s="140">
        <v>82.681564245810065</v>
      </c>
      <c r="K244" s="140">
        <v>77.653631284916216</v>
      </c>
      <c r="L244" s="140">
        <v>74.30167597765363</v>
      </c>
      <c r="M244" s="140">
        <v>70.391061452513966</v>
      </c>
      <c r="N244" s="140">
        <v>67.039106145251409</v>
      </c>
      <c r="O244" s="140">
        <v>63.687150837988838</v>
      </c>
      <c r="P244" s="140"/>
      <c r="Q244" s="140"/>
      <c r="R244" s="140"/>
    </row>
    <row r="245" spans="4:18" x14ac:dyDescent="0.25">
      <c r="D245" s="139">
        <v>4</v>
      </c>
      <c r="E245" s="140">
        <v>100</v>
      </c>
      <c r="F245" s="140">
        <v>100.57471264367817</v>
      </c>
      <c r="G245" s="140">
        <v>101.72413793103449</v>
      </c>
      <c r="H245" s="140">
        <v>95.402298850574724</v>
      </c>
      <c r="I245" s="140">
        <v>86.206896551724142</v>
      </c>
      <c r="J245" s="140">
        <v>79.885057471264375</v>
      </c>
      <c r="K245" s="140">
        <v>73.563218390804607</v>
      </c>
      <c r="L245" s="140">
        <v>70.689655172413808</v>
      </c>
      <c r="M245" s="140"/>
      <c r="N245" s="140"/>
      <c r="O245" s="140"/>
      <c r="P245" s="140"/>
      <c r="Q245" s="140"/>
      <c r="R245" s="140"/>
    </row>
    <row r="246" spans="4:18" x14ac:dyDescent="0.25">
      <c r="D246" s="139">
        <v>5</v>
      </c>
      <c r="E246" s="140">
        <v>100</v>
      </c>
      <c r="F246" s="140">
        <v>96.23655913978493</v>
      </c>
      <c r="G246" s="140">
        <v>97.311827956989248</v>
      </c>
      <c r="H246" s="140">
        <v>91.935483870967744</v>
      </c>
      <c r="I246" s="140">
        <v>86.55913978494624</v>
      </c>
      <c r="J246" s="140">
        <v>81.182795698924721</v>
      </c>
      <c r="K246" s="140">
        <v>75.268817204301072</v>
      </c>
      <c r="L246" s="140">
        <v>70.430107526881713</v>
      </c>
      <c r="M246" s="140">
        <v>67.204301075268816</v>
      </c>
      <c r="N246" s="140">
        <v>64.516129032258064</v>
      </c>
      <c r="O246" s="140">
        <v>62.903225806451601</v>
      </c>
      <c r="P246" s="140"/>
      <c r="Q246" s="140"/>
      <c r="R246" s="140"/>
    </row>
    <row r="247" spans="4:18" x14ac:dyDescent="0.25">
      <c r="D247" s="139">
        <v>6</v>
      </c>
      <c r="E247" s="140">
        <v>100</v>
      </c>
      <c r="F247" s="140">
        <v>99.382716049382722</v>
      </c>
      <c r="G247" s="140">
        <v>100.61728395061729</v>
      </c>
      <c r="H247" s="140">
        <v>95.061728395061735</v>
      </c>
      <c r="I247" s="140">
        <v>94.444444444444457</v>
      </c>
      <c r="J247" s="140">
        <v>96.913580246913583</v>
      </c>
      <c r="K247" s="140">
        <v>91.975308641975317</v>
      </c>
      <c r="L247" s="140">
        <v>83.333333333333343</v>
      </c>
      <c r="M247" s="140">
        <v>77.777777777777786</v>
      </c>
      <c r="N247" s="140">
        <v>72.839506172839521</v>
      </c>
      <c r="O247" s="140">
        <v>69.135802469135797</v>
      </c>
      <c r="P247" s="140"/>
      <c r="Q247" s="140"/>
      <c r="R247" s="140"/>
    </row>
    <row r="248" spans="4:18" x14ac:dyDescent="0.25">
      <c r="D248" s="139">
        <v>7</v>
      </c>
      <c r="E248" s="140">
        <v>100</v>
      </c>
      <c r="F248" s="140">
        <v>98.857142857142861</v>
      </c>
      <c r="G248" s="140">
        <v>99.428571428571416</v>
      </c>
      <c r="H248" s="140">
        <v>92</v>
      </c>
      <c r="I248" s="140">
        <v>84</v>
      </c>
      <c r="J248" s="140">
        <v>77.142857142857153</v>
      </c>
      <c r="K248" s="140">
        <v>71.428571428571431</v>
      </c>
      <c r="L248" s="140">
        <v>67.428571428571445</v>
      </c>
      <c r="M248" s="140">
        <v>65.142857142857153</v>
      </c>
      <c r="N248" s="140"/>
      <c r="O248" s="140"/>
      <c r="P248" s="140"/>
      <c r="Q248" s="140"/>
      <c r="R248" s="140"/>
    </row>
    <row r="249" spans="4:18" x14ac:dyDescent="0.25"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</row>
    <row r="253" spans="4:18" x14ac:dyDescent="0.25">
      <c r="J253" s="170" t="s">
        <v>90</v>
      </c>
    </row>
    <row r="254" spans="4:18" ht="30" x14ac:dyDescent="0.25">
      <c r="E254" s="2" t="s">
        <v>35</v>
      </c>
      <c r="G254" s="171" t="s">
        <v>1</v>
      </c>
    </row>
    <row r="255" spans="4:18" x14ac:dyDescent="0.25">
      <c r="D255" s="139" t="s">
        <v>77</v>
      </c>
      <c r="E255" s="23">
        <v>0</v>
      </c>
      <c r="F255" s="23">
        <v>1</v>
      </c>
      <c r="G255" s="23">
        <v>2</v>
      </c>
      <c r="H255" s="23">
        <v>3</v>
      </c>
      <c r="I255" s="23">
        <v>4</v>
      </c>
      <c r="J255" s="23">
        <v>5</v>
      </c>
      <c r="K255" s="23">
        <v>6</v>
      </c>
      <c r="L255" s="23">
        <v>7</v>
      </c>
      <c r="M255" s="23">
        <v>8</v>
      </c>
      <c r="N255" s="23">
        <v>9</v>
      </c>
      <c r="O255" s="23">
        <v>10</v>
      </c>
      <c r="P255" s="23">
        <v>11</v>
      </c>
      <c r="Q255" s="23">
        <v>12</v>
      </c>
      <c r="R255" s="23">
        <v>13</v>
      </c>
    </row>
    <row r="256" spans="4:18" x14ac:dyDescent="0.25">
      <c r="D256" s="139">
        <v>1</v>
      </c>
      <c r="E256" s="25">
        <v>18.600000000000001</v>
      </c>
      <c r="F256" s="25">
        <v>19</v>
      </c>
      <c r="G256" s="25">
        <v>19.3</v>
      </c>
      <c r="H256" s="25">
        <v>18.100000000000001</v>
      </c>
      <c r="I256" s="25">
        <v>16.600000000000001</v>
      </c>
      <c r="J256" s="25">
        <v>15.1</v>
      </c>
      <c r="K256" s="25">
        <v>14</v>
      </c>
      <c r="L256" s="25">
        <v>13.5</v>
      </c>
      <c r="M256" s="25">
        <v>12.8</v>
      </c>
      <c r="N256" s="25">
        <v>12.5</v>
      </c>
      <c r="O256" s="25" t="s">
        <v>5</v>
      </c>
      <c r="P256" s="25"/>
      <c r="Q256" s="25"/>
      <c r="R256" s="25"/>
    </row>
    <row r="257" spans="4:18" x14ac:dyDescent="0.25">
      <c r="D257" s="139">
        <v>2</v>
      </c>
      <c r="E257" s="25">
        <v>17.399999999999999</v>
      </c>
      <c r="F257" s="25">
        <v>17.8</v>
      </c>
      <c r="G257" s="25">
        <v>17.7</v>
      </c>
      <c r="H257" s="25">
        <v>16.399999999999999</v>
      </c>
      <c r="I257" s="25">
        <v>14.5</v>
      </c>
      <c r="J257" s="25">
        <v>13.1</v>
      </c>
      <c r="K257" s="25">
        <v>12</v>
      </c>
      <c r="L257" s="25">
        <v>11.4</v>
      </c>
      <c r="M257" s="25">
        <v>10.9</v>
      </c>
      <c r="N257" s="25" t="s">
        <v>4</v>
      </c>
      <c r="O257" s="25"/>
      <c r="P257" s="25"/>
      <c r="Q257" s="25"/>
      <c r="R257" s="25"/>
    </row>
    <row r="258" spans="4:18" x14ac:dyDescent="0.25">
      <c r="D258" s="139">
        <v>3</v>
      </c>
      <c r="E258" s="25">
        <v>17.100000000000001</v>
      </c>
      <c r="F258" s="25">
        <v>17.2</v>
      </c>
      <c r="G258" s="25">
        <v>17.100000000000001</v>
      </c>
      <c r="H258" s="25">
        <v>16.100000000000001</v>
      </c>
      <c r="I258" s="25">
        <v>14.5</v>
      </c>
      <c r="J258" s="25">
        <v>13.6</v>
      </c>
      <c r="K258" s="25">
        <v>13</v>
      </c>
      <c r="L258" s="25">
        <v>12.5</v>
      </c>
      <c r="M258" s="25">
        <v>11.8</v>
      </c>
      <c r="N258" s="25">
        <v>11.5</v>
      </c>
      <c r="O258" s="25" t="s">
        <v>5</v>
      </c>
      <c r="P258" s="25"/>
      <c r="Q258" s="25"/>
      <c r="R258" s="25"/>
    </row>
    <row r="259" spans="4:18" x14ac:dyDescent="0.25">
      <c r="D259" s="139">
        <v>4</v>
      </c>
      <c r="E259" s="25">
        <v>17</v>
      </c>
      <c r="F259" s="25">
        <v>16.899999999999999</v>
      </c>
      <c r="G259" s="25">
        <v>16.8</v>
      </c>
      <c r="H259" s="25">
        <v>16.2</v>
      </c>
      <c r="I259" s="25">
        <v>14.9</v>
      </c>
      <c r="J259" s="25">
        <v>13.4</v>
      </c>
      <c r="K259" s="25">
        <v>12.3</v>
      </c>
      <c r="L259" s="25">
        <v>11.7</v>
      </c>
      <c r="M259" s="25">
        <v>11.4</v>
      </c>
      <c r="N259" s="25">
        <v>10.9</v>
      </c>
      <c r="O259" s="25" t="s">
        <v>5</v>
      </c>
      <c r="P259" s="25"/>
      <c r="Q259" s="25"/>
      <c r="R259" s="25"/>
    </row>
    <row r="260" spans="4:18" x14ac:dyDescent="0.25">
      <c r="D260" s="139">
        <v>5</v>
      </c>
      <c r="E260" s="25">
        <v>17.100000000000001</v>
      </c>
      <c r="F260" s="25">
        <v>17</v>
      </c>
      <c r="G260" s="25">
        <v>17.3</v>
      </c>
      <c r="H260" s="25">
        <v>16.5</v>
      </c>
      <c r="I260" s="25">
        <v>15.6</v>
      </c>
      <c r="J260" s="25">
        <v>15.4</v>
      </c>
      <c r="K260" s="25">
        <v>14.9</v>
      </c>
      <c r="L260" s="25">
        <v>13.3</v>
      </c>
      <c r="M260" s="25">
        <v>12.3</v>
      </c>
      <c r="N260" s="25">
        <v>11.4</v>
      </c>
      <c r="O260" s="25" t="s">
        <v>5</v>
      </c>
      <c r="P260" s="25"/>
      <c r="Q260" s="25"/>
      <c r="R260" s="25"/>
    </row>
    <row r="261" spans="4:18" x14ac:dyDescent="0.25">
      <c r="D261" s="139">
        <v>6</v>
      </c>
      <c r="E261" s="25">
        <v>16.600000000000001</v>
      </c>
      <c r="F261" s="25">
        <v>17.100000000000001</v>
      </c>
      <c r="G261" s="25">
        <v>17.100000000000001</v>
      </c>
      <c r="H261" s="25">
        <v>16.399999999999999</v>
      </c>
      <c r="I261" s="25">
        <v>15.2</v>
      </c>
      <c r="J261" s="25">
        <v>14.1</v>
      </c>
      <c r="K261" s="25">
        <v>13.2</v>
      </c>
      <c r="L261" s="25">
        <v>12.5</v>
      </c>
      <c r="M261" s="25">
        <v>11.8</v>
      </c>
      <c r="N261" s="25">
        <v>11.5</v>
      </c>
      <c r="O261" s="25">
        <v>10.7</v>
      </c>
      <c r="P261" s="25" t="s">
        <v>5</v>
      </c>
      <c r="Q261" s="25"/>
      <c r="R261" s="25"/>
    </row>
    <row r="262" spans="4:18" x14ac:dyDescent="0.25">
      <c r="D262" s="139">
        <v>7</v>
      </c>
      <c r="E262" s="25">
        <v>18.100000000000001</v>
      </c>
      <c r="F262" s="25">
        <v>18.100000000000001</v>
      </c>
      <c r="G262" s="25">
        <v>18.2</v>
      </c>
      <c r="H262" s="25">
        <v>17.7</v>
      </c>
      <c r="I262" s="25">
        <v>16.399999999999999</v>
      </c>
      <c r="J262" s="25">
        <v>15.9</v>
      </c>
      <c r="K262" s="25">
        <v>14.5</v>
      </c>
      <c r="L262" s="25">
        <v>13.6</v>
      </c>
      <c r="M262" s="25">
        <v>13.1</v>
      </c>
      <c r="N262" s="25">
        <v>13.4</v>
      </c>
      <c r="O262" s="25">
        <v>13.2</v>
      </c>
      <c r="P262" s="25" t="s">
        <v>5</v>
      </c>
      <c r="Q262" s="25"/>
      <c r="R262" s="25"/>
    </row>
    <row r="263" spans="4:18" x14ac:dyDescent="0.25">
      <c r="D263" s="139">
        <v>8</v>
      </c>
      <c r="E263" s="25">
        <v>15.2</v>
      </c>
      <c r="F263" s="25">
        <v>15</v>
      </c>
      <c r="G263" s="25">
        <v>15.5</v>
      </c>
      <c r="H263" s="25">
        <v>14.8</v>
      </c>
      <c r="I263" s="25">
        <v>13.3</v>
      </c>
      <c r="J263" s="25">
        <v>12.2</v>
      </c>
      <c r="K263" s="25">
        <v>11.1</v>
      </c>
      <c r="L263" s="25">
        <v>10.4</v>
      </c>
      <c r="M263" s="25" t="s">
        <v>4</v>
      </c>
      <c r="N263" s="25"/>
      <c r="O263" s="25"/>
      <c r="P263" s="25"/>
      <c r="Q263" s="25"/>
      <c r="R263" s="25"/>
    </row>
    <row r="264" spans="4:18" x14ac:dyDescent="0.25">
      <c r="D264" s="139">
        <v>1</v>
      </c>
      <c r="E264" s="140">
        <v>100</v>
      </c>
      <c r="F264" s="140">
        <v>102.15053763440861</v>
      </c>
      <c r="G264" s="140">
        <v>103.76344086021506</v>
      </c>
      <c r="H264" s="140">
        <v>97.311827956989248</v>
      </c>
      <c r="I264" s="140">
        <v>89.247311827956992</v>
      </c>
      <c r="J264" s="140">
        <v>81.182795698924721</v>
      </c>
      <c r="K264" s="140">
        <v>75.268817204301072</v>
      </c>
      <c r="L264" s="140">
        <v>72.58064516129032</v>
      </c>
      <c r="M264" s="140">
        <v>68.817204301075265</v>
      </c>
      <c r="N264" s="140">
        <v>67.204301075268816</v>
      </c>
      <c r="O264" s="140"/>
      <c r="P264" s="140"/>
      <c r="Q264" s="140"/>
      <c r="R264" s="140"/>
    </row>
    <row r="265" spans="4:18" x14ac:dyDescent="0.25">
      <c r="D265" s="139">
        <v>2</v>
      </c>
      <c r="E265" s="140">
        <v>100</v>
      </c>
      <c r="F265" s="140">
        <v>102.29885057471266</v>
      </c>
      <c r="G265" s="140">
        <v>101.72413793103449</v>
      </c>
      <c r="H265" s="140">
        <v>94.252873563218387</v>
      </c>
      <c r="I265" s="140">
        <v>83.333333333333343</v>
      </c>
      <c r="J265" s="140">
        <v>75.287356321839084</v>
      </c>
      <c r="K265" s="140">
        <v>68.965517241379317</v>
      </c>
      <c r="L265" s="140">
        <v>65.517241379310349</v>
      </c>
      <c r="M265" s="140">
        <v>62.643678160919549</v>
      </c>
      <c r="N265" s="140"/>
      <c r="O265" s="140"/>
      <c r="P265" s="140"/>
      <c r="Q265" s="140"/>
      <c r="R265" s="140"/>
    </row>
    <row r="266" spans="4:18" x14ac:dyDescent="0.25">
      <c r="D266" s="139">
        <v>3</v>
      </c>
      <c r="E266" s="140">
        <v>100</v>
      </c>
      <c r="F266" s="140">
        <v>100.58479532163742</v>
      </c>
      <c r="G266" s="140">
        <v>100</v>
      </c>
      <c r="H266" s="140">
        <v>94.152046783625735</v>
      </c>
      <c r="I266" s="140">
        <v>84.795321637426895</v>
      </c>
      <c r="J266" s="140">
        <v>79.532163742690059</v>
      </c>
      <c r="K266" s="140">
        <v>76.023391812865498</v>
      </c>
      <c r="L266" s="140">
        <v>73.099415204678351</v>
      </c>
      <c r="M266" s="140">
        <v>69.005847953216374</v>
      </c>
      <c r="N266" s="140">
        <v>67.251461988304087</v>
      </c>
      <c r="O266" s="140"/>
      <c r="P266" s="140"/>
      <c r="Q266" s="140"/>
      <c r="R266" s="140"/>
    </row>
    <row r="267" spans="4:18" x14ac:dyDescent="0.25">
      <c r="D267" s="139">
        <v>4</v>
      </c>
      <c r="E267" s="140">
        <v>100</v>
      </c>
      <c r="F267" s="140">
        <v>99.411764705882348</v>
      </c>
      <c r="G267" s="140">
        <v>98.82352941176471</v>
      </c>
      <c r="H267" s="140">
        <v>95.294117647058812</v>
      </c>
      <c r="I267" s="140">
        <v>87.647058823529406</v>
      </c>
      <c r="J267" s="140">
        <v>78.82352941176471</v>
      </c>
      <c r="K267" s="140">
        <v>72.352941176470594</v>
      </c>
      <c r="L267" s="140">
        <v>68.82352941176471</v>
      </c>
      <c r="M267" s="140">
        <v>67.058823529411768</v>
      </c>
      <c r="N267" s="140">
        <v>64.117647058823536</v>
      </c>
      <c r="O267" s="140"/>
      <c r="P267" s="140"/>
      <c r="Q267" s="140"/>
      <c r="R267" s="140"/>
    </row>
    <row r="268" spans="4:18" x14ac:dyDescent="0.25">
      <c r="D268" s="139">
        <v>5</v>
      </c>
      <c r="E268" s="140">
        <v>100</v>
      </c>
      <c r="F268" s="140">
        <v>99.415204678362571</v>
      </c>
      <c r="G268" s="140">
        <v>101.16959064327484</v>
      </c>
      <c r="H268" s="140">
        <v>96.491228070175424</v>
      </c>
      <c r="I268" s="140">
        <v>91.228070175438589</v>
      </c>
      <c r="J268" s="140">
        <v>90.058479532163744</v>
      </c>
      <c r="K268" s="140">
        <v>87.134502923976598</v>
      </c>
      <c r="L268" s="140">
        <v>77.777777777777786</v>
      </c>
      <c r="M268" s="140">
        <v>71.929824561403507</v>
      </c>
      <c r="N268" s="140">
        <v>66.666666666666657</v>
      </c>
      <c r="O268" s="140"/>
      <c r="P268" s="140"/>
      <c r="Q268" s="140"/>
      <c r="R268" s="140"/>
    </row>
    <row r="269" spans="4:18" x14ac:dyDescent="0.25">
      <c r="D269" s="139">
        <v>6</v>
      </c>
      <c r="E269" s="140">
        <v>100</v>
      </c>
      <c r="F269" s="140">
        <v>103.01204819277108</v>
      </c>
      <c r="G269" s="140">
        <v>103.01204819277108</v>
      </c>
      <c r="H269" s="140">
        <v>98.795180722891558</v>
      </c>
      <c r="I269" s="140">
        <v>91.566265060240951</v>
      </c>
      <c r="J269" s="140">
        <v>84.939759036144565</v>
      </c>
      <c r="K269" s="140">
        <v>79.518072289156621</v>
      </c>
      <c r="L269" s="140">
        <v>75.301204819277103</v>
      </c>
      <c r="M269" s="140">
        <v>71.084337349397586</v>
      </c>
      <c r="N269" s="140">
        <v>69.277108433734938</v>
      </c>
      <c r="O269" s="140">
        <v>64.4578313253012</v>
      </c>
      <c r="P269" s="140"/>
      <c r="Q269" s="140"/>
      <c r="R269" s="140"/>
    </row>
    <row r="270" spans="4:18" x14ac:dyDescent="0.25">
      <c r="D270" s="139">
        <v>7</v>
      </c>
      <c r="E270" s="140">
        <v>100</v>
      </c>
      <c r="F270" s="140">
        <v>100</v>
      </c>
      <c r="G270" s="140">
        <v>100.55248618784529</v>
      </c>
      <c r="H270" s="140">
        <v>97.790055248618771</v>
      </c>
      <c r="I270" s="140">
        <v>90.607734806629807</v>
      </c>
      <c r="J270" s="140">
        <v>87.845303867403317</v>
      </c>
      <c r="K270" s="140">
        <v>80.110497237569049</v>
      </c>
      <c r="L270" s="140">
        <v>75.138121546961329</v>
      </c>
      <c r="M270" s="140">
        <v>72.375690607734796</v>
      </c>
      <c r="N270" s="140">
        <v>74.033149171270722</v>
      </c>
      <c r="O270" s="140">
        <v>72.9281767955801</v>
      </c>
      <c r="P270" s="140"/>
      <c r="Q270" s="140"/>
      <c r="R270" s="140"/>
    </row>
    <row r="271" spans="4:18" x14ac:dyDescent="0.25">
      <c r="D271" s="139">
        <v>8</v>
      </c>
      <c r="E271" s="140">
        <v>100</v>
      </c>
      <c r="F271" s="140">
        <v>98.684210526315795</v>
      </c>
      <c r="G271" s="140">
        <v>101.97368421052633</v>
      </c>
      <c r="H271" s="140">
        <v>97.368421052631589</v>
      </c>
      <c r="I271" s="140">
        <v>87.500000000000014</v>
      </c>
      <c r="J271" s="140">
        <v>80.263157894736835</v>
      </c>
      <c r="K271" s="140">
        <v>73.026315789473685</v>
      </c>
      <c r="L271" s="140">
        <v>68.421052631578945</v>
      </c>
      <c r="M271" s="140"/>
      <c r="N271" s="140"/>
      <c r="O271" s="140"/>
      <c r="P271" s="140"/>
      <c r="Q271" s="140"/>
      <c r="R271" s="140"/>
    </row>
    <row r="274" spans="4:18" x14ac:dyDescent="0.25">
      <c r="J274" s="170" t="s">
        <v>91</v>
      </c>
    </row>
    <row r="275" spans="4:18" ht="30" x14ac:dyDescent="0.25">
      <c r="E275" s="2" t="s">
        <v>92</v>
      </c>
      <c r="G275" s="171" t="s">
        <v>1</v>
      </c>
    </row>
    <row r="276" spans="4:18" x14ac:dyDescent="0.25">
      <c r="D276" s="139" t="s">
        <v>77</v>
      </c>
      <c r="E276" s="23">
        <v>0</v>
      </c>
      <c r="F276" s="23">
        <v>1</v>
      </c>
      <c r="G276" s="23">
        <v>2</v>
      </c>
      <c r="H276" s="23">
        <v>3</v>
      </c>
      <c r="I276" s="23">
        <v>4</v>
      </c>
      <c r="J276" s="23">
        <v>5</v>
      </c>
      <c r="K276" s="23">
        <v>6</v>
      </c>
      <c r="L276" s="23">
        <v>7</v>
      </c>
      <c r="M276" s="23">
        <v>8</v>
      </c>
      <c r="N276" s="23">
        <v>9</v>
      </c>
      <c r="O276" s="23">
        <v>10</v>
      </c>
      <c r="P276" s="23">
        <v>11</v>
      </c>
      <c r="Q276" s="23">
        <v>12</v>
      </c>
      <c r="R276" s="23">
        <v>13</v>
      </c>
    </row>
    <row r="277" spans="4:18" x14ac:dyDescent="0.25">
      <c r="D277" s="139">
        <v>1</v>
      </c>
      <c r="E277" s="25">
        <v>18</v>
      </c>
      <c r="F277" s="25">
        <v>18.2</v>
      </c>
      <c r="G277" s="25">
        <v>18.2</v>
      </c>
      <c r="H277" s="25">
        <v>17.600000000000001</v>
      </c>
      <c r="I277" s="25">
        <v>17.899999999999999</v>
      </c>
      <c r="J277" s="25">
        <v>18.2</v>
      </c>
      <c r="K277" s="25">
        <v>17.8</v>
      </c>
      <c r="L277" s="25">
        <v>17.899999999999999</v>
      </c>
      <c r="M277" s="25">
        <v>18.100000000000001</v>
      </c>
      <c r="N277" s="25">
        <v>18.3</v>
      </c>
      <c r="O277" s="25">
        <v>18.399999999999999</v>
      </c>
      <c r="P277" s="25">
        <v>18.600000000000001</v>
      </c>
      <c r="Q277" s="25">
        <v>18.7</v>
      </c>
      <c r="R277" s="25">
        <v>18.3</v>
      </c>
    </row>
    <row r="278" spans="4:18" x14ac:dyDescent="0.25">
      <c r="D278" s="139">
        <v>2</v>
      </c>
      <c r="E278" s="25">
        <v>18.3</v>
      </c>
      <c r="F278" s="25">
        <v>18</v>
      </c>
      <c r="G278" s="25">
        <v>18</v>
      </c>
      <c r="H278" s="25">
        <v>17.5</v>
      </c>
      <c r="I278" s="25">
        <v>17.899999999999999</v>
      </c>
      <c r="J278" s="25">
        <v>18.3</v>
      </c>
      <c r="K278" s="25">
        <v>18.100000000000001</v>
      </c>
      <c r="L278" s="25">
        <v>18.3</v>
      </c>
      <c r="M278" s="25">
        <v>18.5</v>
      </c>
      <c r="N278" s="25">
        <v>19</v>
      </c>
      <c r="O278" s="25">
        <v>17.100000000000001</v>
      </c>
      <c r="P278" s="25" t="s">
        <v>4</v>
      </c>
      <c r="Q278" s="25"/>
      <c r="R278" s="25"/>
    </row>
    <row r="279" spans="4:18" x14ac:dyDescent="0.25">
      <c r="D279" s="139">
        <v>3</v>
      </c>
      <c r="E279" s="25">
        <v>18.399999999999999</v>
      </c>
      <c r="F279" s="25">
        <v>17.8</v>
      </c>
      <c r="G279" s="25">
        <v>18</v>
      </c>
      <c r="H279" s="25">
        <v>17.3</v>
      </c>
      <c r="I279" s="25">
        <v>17.600000000000001</v>
      </c>
      <c r="J279" s="25">
        <v>18.100000000000001</v>
      </c>
      <c r="K279" s="25">
        <v>18</v>
      </c>
      <c r="L279" s="25">
        <v>18.100000000000001</v>
      </c>
      <c r="M279" s="25">
        <v>18.5</v>
      </c>
      <c r="N279" s="25">
        <v>18.7</v>
      </c>
      <c r="O279" s="25">
        <v>18.8</v>
      </c>
      <c r="P279" s="25">
        <v>19.5</v>
      </c>
      <c r="Q279" s="25">
        <v>19.5</v>
      </c>
      <c r="R279" s="25">
        <v>19.8</v>
      </c>
    </row>
    <row r="280" spans="4:18" x14ac:dyDescent="0.25">
      <c r="D280" s="139">
        <v>4</v>
      </c>
      <c r="E280" s="25">
        <v>17</v>
      </c>
      <c r="F280" s="25">
        <v>16.8</v>
      </c>
      <c r="G280" s="25">
        <v>17</v>
      </c>
      <c r="H280" s="25">
        <v>16</v>
      </c>
      <c r="I280" s="25">
        <v>16.100000000000001</v>
      </c>
      <c r="J280" s="25">
        <v>15.6</v>
      </c>
      <c r="K280" s="25">
        <v>15.5</v>
      </c>
      <c r="L280" s="25">
        <v>15.5</v>
      </c>
      <c r="M280" s="25">
        <v>16.3</v>
      </c>
      <c r="N280" s="25">
        <v>16.7</v>
      </c>
      <c r="O280" s="25">
        <v>17.100000000000001</v>
      </c>
      <c r="P280" s="25">
        <v>17.7</v>
      </c>
      <c r="Q280" s="25">
        <v>17.399999999999999</v>
      </c>
      <c r="R280" s="25">
        <v>17.399999999999999</v>
      </c>
    </row>
    <row r="281" spans="4:18" x14ac:dyDescent="0.25">
      <c r="D281" s="139">
        <v>5</v>
      </c>
      <c r="E281" s="25">
        <v>16.7</v>
      </c>
      <c r="F281" s="25">
        <v>17</v>
      </c>
      <c r="G281" s="25">
        <v>16.7</v>
      </c>
      <c r="H281" s="25">
        <v>16.3</v>
      </c>
      <c r="I281" s="25">
        <v>16.5</v>
      </c>
      <c r="J281" s="25">
        <v>16.600000000000001</v>
      </c>
      <c r="K281" s="25">
        <v>16.3</v>
      </c>
      <c r="L281" s="25">
        <v>16.5</v>
      </c>
      <c r="M281" s="25">
        <v>16.600000000000001</v>
      </c>
      <c r="N281" s="25">
        <v>17.100000000000001</v>
      </c>
      <c r="O281" s="25">
        <v>17</v>
      </c>
      <c r="P281" s="25">
        <v>17.5</v>
      </c>
      <c r="Q281" s="25">
        <v>17.7</v>
      </c>
      <c r="R281" s="25">
        <v>17.100000000000001</v>
      </c>
    </row>
    <row r="282" spans="4:18" x14ac:dyDescent="0.25">
      <c r="D282" s="139">
        <v>6</v>
      </c>
      <c r="E282" s="25">
        <v>16.8</v>
      </c>
      <c r="F282" s="25">
        <v>16.8</v>
      </c>
      <c r="G282" s="25">
        <v>17.399999999999999</v>
      </c>
      <c r="H282" s="25">
        <v>16.5</v>
      </c>
      <c r="I282" s="25">
        <v>15.4</v>
      </c>
      <c r="J282" s="25">
        <v>14.4</v>
      </c>
      <c r="K282" s="25">
        <v>14.2</v>
      </c>
      <c r="L282" s="25">
        <v>13.4</v>
      </c>
      <c r="M282" s="25">
        <v>13.2</v>
      </c>
      <c r="N282" s="25">
        <v>14.7</v>
      </c>
      <c r="O282" s="25">
        <v>16.7</v>
      </c>
      <c r="P282" s="25">
        <v>17</v>
      </c>
      <c r="Q282" s="25">
        <v>17.5</v>
      </c>
      <c r="R282" s="25">
        <v>17.899999999999999</v>
      </c>
    </row>
    <row r="283" spans="4:18" x14ac:dyDescent="0.25">
      <c r="D283" s="139">
        <v>7</v>
      </c>
      <c r="E283" s="25">
        <v>17.2</v>
      </c>
      <c r="F283" s="25">
        <v>17.5</v>
      </c>
      <c r="G283" s="25">
        <v>17.8</v>
      </c>
      <c r="H283" s="25">
        <v>16.600000000000001</v>
      </c>
      <c r="I283" s="25">
        <v>16.7</v>
      </c>
      <c r="J283" s="25">
        <v>16.899999999999999</v>
      </c>
      <c r="K283" s="25">
        <v>16.899999999999999</v>
      </c>
      <c r="L283" s="25">
        <v>17.2</v>
      </c>
      <c r="M283" s="25">
        <v>17.2</v>
      </c>
      <c r="N283" s="25">
        <v>17.8</v>
      </c>
      <c r="O283" s="25">
        <v>18.399999999999999</v>
      </c>
      <c r="P283" s="25">
        <v>17</v>
      </c>
      <c r="Q283" s="25">
        <v>16.3</v>
      </c>
      <c r="R283" s="25" t="s">
        <v>4</v>
      </c>
    </row>
    <row r="284" spans="4:18" x14ac:dyDescent="0.25">
      <c r="D284" s="139">
        <v>8</v>
      </c>
      <c r="E284" s="25">
        <v>18.399999999999999</v>
      </c>
      <c r="F284" s="25">
        <v>17.899999999999999</v>
      </c>
      <c r="G284" s="25">
        <v>18.7</v>
      </c>
      <c r="H284" s="25">
        <v>18.2</v>
      </c>
      <c r="I284" s="25">
        <v>18.3</v>
      </c>
      <c r="J284" s="25">
        <v>18.7</v>
      </c>
      <c r="K284" s="25">
        <v>19.100000000000001</v>
      </c>
      <c r="L284" s="25">
        <v>19</v>
      </c>
      <c r="M284" s="25">
        <v>19.100000000000001</v>
      </c>
      <c r="N284" s="25">
        <v>19.600000000000001</v>
      </c>
      <c r="O284" s="25">
        <v>20.5</v>
      </c>
      <c r="P284" s="25">
        <v>19</v>
      </c>
      <c r="Q284" s="25">
        <v>15.8</v>
      </c>
      <c r="R284" s="25" t="s">
        <v>5</v>
      </c>
    </row>
    <row r="285" spans="4:18" x14ac:dyDescent="0.25">
      <c r="D285" s="139">
        <v>9</v>
      </c>
      <c r="E285" s="25">
        <v>18.100000000000001</v>
      </c>
      <c r="F285" s="25">
        <v>18.399999999999999</v>
      </c>
      <c r="G285" s="25">
        <v>19.100000000000001</v>
      </c>
      <c r="H285" s="25">
        <v>18.100000000000001</v>
      </c>
      <c r="I285" s="25">
        <v>18.399999999999999</v>
      </c>
      <c r="J285" s="25">
        <v>18.2</v>
      </c>
      <c r="K285" s="25">
        <v>18.100000000000001</v>
      </c>
      <c r="L285" s="25">
        <v>18.399999999999999</v>
      </c>
      <c r="M285" s="25">
        <v>18.7</v>
      </c>
      <c r="N285" s="25">
        <v>19</v>
      </c>
      <c r="O285" s="25">
        <v>19.3</v>
      </c>
      <c r="P285" s="25">
        <v>19.3</v>
      </c>
      <c r="Q285" s="25">
        <v>19.3</v>
      </c>
      <c r="R285" s="25">
        <v>19.100000000000001</v>
      </c>
    </row>
    <row r="286" spans="4:18" x14ac:dyDescent="0.25">
      <c r="D286" s="139">
        <v>10</v>
      </c>
      <c r="E286" s="25">
        <v>18.3</v>
      </c>
      <c r="F286" s="25">
        <v>17.5</v>
      </c>
      <c r="G286" s="25">
        <v>18</v>
      </c>
      <c r="H286" s="25">
        <v>17.2</v>
      </c>
      <c r="I286" s="25">
        <v>17.8</v>
      </c>
      <c r="J286" s="25">
        <v>17.399999999999999</v>
      </c>
      <c r="K286" s="25">
        <v>18.2</v>
      </c>
      <c r="L286" s="25">
        <v>18.100000000000001</v>
      </c>
      <c r="M286" s="25">
        <v>18.3</v>
      </c>
      <c r="N286" s="25">
        <v>18.8</v>
      </c>
      <c r="O286" s="25">
        <v>19</v>
      </c>
      <c r="P286" s="25">
        <v>19.100000000000001</v>
      </c>
      <c r="Q286" s="25">
        <v>19.3</v>
      </c>
      <c r="R286" s="25">
        <v>19</v>
      </c>
    </row>
    <row r="287" spans="4:18" x14ac:dyDescent="0.25">
      <c r="D287" s="139">
        <v>1</v>
      </c>
      <c r="E287" s="140">
        <v>100</v>
      </c>
      <c r="F287" s="140">
        <v>101.11111111111111</v>
      </c>
      <c r="G287" s="140">
        <v>101.11111111111111</v>
      </c>
      <c r="H287" s="140">
        <v>97.777777777777786</v>
      </c>
      <c r="I287" s="140">
        <v>99.444444444444429</v>
      </c>
      <c r="J287" s="140">
        <v>101.11111111111111</v>
      </c>
      <c r="K287" s="140">
        <v>98.888888888888886</v>
      </c>
      <c r="L287" s="140">
        <v>99.444444444444429</v>
      </c>
      <c r="M287" s="140">
        <v>100.55555555555556</v>
      </c>
      <c r="N287" s="140">
        <v>101.66666666666666</v>
      </c>
      <c r="O287" s="140">
        <v>102.22222222222221</v>
      </c>
      <c r="P287" s="140">
        <v>103.33333333333334</v>
      </c>
      <c r="Q287" s="140">
        <v>103.88888888888887</v>
      </c>
      <c r="R287" s="140">
        <v>101.66666666666666</v>
      </c>
    </row>
    <row r="288" spans="4:18" x14ac:dyDescent="0.25">
      <c r="D288" s="139">
        <v>2</v>
      </c>
      <c r="E288" s="140">
        <v>100</v>
      </c>
      <c r="F288" s="140">
        <v>98.360655737704917</v>
      </c>
      <c r="G288" s="140">
        <v>98.360655737704917</v>
      </c>
      <c r="H288" s="140">
        <v>95.628415300546436</v>
      </c>
      <c r="I288" s="140">
        <v>97.814207650273204</v>
      </c>
      <c r="J288" s="140">
        <v>100</v>
      </c>
      <c r="K288" s="140">
        <v>98.907103825136616</v>
      </c>
      <c r="L288" s="140">
        <v>100</v>
      </c>
      <c r="M288" s="140">
        <v>101.09289617486338</v>
      </c>
      <c r="N288" s="140">
        <v>103.82513661202186</v>
      </c>
      <c r="O288" s="140">
        <v>93.442622950819683</v>
      </c>
      <c r="P288" s="140"/>
      <c r="Q288" s="140"/>
      <c r="R288" s="140"/>
    </row>
    <row r="289" spans="4:18" x14ac:dyDescent="0.25">
      <c r="D289" s="139">
        <v>3</v>
      </c>
      <c r="E289" s="140">
        <v>100</v>
      </c>
      <c r="F289" s="140">
        <v>96.739130434782624</v>
      </c>
      <c r="G289" s="140">
        <v>97.826086956521749</v>
      </c>
      <c r="H289" s="140">
        <v>94.021739130434796</v>
      </c>
      <c r="I289" s="140">
        <v>95.652173913043498</v>
      </c>
      <c r="J289" s="140">
        <v>98.369565217391326</v>
      </c>
      <c r="K289" s="140">
        <v>97.826086956521749</v>
      </c>
      <c r="L289" s="140">
        <v>98.369565217391326</v>
      </c>
      <c r="M289" s="140">
        <v>100.54347826086958</v>
      </c>
      <c r="N289" s="140">
        <v>101.63043478260869</v>
      </c>
      <c r="O289" s="140">
        <v>102.17391304347827</v>
      </c>
      <c r="P289" s="140">
        <v>105.97826086956523</v>
      </c>
      <c r="Q289" s="140">
        <v>105.97826086956523</v>
      </c>
      <c r="R289" s="140">
        <v>107.60869565217392</v>
      </c>
    </row>
    <row r="290" spans="4:18" x14ac:dyDescent="0.25">
      <c r="D290" s="139">
        <v>4</v>
      </c>
      <c r="E290" s="140">
        <v>100</v>
      </c>
      <c r="F290" s="140">
        <v>98.82352941176471</v>
      </c>
      <c r="G290" s="140">
        <v>100</v>
      </c>
      <c r="H290" s="140">
        <v>94.117647058823522</v>
      </c>
      <c r="I290" s="140">
        <v>94.705882352941188</v>
      </c>
      <c r="J290" s="140">
        <v>91.764705882352942</v>
      </c>
      <c r="K290" s="140">
        <v>91.17647058823529</v>
      </c>
      <c r="L290" s="140">
        <v>91.17647058823529</v>
      </c>
      <c r="M290" s="140">
        <v>95.882352941176478</v>
      </c>
      <c r="N290" s="140">
        <v>98.235294117647058</v>
      </c>
      <c r="O290" s="140">
        <v>100.58823529411765</v>
      </c>
      <c r="P290" s="140">
        <v>104.11764705882351</v>
      </c>
      <c r="Q290" s="140">
        <v>102.35294117647058</v>
      </c>
      <c r="R290" s="140">
        <v>102.35294117647058</v>
      </c>
    </row>
    <row r="291" spans="4:18" x14ac:dyDescent="0.25">
      <c r="D291" s="139">
        <v>5</v>
      </c>
      <c r="E291" s="140">
        <v>100</v>
      </c>
      <c r="F291" s="140">
        <v>101.79640718562875</v>
      </c>
      <c r="G291" s="140">
        <v>100</v>
      </c>
      <c r="H291" s="140">
        <v>97.604790419161674</v>
      </c>
      <c r="I291" s="140">
        <v>98.802395209580837</v>
      </c>
      <c r="J291" s="140">
        <v>99.40119760479044</v>
      </c>
      <c r="K291" s="140">
        <v>97.604790419161674</v>
      </c>
      <c r="L291" s="140">
        <v>98.802395209580837</v>
      </c>
      <c r="M291" s="140">
        <v>99.40119760479044</v>
      </c>
      <c r="N291" s="140">
        <v>102.39520958083834</v>
      </c>
      <c r="O291" s="140">
        <v>101.79640718562875</v>
      </c>
      <c r="P291" s="140">
        <v>104.79041916167667</v>
      </c>
      <c r="Q291" s="140">
        <v>105.98802395209582</v>
      </c>
      <c r="R291" s="140">
        <v>102.39520958083834</v>
      </c>
    </row>
    <row r="292" spans="4:18" x14ac:dyDescent="0.25">
      <c r="D292" s="139">
        <v>6</v>
      </c>
      <c r="E292" s="140">
        <v>100</v>
      </c>
      <c r="F292" s="140">
        <v>100</v>
      </c>
      <c r="G292" s="140">
        <v>103.57142857142856</v>
      </c>
      <c r="H292" s="140">
        <v>98.214285714285708</v>
      </c>
      <c r="I292" s="140">
        <v>91.666666666666657</v>
      </c>
      <c r="J292" s="140">
        <v>85.714285714285708</v>
      </c>
      <c r="K292" s="140">
        <v>84.523809523809518</v>
      </c>
      <c r="L292" s="140">
        <v>79.761904761904759</v>
      </c>
      <c r="M292" s="140">
        <v>78.571428571428555</v>
      </c>
      <c r="N292" s="140">
        <v>87.499999999999986</v>
      </c>
      <c r="O292" s="140">
        <v>99.404761904761898</v>
      </c>
      <c r="P292" s="140">
        <v>101.19047619047619</v>
      </c>
      <c r="Q292" s="140">
        <v>104.16666666666666</v>
      </c>
      <c r="R292" s="140">
        <v>106.54761904761902</v>
      </c>
    </row>
    <row r="293" spans="4:18" x14ac:dyDescent="0.25">
      <c r="D293" s="139">
        <v>7</v>
      </c>
      <c r="E293" s="140">
        <v>100</v>
      </c>
      <c r="F293" s="140">
        <v>101.74418604651163</v>
      </c>
      <c r="G293" s="140">
        <v>103.48837209302326</v>
      </c>
      <c r="H293" s="140">
        <v>96.511627906976756</v>
      </c>
      <c r="I293" s="140">
        <v>97.093023255813947</v>
      </c>
      <c r="J293" s="140">
        <v>98.255813953488371</v>
      </c>
      <c r="K293" s="140">
        <v>98.255813953488371</v>
      </c>
      <c r="L293" s="140">
        <v>100</v>
      </c>
      <c r="M293" s="140">
        <v>100</v>
      </c>
      <c r="N293" s="140">
        <v>103.48837209302326</v>
      </c>
      <c r="O293" s="140">
        <v>106.9767441860465</v>
      </c>
      <c r="P293" s="140">
        <v>98.83720930232559</v>
      </c>
      <c r="Q293" s="140">
        <v>94.767441860465127</v>
      </c>
      <c r="R293" s="140"/>
    </row>
    <row r="294" spans="4:18" x14ac:dyDescent="0.25">
      <c r="D294" s="139">
        <v>8</v>
      </c>
      <c r="E294" s="140">
        <v>100</v>
      </c>
      <c r="F294" s="140">
        <v>97.282608695652172</v>
      </c>
      <c r="G294" s="140">
        <v>101.63043478260869</v>
      </c>
      <c r="H294" s="140">
        <v>98.913043478260875</v>
      </c>
      <c r="I294" s="140">
        <v>99.456521739130437</v>
      </c>
      <c r="J294" s="140">
        <v>101.63043478260869</v>
      </c>
      <c r="K294" s="140">
        <v>103.80434782608697</v>
      </c>
      <c r="L294" s="140">
        <v>103.2608695652174</v>
      </c>
      <c r="M294" s="140">
        <v>103.80434782608697</v>
      </c>
      <c r="N294" s="140">
        <v>106.5217391304348</v>
      </c>
      <c r="O294" s="140">
        <v>111.41304347826089</v>
      </c>
      <c r="P294" s="140">
        <v>103.2608695652174</v>
      </c>
      <c r="Q294" s="140">
        <v>85.869565217391326</v>
      </c>
      <c r="R294" s="140"/>
    </row>
    <row r="295" spans="4:18" x14ac:dyDescent="0.25">
      <c r="D295" s="139">
        <v>9</v>
      </c>
      <c r="E295" s="140">
        <v>100</v>
      </c>
      <c r="F295" s="140">
        <v>101.6574585635359</v>
      </c>
      <c r="G295" s="140">
        <v>105.52486187845305</v>
      </c>
      <c r="H295" s="140">
        <v>100</v>
      </c>
      <c r="I295" s="140">
        <v>101.6574585635359</v>
      </c>
      <c r="J295" s="140">
        <v>100.55248618784529</v>
      </c>
      <c r="K295" s="140">
        <v>100</v>
      </c>
      <c r="L295" s="140">
        <v>101.6574585635359</v>
      </c>
      <c r="M295" s="140">
        <v>103.31491712707181</v>
      </c>
      <c r="N295" s="140">
        <v>104.97237569060773</v>
      </c>
      <c r="O295" s="140">
        <v>106.62983425414365</v>
      </c>
      <c r="P295" s="140">
        <v>106.62983425414365</v>
      </c>
      <c r="Q295" s="140">
        <v>106.62983425414365</v>
      </c>
      <c r="R295" s="140">
        <v>105.52486187845305</v>
      </c>
    </row>
    <row r="296" spans="4:18" x14ac:dyDescent="0.25">
      <c r="D296" s="139">
        <v>10</v>
      </c>
      <c r="E296" s="140">
        <v>100</v>
      </c>
      <c r="F296" s="140">
        <v>95.628415300546436</v>
      </c>
      <c r="G296" s="140">
        <v>98.360655737704917</v>
      </c>
      <c r="H296" s="140">
        <v>93.989071038251353</v>
      </c>
      <c r="I296" s="140">
        <v>97.267759562841533</v>
      </c>
      <c r="J296" s="140">
        <v>95.081967213114737</v>
      </c>
      <c r="K296" s="140">
        <v>99.453551912568301</v>
      </c>
      <c r="L296" s="140">
        <v>98.907103825136616</v>
      </c>
      <c r="M296" s="140">
        <v>100</v>
      </c>
      <c r="N296" s="140">
        <v>102.73224043715847</v>
      </c>
      <c r="O296" s="140">
        <v>103.82513661202186</v>
      </c>
      <c r="P296" s="140">
        <v>104.37158469945356</v>
      </c>
      <c r="Q296" s="140">
        <v>105.46448087431695</v>
      </c>
      <c r="R296" s="140">
        <v>103.82513661202186</v>
      </c>
    </row>
  </sheetData>
  <mergeCells count="24">
    <mergeCell ref="I220:I222"/>
    <mergeCell ref="J220:J222"/>
    <mergeCell ref="K220:K222"/>
    <mergeCell ref="G220:G222"/>
    <mergeCell ref="F220:F222"/>
    <mergeCell ref="H220:H222"/>
    <mergeCell ref="F219:G219"/>
    <mergeCell ref="H219:I219"/>
    <mergeCell ref="J219:K219"/>
    <mergeCell ref="F218:K218"/>
    <mergeCell ref="B53:C55"/>
    <mergeCell ref="B66:C69"/>
    <mergeCell ref="B82:C85"/>
    <mergeCell ref="B7:C9"/>
    <mergeCell ref="B10:C12"/>
    <mergeCell ref="B26:C31"/>
    <mergeCell ref="B44:C46"/>
    <mergeCell ref="B47:C49"/>
    <mergeCell ref="B62:C65"/>
    <mergeCell ref="B78:C81"/>
    <mergeCell ref="B13:C15"/>
    <mergeCell ref="B16:C18"/>
    <mergeCell ref="B32:C37"/>
    <mergeCell ref="B50:C52"/>
  </mergeCells>
  <pageMargins left="0.7" right="0.7" top="0.75" bottom="0.75" header="0.3" footer="0.3"/>
  <pageSetup paperSize="9" orientation="portrait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88"/>
  <sheetViews>
    <sheetView zoomScale="70" zoomScaleNormal="70" workbookViewId="0">
      <selection activeCell="C3" sqref="C3"/>
    </sheetView>
  </sheetViews>
  <sheetFormatPr defaultRowHeight="15" x14ac:dyDescent="0.25"/>
  <sheetData>
    <row r="2" spans="2:20" ht="15.75" x14ac:dyDescent="0.25">
      <c r="I2" s="52" t="s">
        <v>13</v>
      </c>
      <c r="L2" s="44"/>
      <c r="M2" s="44"/>
      <c r="N2" s="50" t="s">
        <v>145</v>
      </c>
      <c r="O2" s="50"/>
      <c r="P2" s="50"/>
      <c r="Q2" s="50"/>
    </row>
    <row r="3" spans="2:20" ht="23.25" x14ac:dyDescent="0.35">
      <c r="B3" s="66"/>
      <c r="C3" s="244" t="s">
        <v>147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2:20" x14ac:dyDescent="0.25">
      <c r="B4" s="66"/>
      <c r="C4" s="66"/>
      <c r="D4" s="66"/>
      <c r="E4" s="66" t="s">
        <v>148</v>
      </c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</row>
    <row r="5" spans="2:20" x14ac:dyDescent="0.25">
      <c r="B5" s="66"/>
      <c r="C5" s="66" t="s">
        <v>35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2:20" x14ac:dyDescent="0.25">
      <c r="B6" s="227" t="s">
        <v>77</v>
      </c>
      <c r="C6" s="227">
        <v>0</v>
      </c>
      <c r="D6" s="227">
        <v>3</v>
      </c>
      <c r="E6" s="227">
        <v>4</v>
      </c>
      <c r="F6" s="227">
        <v>5</v>
      </c>
      <c r="G6" s="227">
        <v>6</v>
      </c>
      <c r="H6" s="227">
        <v>7</v>
      </c>
      <c r="I6" s="227">
        <v>8</v>
      </c>
      <c r="J6" s="227">
        <v>9</v>
      </c>
      <c r="K6" s="227">
        <v>10</v>
      </c>
      <c r="L6" s="227">
        <v>11</v>
      </c>
      <c r="M6" s="227">
        <v>12</v>
      </c>
      <c r="N6" s="227">
        <v>13</v>
      </c>
      <c r="O6" s="227">
        <v>14</v>
      </c>
      <c r="P6" s="227">
        <v>16</v>
      </c>
      <c r="Q6" s="227">
        <v>17</v>
      </c>
      <c r="R6" s="227">
        <v>18</v>
      </c>
      <c r="S6" s="227">
        <v>19</v>
      </c>
      <c r="T6" s="227">
        <v>21</v>
      </c>
    </row>
    <row r="7" spans="2:20" x14ac:dyDescent="0.25">
      <c r="B7" s="227">
        <v>1</v>
      </c>
      <c r="C7" s="228">
        <v>16.100000000000001</v>
      </c>
      <c r="D7" s="228">
        <v>16.3</v>
      </c>
      <c r="E7" s="228">
        <v>16.7</v>
      </c>
      <c r="F7" s="228">
        <v>16.2</v>
      </c>
      <c r="G7" s="228">
        <v>16.3</v>
      </c>
      <c r="H7" s="228">
        <v>15.5</v>
      </c>
      <c r="I7" s="228">
        <v>14.1</v>
      </c>
      <c r="J7" s="228">
        <v>13.1</v>
      </c>
      <c r="K7" s="228">
        <v>13.5</v>
      </c>
      <c r="L7" s="228">
        <v>14.9</v>
      </c>
      <c r="M7" s="228">
        <v>15.9</v>
      </c>
      <c r="N7" s="228">
        <v>16.399999999999999</v>
      </c>
      <c r="O7" s="228">
        <v>17</v>
      </c>
      <c r="P7" s="228">
        <v>17</v>
      </c>
      <c r="Q7" s="228">
        <v>16.8</v>
      </c>
      <c r="R7" s="228">
        <v>17.399999999999999</v>
      </c>
      <c r="S7" s="228">
        <v>17</v>
      </c>
      <c r="T7" s="228">
        <v>17</v>
      </c>
    </row>
    <row r="8" spans="2:20" x14ac:dyDescent="0.25">
      <c r="B8" s="227">
        <v>2</v>
      </c>
      <c r="C8" s="228">
        <v>15.9</v>
      </c>
      <c r="D8" s="228">
        <v>16.399999999999999</v>
      </c>
      <c r="E8" s="228">
        <v>16.5</v>
      </c>
      <c r="F8" s="228">
        <v>16.7</v>
      </c>
      <c r="G8" s="228">
        <v>17.3</v>
      </c>
      <c r="H8" s="228">
        <v>16.3</v>
      </c>
      <c r="I8" s="228">
        <v>14.6</v>
      </c>
      <c r="J8" s="228">
        <v>14.2</v>
      </c>
      <c r="K8" s="228">
        <v>15.5</v>
      </c>
      <c r="L8" s="228">
        <v>16.5</v>
      </c>
      <c r="M8" s="228">
        <v>16.7</v>
      </c>
      <c r="N8" s="228">
        <v>17.2</v>
      </c>
      <c r="O8" s="228">
        <v>17.100000000000001</v>
      </c>
      <c r="P8" s="228">
        <v>16.600000000000001</v>
      </c>
      <c r="Q8" s="228">
        <v>17.2</v>
      </c>
      <c r="R8" s="228">
        <v>17.7</v>
      </c>
      <c r="S8" s="228">
        <v>17.2</v>
      </c>
      <c r="T8" s="228">
        <v>18.3</v>
      </c>
    </row>
    <row r="9" spans="2:20" x14ac:dyDescent="0.25">
      <c r="B9" s="227">
        <v>3</v>
      </c>
      <c r="C9" s="228">
        <v>15.6</v>
      </c>
      <c r="D9" s="228">
        <v>15.6</v>
      </c>
      <c r="E9" s="228">
        <v>15.5</v>
      </c>
      <c r="F9" s="228">
        <v>15.8</v>
      </c>
      <c r="G9" s="228">
        <v>16.3</v>
      </c>
      <c r="H9" s="228">
        <v>15.1</v>
      </c>
      <c r="I9" s="228">
        <v>15.7</v>
      </c>
      <c r="J9" s="228">
        <v>16.100000000000001</v>
      </c>
      <c r="K9" s="228">
        <v>16.3</v>
      </c>
      <c r="L9" s="228">
        <v>16.899999999999999</v>
      </c>
      <c r="M9" s="228">
        <v>16.399999999999999</v>
      </c>
      <c r="N9" s="228">
        <v>16.600000000000001</v>
      </c>
      <c r="O9" s="228">
        <v>16.7</v>
      </c>
      <c r="P9" s="228">
        <v>16.899999999999999</v>
      </c>
      <c r="Q9" s="228">
        <v>16.899999999999999</v>
      </c>
      <c r="R9" s="228">
        <v>17.7</v>
      </c>
      <c r="S9" s="228">
        <v>17</v>
      </c>
      <c r="T9" s="228">
        <v>17.899999999999999</v>
      </c>
    </row>
    <row r="10" spans="2:20" x14ac:dyDescent="0.25">
      <c r="B10" s="227">
        <v>4</v>
      </c>
      <c r="C10" s="228">
        <v>16.100000000000001</v>
      </c>
      <c r="D10" s="228">
        <v>16.2</v>
      </c>
      <c r="E10" s="228">
        <v>16.3</v>
      </c>
      <c r="F10" s="228">
        <v>16.399999999999999</v>
      </c>
      <c r="G10" s="228">
        <v>16.7</v>
      </c>
      <c r="H10" s="228">
        <v>15.2</v>
      </c>
      <c r="I10" s="228">
        <v>14.2</v>
      </c>
      <c r="J10" s="228">
        <v>13.6</v>
      </c>
      <c r="K10" s="228">
        <v>14.9</v>
      </c>
      <c r="L10" s="228">
        <v>16.100000000000001</v>
      </c>
      <c r="M10" s="228">
        <v>16.600000000000001</v>
      </c>
      <c r="N10" s="228">
        <v>16.899999999999999</v>
      </c>
      <c r="O10" s="228">
        <v>17.5</v>
      </c>
      <c r="P10" s="228">
        <v>16.7</v>
      </c>
      <c r="Q10" s="228">
        <v>16.899999999999999</v>
      </c>
      <c r="R10" s="228">
        <v>17</v>
      </c>
      <c r="S10" s="228">
        <v>16.399999999999999</v>
      </c>
      <c r="T10" s="228">
        <v>16.7</v>
      </c>
    </row>
    <row r="11" spans="2:20" x14ac:dyDescent="0.25">
      <c r="B11" s="227">
        <v>5</v>
      </c>
      <c r="C11" s="228">
        <v>16.399999999999999</v>
      </c>
      <c r="D11" s="228">
        <v>16.7</v>
      </c>
      <c r="E11" s="228">
        <v>16.899999999999999</v>
      </c>
      <c r="F11" s="228">
        <v>16.7</v>
      </c>
      <c r="G11" s="228">
        <v>17.2</v>
      </c>
      <c r="H11" s="228">
        <v>16.2</v>
      </c>
      <c r="I11" s="228">
        <v>15</v>
      </c>
      <c r="J11" s="228">
        <v>16.2</v>
      </c>
      <c r="K11" s="228">
        <v>16.8</v>
      </c>
      <c r="L11" s="228">
        <v>17</v>
      </c>
      <c r="M11" s="228">
        <v>16.399999999999999</v>
      </c>
      <c r="N11" s="228">
        <v>16.8</v>
      </c>
      <c r="O11" s="228">
        <v>17</v>
      </c>
      <c r="P11" s="228">
        <v>16.399999999999999</v>
      </c>
      <c r="Q11" s="228">
        <v>17</v>
      </c>
      <c r="R11" s="228">
        <v>17</v>
      </c>
      <c r="S11" s="228">
        <v>16.899999999999999</v>
      </c>
      <c r="T11" s="228">
        <v>17.399999999999999</v>
      </c>
    </row>
    <row r="12" spans="2:20" x14ac:dyDescent="0.25">
      <c r="B12" s="227">
        <v>6</v>
      </c>
      <c r="C12" s="228">
        <v>14.6</v>
      </c>
      <c r="D12" s="228">
        <v>15.4</v>
      </c>
      <c r="E12" s="228">
        <v>15.8</v>
      </c>
      <c r="F12" s="228">
        <v>15.6</v>
      </c>
      <c r="G12" s="228">
        <v>15.9</v>
      </c>
      <c r="H12" s="228">
        <v>15.4</v>
      </c>
      <c r="I12" s="228">
        <v>14</v>
      </c>
      <c r="J12" s="228">
        <v>14.2</v>
      </c>
      <c r="K12" s="228">
        <v>15.3</v>
      </c>
      <c r="L12" s="228">
        <v>15.9</v>
      </c>
      <c r="M12" s="228">
        <v>15.9</v>
      </c>
      <c r="N12" s="228">
        <v>16.100000000000001</v>
      </c>
      <c r="O12" s="228">
        <v>16.8</v>
      </c>
      <c r="P12" s="228">
        <v>16.3</v>
      </c>
      <c r="Q12" s="228">
        <v>16.8</v>
      </c>
      <c r="R12" s="228">
        <v>17.399999999999999</v>
      </c>
      <c r="S12" s="228">
        <v>17.3</v>
      </c>
      <c r="T12" s="228">
        <v>17.3</v>
      </c>
    </row>
    <row r="13" spans="2:20" x14ac:dyDescent="0.25">
      <c r="B13" s="227">
        <v>1</v>
      </c>
      <c r="C13" s="235">
        <v>100</v>
      </c>
      <c r="D13" s="235">
        <v>101.24223602484473</v>
      </c>
      <c r="E13" s="235">
        <v>103.72670807453414</v>
      </c>
      <c r="F13" s="235">
        <v>100.62111801242236</v>
      </c>
      <c r="G13" s="235">
        <v>101.24223602484473</v>
      </c>
      <c r="H13" s="235">
        <v>96.273291925465827</v>
      </c>
      <c r="I13" s="235">
        <v>87.57763975155278</v>
      </c>
      <c r="J13" s="235">
        <v>81.366459627329178</v>
      </c>
      <c r="K13" s="235">
        <v>83.850931677018622</v>
      </c>
      <c r="L13" s="235">
        <v>92.546583850931668</v>
      </c>
      <c r="M13" s="235">
        <v>98.757763975155271</v>
      </c>
      <c r="N13" s="235">
        <v>101.86335403726707</v>
      </c>
      <c r="O13" s="235">
        <v>105.59006211180125</v>
      </c>
      <c r="P13" s="235">
        <v>105.59006211180125</v>
      </c>
      <c r="Q13" s="235">
        <v>104.34782608695652</v>
      </c>
      <c r="R13" s="235">
        <v>108.07453416149066</v>
      </c>
      <c r="S13" s="235">
        <v>105.59006211180125</v>
      </c>
      <c r="T13" s="235">
        <v>105.59006211180125</v>
      </c>
    </row>
    <row r="14" spans="2:20" x14ac:dyDescent="0.25">
      <c r="B14" s="227">
        <v>2</v>
      </c>
      <c r="C14" s="235">
        <v>100</v>
      </c>
      <c r="D14" s="235">
        <v>103.14465408805032</v>
      </c>
      <c r="E14" s="235">
        <v>103.77358490566037</v>
      </c>
      <c r="F14" s="235">
        <v>105.03144654088049</v>
      </c>
      <c r="G14" s="235">
        <v>108.80503144654088</v>
      </c>
      <c r="H14" s="235">
        <v>102.51572327044025</v>
      </c>
      <c r="I14" s="235">
        <v>91.823899371069174</v>
      </c>
      <c r="J14" s="235">
        <v>89.308176100628927</v>
      </c>
      <c r="K14" s="235">
        <v>97.484276729559753</v>
      </c>
      <c r="L14" s="235">
        <v>103.77358490566037</v>
      </c>
      <c r="M14" s="235">
        <v>105.03144654088049</v>
      </c>
      <c r="N14" s="235">
        <v>108.17610062893081</v>
      </c>
      <c r="O14" s="235">
        <v>107.54716981132076</v>
      </c>
      <c r="P14" s="235">
        <v>104.40251572327044</v>
      </c>
      <c r="Q14" s="235">
        <v>108.17610062893081</v>
      </c>
      <c r="R14" s="235">
        <v>111.32075471698113</v>
      </c>
      <c r="S14" s="235">
        <v>108.17610062893081</v>
      </c>
      <c r="T14" s="235">
        <v>115.09433962264151</v>
      </c>
    </row>
    <row r="15" spans="2:20" x14ac:dyDescent="0.25">
      <c r="B15" s="227">
        <v>3</v>
      </c>
      <c r="C15" s="235">
        <v>100</v>
      </c>
      <c r="D15" s="235">
        <v>100</v>
      </c>
      <c r="E15" s="235">
        <v>99.358974358974365</v>
      </c>
      <c r="F15" s="235">
        <v>101.2820512820513</v>
      </c>
      <c r="G15" s="235">
        <v>104.48717948717949</v>
      </c>
      <c r="H15" s="235">
        <v>96.794871794871796</v>
      </c>
      <c r="I15" s="235">
        <v>100.64102564102564</v>
      </c>
      <c r="J15" s="235">
        <v>103.20512820512822</v>
      </c>
      <c r="K15" s="235">
        <v>104.48717948717949</v>
      </c>
      <c r="L15" s="235">
        <v>108.33333333333333</v>
      </c>
      <c r="M15" s="235">
        <v>105.12820512820514</v>
      </c>
      <c r="N15" s="235">
        <v>106.41025641025644</v>
      </c>
      <c r="O15" s="235">
        <v>107.05128205128204</v>
      </c>
      <c r="P15" s="235">
        <v>108.33333333333333</v>
      </c>
      <c r="Q15" s="235">
        <v>108.33333333333333</v>
      </c>
      <c r="R15" s="235">
        <v>113.46153846153845</v>
      </c>
      <c r="S15" s="235">
        <v>108.97435897435899</v>
      </c>
      <c r="T15" s="235">
        <v>114.74358974358974</v>
      </c>
    </row>
    <row r="16" spans="2:20" x14ac:dyDescent="0.25">
      <c r="B16" s="227">
        <v>4</v>
      </c>
      <c r="C16" s="235">
        <v>100</v>
      </c>
      <c r="D16" s="235">
        <v>100.62111801242236</v>
      </c>
      <c r="E16" s="235">
        <v>101.24223602484473</v>
      </c>
      <c r="F16" s="235">
        <v>101.86335403726707</v>
      </c>
      <c r="G16" s="235">
        <v>103.72670807453414</v>
      </c>
      <c r="H16" s="235">
        <v>94.409937888198741</v>
      </c>
      <c r="I16" s="235">
        <v>88.198757763975138</v>
      </c>
      <c r="J16" s="235">
        <v>84.472049689440993</v>
      </c>
      <c r="K16" s="235">
        <v>92.546583850931668</v>
      </c>
      <c r="L16" s="235">
        <v>100</v>
      </c>
      <c r="M16" s="235">
        <v>103.1055900621118</v>
      </c>
      <c r="N16" s="235">
        <v>104.96894409937887</v>
      </c>
      <c r="O16" s="235">
        <v>108.69565217391303</v>
      </c>
      <c r="P16" s="235">
        <v>103.72670807453414</v>
      </c>
      <c r="Q16" s="235">
        <v>104.96894409937887</v>
      </c>
      <c r="R16" s="235">
        <v>105.59006211180125</v>
      </c>
      <c r="S16" s="235">
        <v>101.86335403726707</v>
      </c>
      <c r="T16" s="235">
        <v>103.72670807453414</v>
      </c>
    </row>
    <row r="17" spans="2:20" x14ac:dyDescent="0.25">
      <c r="B17" s="227">
        <v>5</v>
      </c>
      <c r="C17" s="235">
        <v>100</v>
      </c>
      <c r="D17" s="235">
        <v>101.82926829268293</v>
      </c>
      <c r="E17" s="235">
        <v>103.04878048780488</v>
      </c>
      <c r="F17" s="235">
        <v>101.82926829268293</v>
      </c>
      <c r="G17" s="235">
        <v>104.8780487804878</v>
      </c>
      <c r="H17" s="235">
        <v>98.780487804878049</v>
      </c>
      <c r="I17" s="235">
        <v>91.463414634146346</v>
      </c>
      <c r="J17" s="235">
        <v>98.780487804878049</v>
      </c>
      <c r="K17" s="235">
        <v>102.4390243902439</v>
      </c>
      <c r="L17" s="235">
        <v>103.65853658536585</v>
      </c>
      <c r="M17" s="235">
        <v>100</v>
      </c>
      <c r="N17" s="235">
        <v>102.4390243902439</v>
      </c>
      <c r="O17" s="235">
        <v>103.65853658536585</v>
      </c>
      <c r="P17" s="235">
        <v>100</v>
      </c>
      <c r="Q17" s="235">
        <v>103.65853658536585</v>
      </c>
      <c r="R17" s="235">
        <v>103.65853658536585</v>
      </c>
      <c r="S17" s="235">
        <v>103.04878048780488</v>
      </c>
      <c r="T17" s="235">
        <v>106.09756097560977</v>
      </c>
    </row>
    <row r="18" spans="2:20" x14ac:dyDescent="0.25">
      <c r="B18" s="227">
        <v>6</v>
      </c>
      <c r="C18" s="235">
        <v>100</v>
      </c>
      <c r="D18" s="235">
        <v>105.47945205479452</v>
      </c>
      <c r="E18" s="235">
        <v>108.21917808219179</v>
      </c>
      <c r="F18" s="235">
        <v>106.84931506849315</v>
      </c>
      <c r="G18" s="235">
        <v>108.90410958904111</v>
      </c>
      <c r="H18" s="235">
        <v>105.47945205479452</v>
      </c>
      <c r="I18" s="235">
        <v>95.890410958904113</v>
      </c>
      <c r="J18" s="235">
        <v>97.260273972602747</v>
      </c>
      <c r="K18" s="235">
        <v>104.7945205479452</v>
      </c>
      <c r="L18" s="235">
        <v>108.90410958904111</v>
      </c>
      <c r="M18" s="235">
        <v>108.90410958904111</v>
      </c>
      <c r="N18" s="235">
        <v>110.27397260273975</v>
      </c>
      <c r="O18" s="235">
        <v>115.06849315068494</v>
      </c>
      <c r="P18" s="235">
        <v>111.64383561643835</v>
      </c>
      <c r="Q18" s="235">
        <v>115.06849315068494</v>
      </c>
      <c r="R18" s="235">
        <v>119.17808219178082</v>
      </c>
      <c r="S18" s="235">
        <v>118.49315068493152</v>
      </c>
      <c r="T18" s="235">
        <v>118.49315068493152</v>
      </c>
    </row>
    <row r="19" spans="2:20" x14ac:dyDescent="0.25"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</row>
    <row r="20" spans="2:20" x14ac:dyDescent="0.25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2:20" x14ac:dyDescent="0.25">
      <c r="B21" s="66"/>
      <c r="C21" s="66"/>
      <c r="D21" s="66"/>
      <c r="E21" s="66" t="s">
        <v>149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</row>
    <row r="22" spans="2:20" x14ac:dyDescent="0.25">
      <c r="B22" s="66"/>
      <c r="C22" s="66" t="s">
        <v>35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</row>
    <row r="23" spans="2:20" x14ac:dyDescent="0.25">
      <c r="B23" s="227" t="s">
        <v>77</v>
      </c>
      <c r="C23" s="227">
        <v>0</v>
      </c>
      <c r="D23" s="227">
        <v>3</v>
      </c>
      <c r="E23" s="227">
        <v>4</v>
      </c>
      <c r="F23" s="227">
        <v>5</v>
      </c>
      <c r="G23" s="227">
        <v>6</v>
      </c>
      <c r="H23" s="227">
        <v>7</v>
      </c>
      <c r="I23" s="227">
        <v>8</v>
      </c>
      <c r="J23" s="227">
        <v>9</v>
      </c>
      <c r="K23" s="227">
        <v>10</v>
      </c>
      <c r="L23" s="227">
        <v>11</v>
      </c>
      <c r="M23" s="227">
        <v>12</v>
      </c>
      <c r="N23" s="227">
        <v>13</v>
      </c>
      <c r="O23" s="227">
        <v>14</v>
      </c>
      <c r="P23" s="227">
        <v>16</v>
      </c>
      <c r="Q23" s="227">
        <v>17</v>
      </c>
      <c r="R23" s="227">
        <v>18</v>
      </c>
      <c r="S23" s="227">
        <v>19</v>
      </c>
      <c r="T23" s="227">
        <v>21</v>
      </c>
    </row>
    <row r="24" spans="2:20" x14ac:dyDescent="0.25">
      <c r="B24" s="227">
        <v>1</v>
      </c>
      <c r="C24" s="228">
        <v>17.100000000000001</v>
      </c>
      <c r="D24" s="228">
        <v>17.600000000000001</v>
      </c>
      <c r="E24" s="228">
        <v>17.8</v>
      </c>
      <c r="F24" s="228">
        <v>17.3</v>
      </c>
      <c r="G24" s="228">
        <v>17</v>
      </c>
      <c r="H24" s="228">
        <v>15.2</v>
      </c>
      <c r="I24" s="228">
        <v>14.2</v>
      </c>
      <c r="J24" s="228">
        <v>13.8</v>
      </c>
      <c r="K24" s="228">
        <v>15.1</v>
      </c>
      <c r="L24" s="228">
        <v>16.399999999999999</v>
      </c>
      <c r="M24" s="228">
        <v>17.5</v>
      </c>
      <c r="N24" s="228">
        <v>17.5</v>
      </c>
      <c r="O24" s="228">
        <v>17.600000000000001</v>
      </c>
      <c r="P24" s="228">
        <v>17.5</v>
      </c>
      <c r="Q24" s="228">
        <v>17.7</v>
      </c>
      <c r="R24" s="228">
        <v>18</v>
      </c>
      <c r="S24" s="228">
        <v>17.899999999999999</v>
      </c>
      <c r="T24" s="228">
        <v>18.3</v>
      </c>
    </row>
    <row r="25" spans="2:20" x14ac:dyDescent="0.25">
      <c r="B25" s="227">
        <v>2</v>
      </c>
      <c r="C25" s="228">
        <v>16.899999999999999</v>
      </c>
      <c r="D25" s="228">
        <v>17.7</v>
      </c>
      <c r="E25" s="228">
        <v>17.7</v>
      </c>
      <c r="F25" s="228">
        <v>15.9</v>
      </c>
      <c r="G25" s="228">
        <v>14.8</v>
      </c>
      <c r="H25" s="228">
        <v>13.4</v>
      </c>
      <c r="I25" s="228">
        <v>12.7</v>
      </c>
      <c r="J25" s="228">
        <v>11.9</v>
      </c>
      <c r="K25" s="228">
        <v>11.5</v>
      </c>
      <c r="L25" s="228">
        <v>11.1</v>
      </c>
      <c r="M25" s="228">
        <v>11.5</v>
      </c>
      <c r="N25" s="228">
        <v>11.5</v>
      </c>
      <c r="O25" s="228">
        <v>12.1</v>
      </c>
      <c r="P25" s="228">
        <v>13.5</v>
      </c>
      <c r="Q25" s="228">
        <v>14</v>
      </c>
      <c r="R25" s="228">
        <v>15.2</v>
      </c>
      <c r="S25" s="228">
        <v>15</v>
      </c>
      <c r="T25" s="228">
        <v>17.100000000000001</v>
      </c>
    </row>
    <row r="26" spans="2:20" x14ac:dyDescent="0.25">
      <c r="B26" s="227">
        <v>3</v>
      </c>
      <c r="C26" s="228">
        <v>16.600000000000001</v>
      </c>
      <c r="D26" s="228">
        <v>17.2</v>
      </c>
      <c r="E26" s="228">
        <v>17</v>
      </c>
      <c r="F26" s="228">
        <v>15.7</v>
      </c>
      <c r="G26" s="228">
        <v>14.7</v>
      </c>
      <c r="H26" s="228">
        <v>13.2</v>
      </c>
      <c r="I26" s="228">
        <v>12.3</v>
      </c>
      <c r="J26" s="228">
        <v>11.5</v>
      </c>
      <c r="K26" s="228">
        <v>11.5</v>
      </c>
      <c r="L26" s="228">
        <v>11.7</v>
      </c>
      <c r="M26" s="228">
        <v>13.5</v>
      </c>
      <c r="N26" s="228">
        <v>13.9</v>
      </c>
      <c r="O26" s="228">
        <v>15.5</v>
      </c>
      <c r="P26" s="228">
        <v>17.5</v>
      </c>
      <c r="Q26" s="228">
        <v>17.8</v>
      </c>
      <c r="R26" s="228">
        <v>19</v>
      </c>
      <c r="S26" s="228">
        <v>18.399999999999999</v>
      </c>
      <c r="T26" s="228">
        <v>19.399999999999999</v>
      </c>
    </row>
    <row r="27" spans="2:20" x14ac:dyDescent="0.25">
      <c r="B27" s="227">
        <v>4</v>
      </c>
      <c r="C27" s="228">
        <v>17.8</v>
      </c>
      <c r="D27" s="228">
        <v>17.8</v>
      </c>
      <c r="E27" s="228">
        <v>18.2</v>
      </c>
      <c r="F27" s="228">
        <v>17.600000000000001</v>
      </c>
      <c r="G27" s="228">
        <v>16.899999999999999</v>
      </c>
      <c r="H27" s="228">
        <v>15.9</v>
      </c>
      <c r="I27" s="228">
        <v>13.9</v>
      </c>
      <c r="J27" s="228">
        <v>13.8</v>
      </c>
      <c r="K27" s="228">
        <v>15</v>
      </c>
      <c r="L27" s="228">
        <v>16.399999999999999</v>
      </c>
      <c r="M27" s="228">
        <v>17.5</v>
      </c>
      <c r="N27" s="228">
        <v>18.2</v>
      </c>
      <c r="O27" s="228">
        <v>18.8</v>
      </c>
      <c r="P27" s="228">
        <v>19</v>
      </c>
      <c r="Q27" s="228">
        <v>19</v>
      </c>
      <c r="R27" s="228">
        <v>19.5</v>
      </c>
      <c r="S27" s="228">
        <v>19.2</v>
      </c>
      <c r="T27" s="228">
        <v>19.600000000000001</v>
      </c>
    </row>
    <row r="28" spans="2:20" x14ac:dyDescent="0.25">
      <c r="B28" s="227">
        <v>1</v>
      </c>
      <c r="C28" s="235">
        <v>100</v>
      </c>
      <c r="D28" s="235">
        <v>102.92397660818713</v>
      </c>
      <c r="E28" s="235">
        <v>104.09356725146199</v>
      </c>
      <c r="F28" s="235">
        <v>101.16959064327484</v>
      </c>
      <c r="G28" s="235">
        <v>99.415204678362571</v>
      </c>
      <c r="H28" s="235">
        <v>88.888888888888872</v>
      </c>
      <c r="I28" s="235">
        <v>83.040935672514607</v>
      </c>
      <c r="J28" s="235">
        <v>80.701754385964904</v>
      </c>
      <c r="K28" s="235">
        <v>88.304093567251456</v>
      </c>
      <c r="L28" s="235">
        <v>95.906432748537995</v>
      </c>
      <c r="M28" s="235">
        <v>102.3391812865497</v>
      </c>
      <c r="N28" s="235">
        <v>102.3391812865497</v>
      </c>
      <c r="O28" s="235">
        <v>102.92397660818713</v>
      </c>
      <c r="P28" s="235">
        <v>102.3391812865497</v>
      </c>
      <c r="Q28" s="235">
        <v>103.50877192982455</v>
      </c>
      <c r="R28" s="235">
        <v>105.26315789473684</v>
      </c>
      <c r="S28" s="235">
        <v>104.67836257309939</v>
      </c>
      <c r="T28" s="235">
        <v>107.01754385964912</v>
      </c>
    </row>
    <row r="29" spans="2:20" x14ac:dyDescent="0.25">
      <c r="B29" s="227">
        <v>2</v>
      </c>
      <c r="C29" s="235">
        <v>100</v>
      </c>
      <c r="D29" s="235">
        <v>104.73372781065089</v>
      </c>
      <c r="E29" s="235">
        <v>104.73372781065089</v>
      </c>
      <c r="F29" s="235">
        <v>94.082840236686408</v>
      </c>
      <c r="G29" s="235">
        <v>87.57396449704143</v>
      </c>
      <c r="H29" s="235">
        <v>79.289940828402365</v>
      </c>
      <c r="I29" s="235">
        <v>75.147928994082847</v>
      </c>
      <c r="J29" s="235">
        <v>70.414201183431956</v>
      </c>
      <c r="K29" s="235">
        <v>68.047337278106511</v>
      </c>
      <c r="L29" s="235">
        <v>65.680473372781066</v>
      </c>
      <c r="M29" s="235">
        <v>68.047337278106511</v>
      </c>
      <c r="N29" s="235">
        <v>68.047337278106511</v>
      </c>
      <c r="O29" s="235">
        <v>71.597633136094672</v>
      </c>
      <c r="P29" s="235">
        <v>79.881656804733737</v>
      </c>
      <c r="Q29" s="235">
        <v>82.84023668639054</v>
      </c>
      <c r="R29" s="235">
        <v>89.940828402366861</v>
      </c>
      <c r="S29" s="235">
        <v>88.757396449704146</v>
      </c>
      <c r="T29" s="235">
        <v>101.18343195266273</v>
      </c>
    </row>
    <row r="30" spans="2:20" x14ac:dyDescent="0.25">
      <c r="B30" s="227">
        <v>3</v>
      </c>
      <c r="C30" s="235">
        <v>100</v>
      </c>
      <c r="D30" s="235">
        <v>103.61445783132528</v>
      </c>
      <c r="E30" s="235">
        <v>102.40963855421685</v>
      </c>
      <c r="F30" s="235">
        <v>94.578313253012041</v>
      </c>
      <c r="G30" s="235">
        <v>88.554216867469876</v>
      </c>
      <c r="H30" s="235">
        <v>79.518072289156621</v>
      </c>
      <c r="I30" s="235">
        <v>74.096385542168676</v>
      </c>
      <c r="J30" s="235">
        <v>69.277108433734938</v>
      </c>
      <c r="K30" s="235">
        <v>69.277108433734938</v>
      </c>
      <c r="L30" s="235">
        <v>70.481927710843365</v>
      </c>
      <c r="M30" s="235">
        <v>81.325301204819269</v>
      </c>
      <c r="N30" s="235">
        <v>83.734939759036138</v>
      </c>
      <c r="O30" s="235">
        <v>93.373493975903614</v>
      </c>
      <c r="P30" s="235">
        <v>105.42168674698796</v>
      </c>
      <c r="Q30" s="235">
        <v>107.22891566265061</v>
      </c>
      <c r="R30" s="235">
        <v>114.45783132530119</v>
      </c>
      <c r="S30" s="235">
        <v>110.84337349397589</v>
      </c>
      <c r="T30" s="235">
        <v>116.86746987951805</v>
      </c>
    </row>
    <row r="31" spans="2:20" x14ac:dyDescent="0.25">
      <c r="B31" s="227">
        <v>4</v>
      </c>
      <c r="C31" s="235">
        <v>100</v>
      </c>
      <c r="D31" s="235">
        <v>100</v>
      </c>
      <c r="E31" s="235">
        <v>102.24719101123594</v>
      </c>
      <c r="F31" s="235">
        <v>98.876404494382029</v>
      </c>
      <c r="G31" s="235">
        <v>94.94382022471909</v>
      </c>
      <c r="H31" s="235">
        <v>89.325842696629209</v>
      </c>
      <c r="I31" s="235">
        <v>78.089887640449433</v>
      </c>
      <c r="J31" s="235">
        <v>77.528089887640448</v>
      </c>
      <c r="K31" s="235">
        <v>84.269662921348313</v>
      </c>
      <c r="L31" s="235">
        <v>92.13483146067415</v>
      </c>
      <c r="M31" s="235">
        <v>98.31460674157303</v>
      </c>
      <c r="N31" s="235">
        <v>102.24719101123594</v>
      </c>
      <c r="O31" s="235">
        <v>105.61797752808988</v>
      </c>
      <c r="P31" s="235">
        <v>106.74157303370787</v>
      </c>
      <c r="Q31" s="235">
        <v>106.74157303370787</v>
      </c>
      <c r="R31" s="235">
        <v>109.55056179775281</v>
      </c>
      <c r="S31" s="235">
        <v>107.86516853932584</v>
      </c>
      <c r="T31" s="235">
        <v>110.11235955056181</v>
      </c>
    </row>
    <row r="34" spans="2:18" ht="23.25" x14ac:dyDescent="0.35">
      <c r="B34" s="229"/>
      <c r="C34" s="229"/>
      <c r="D34" s="229"/>
      <c r="E34" s="229"/>
      <c r="F34" s="230" t="s">
        <v>150</v>
      </c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</row>
    <row r="35" spans="2:18" x14ac:dyDescent="0.25"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</row>
    <row r="36" spans="2:18" ht="60" x14ac:dyDescent="0.25">
      <c r="B36" s="229"/>
      <c r="C36" s="231" t="s">
        <v>151</v>
      </c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229"/>
      <c r="O36" s="229"/>
      <c r="P36" s="229"/>
      <c r="Q36" s="229"/>
      <c r="R36" s="229"/>
    </row>
    <row r="37" spans="2:18" x14ac:dyDescent="0.25">
      <c r="B37" s="232" t="s">
        <v>77</v>
      </c>
      <c r="C37" s="232">
        <v>0</v>
      </c>
      <c r="D37" s="232">
        <v>1</v>
      </c>
      <c r="E37" s="232">
        <v>2</v>
      </c>
      <c r="F37" s="232">
        <v>3</v>
      </c>
      <c r="G37" s="232">
        <v>4</v>
      </c>
      <c r="H37" s="232">
        <v>5</v>
      </c>
      <c r="I37" s="232">
        <v>6</v>
      </c>
      <c r="J37" s="232">
        <v>7</v>
      </c>
      <c r="K37" s="232">
        <v>8</v>
      </c>
      <c r="L37" s="229"/>
      <c r="M37" s="229"/>
      <c r="N37" s="229"/>
      <c r="O37" s="229"/>
      <c r="P37" s="229"/>
      <c r="Q37" s="229"/>
      <c r="R37" s="229"/>
    </row>
    <row r="38" spans="2:18" x14ac:dyDescent="0.25">
      <c r="B38" s="232">
        <v>1</v>
      </c>
      <c r="C38" s="233">
        <v>19</v>
      </c>
      <c r="D38" s="233">
        <v>19.3</v>
      </c>
      <c r="E38" s="233">
        <v>19.899999999999999</v>
      </c>
      <c r="F38" s="233">
        <v>20.5</v>
      </c>
      <c r="G38" s="233">
        <v>19.5</v>
      </c>
      <c r="H38" s="233">
        <v>18.2</v>
      </c>
      <c r="I38" s="233">
        <v>17.600000000000001</v>
      </c>
      <c r="J38" s="233" t="s">
        <v>5</v>
      </c>
      <c r="K38" s="233"/>
      <c r="L38" s="229"/>
      <c r="M38" s="229"/>
      <c r="N38" s="229"/>
      <c r="O38" s="229"/>
      <c r="P38" s="229"/>
      <c r="Q38" s="229"/>
      <c r="R38" s="229"/>
    </row>
    <row r="39" spans="2:18" x14ac:dyDescent="0.25">
      <c r="B39" s="232">
        <v>2</v>
      </c>
      <c r="C39" s="233">
        <v>20.2</v>
      </c>
      <c r="D39" s="233">
        <v>20.399999999999999</v>
      </c>
      <c r="E39" s="233">
        <v>20.7</v>
      </c>
      <c r="F39" s="233">
        <v>21.3</v>
      </c>
      <c r="G39" s="233">
        <v>21.9</v>
      </c>
      <c r="H39" s="233">
        <v>20.9</v>
      </c>
      <c r="I39" s="233">
        <v>17.399999999999999</v>
      </c>
      <c r="J39" s="233">
        <v>16.600000000000001</v>
      </c>
      <c r="K39" s="233" t="s">
        <v>5</v>
      </c>
      <c r="L39" s="229"/>
      <c r="M39" s="229"/>
      <c r="N39" s="229"/>
      <c r="O39" s="229"/>
      <c r="P39" s="229"/>
      <c r="Q39" s="229"/>
      <c r="R39" s="229"/>
    </row>
    <row r="40" spans="2:18" x14ac:dyDescent="0.25">
      <c r="B40" s="232">
        <v>3</v>
      </c>
      <c r="C40" s="233">
        <v>20.399999999999999</v>
      </c>
      <c r="D40" s="233">
        <v>20.2</v>
      </c>
      <c r="E40" s="233">
        <v>19.899999999999999</v>
      </c>
      <c r="F40" s="233">
        <v>20.5</v>
      </c>
      <c r="G40" s="233">
        <v>20.3</v>
      </c>
      <c r="H40" s="233">
        <v>17.399999999999999</v>
      </c>
      <c r="I40" s="233">
        <v>15.8</v>
      </c>
      <c r="J40" s="233" t="s">
        <v>5</v>
      </c>
      <c r="K40" s="233"/>
      <c r="L40" s="229"/>
      <c r="M40" s="229"/>
      <c r="N40" s="229"/>
      <c r="O40" s="229"/>
      <c r="P40" s="229"/>
      <c r="Q40" s="229"/>
      <c r="R40" s="229"/>
    </row>
    <row r="41" spans="2:18" x14ac:dyDescent="0.25">
      <c r="B41" s="232">
        <v>4</v>
      </c>
      <c r="C41" s="233">
        <v>18.3</v>
      </c>
      <c r="D41" s="233">
        <v>18.600000000000001</v>
      </c>
      <c r="E41" s="233">
        <v>19.2</v>
      </c>
      <c r="F41" s="233">
        <v>19</v>
      </c>
      <c r="G41" s="233">
        <v>19.2</v>
      </c>
      <c r="H41" s="233">
        <v>18.2</v>
      </c>
      <c r="I41" s="233">
        <v>17</v>
      </c>
      <c r="J41" s="233">
        <v>15.9</v>
      </c>
      <c r="K41" s="233" t="s">
        <v>5</v>
      </c>
      <c r="L41" s="229"/>
      <c r="M41" s="229"/>
      <c r="N41" s="229"/>
      <c r="O41" s="229"/>
      <c r="P41" s="229"/>
      <c r="Q41" s="229"/>
      <c r="R41" s="229"/>
    </row>
    <row r="42" spans="2:18" x14ac:dyDescent="0.25">
      <c r="B42" s="232">
        <v>5</v>
      </c>
      <c r="C42" s="233">
        <v>18.100000000000001</v>
      </c>
      <c r="D42" s="233">
        <v>18.5</v>
      </c>
      <c r="E42" s="233">
        <v>19.2</v>
      </c>
      <c r="F42" s="233">
        <v>19</v>
      </c>
      <c r="G42" s="233">
        <v>19.399999999999999</v>
      </c>
      <c r="H42" s="233">
        <v>17.7</v>
      </c>
      <c r="I42" s="233">
        <v>18.2</v>
      </c>
      <c r="J42" s="233">
        <v>17.3</v>
      </c>
      <c r="K42" s="233" t="s">
        <v>5</v>
      </c>
      <c r="L42" s="229"/>
      <c r="M42" s="229"/>
      <c r="N42" s="229"/>
      <c r="O42" s="229"/>
      <c r="P42" s="229"/>
      <c r="Q42" s="229"/>
      <c r="R42" s="229"/>
    </row>
    <row r="43" spans="2:18" x14ac:dyDescent="0.25">
      <c r="B43" s="232">
        <v>1</v>
      </c>
      <c r="C43" s="236">
        <v>100</v>
      </c>
      <c r="D43" s="236">
        <v>101.57894736842105</v>
      </c>
      <c r="E43" s="236">
        <v>104.73684210526315</v>
      </c>
      <c r="F43" s="236">
        <v>107.89473684210526</v>
      </c>
      <c r="G43" s="236">
        <v>102.63157894736842</v>
      </c>
      <c r="H43" s="236">
        <v>95.78947368421052</v>
      </c>
      <c r="I43" s="236">
        <v>92.631578947368439</v>
      </c>
      <c r="J43" s="236"/>
      <c r="K43" s="236"/>
      <c r="L43" s="229"/>
      <c r="M43" s="229"/>
      <c r="N43" s="229"/>
      <c r="O43" s="229"/>
      <c r="P43" s="229"/>
      <c r="Q43" s="229"/>
      <c r="R43" s="229"/>
    </row>
    <row r="44" spans="2:18" x14ac:dyDescent="0.25">
      <c r="B44" s="232">
        <v>2</v>
      </c>
      <c r="C44" s="236">
        <v>100</v>
      </c>
      <c r="D44" s="236">
        <v>100.99009900990099</v>
      </c>
      <c r="E44" s="236">
        <v>102.47524752475248</v>
      </c>
      <c r="F44" s="236">
        <v>105.44554455445545</v>
      </c>
      <c r="G44" s="236">
        <v>108.41584158415841</v>
      </c>
      <c r="H44" s="236">
        <v>103.46534653465346</v>
      </c>
      <c r="I44" s="236">
        <v>86.138613861386133</v>
      </c>
      <c r="J44" s="236">
        <v>82.178217821782198</v>
      </c>
      <c r="K44" s="236"/>
      <c r="L44" s="229"/>
      <c r="M44" s="229"/>
      <c r="N44" s="229"/>
      <c r="O44" s="229"/>
      <c r="P44" s="229"/>
      <c r="Q44" s="229"/>
      <c r="R44" s="229"/>
    </row>
    <row r="45" spans="2:18" x14ac:dyDescent="0.25">
      <c r="B45" s="232">
        <v>3</v>
      </c>
      <c r="C45" s="236">
        <v>100</v>
      </c>
      <c r="D45" s="236">
        <v>99.019607843137265</v>
      </c>
      <c r="E45" s="236">
        <v>97.549019607843135</v>
      </c>
      <c r="F45" s="236">
        <v>100.49019607843138</v>
      </c>
      <c r="G45" s="236">
        <v>99.509803921568633</v>
      </c>
      <c r="H45" s="236">
        <v>85.294117647058812</v>
      </c>
      <c r="I45" s="236">
        <v>77.450980392156865</v>
      </c>
      <c r="J45" s="236"/>
      <c r="K45" s="236"/>
      <c r="L45" s="229"/>
      <c r="M45" s="229"/>
      <c r="N45" s="229"/>
      <c r="O45" s="229"/>
      <c r="P45" s="229"/>
      <c r="Q45" s="229"/>
      <c r="R45" s="229"/>
    </row>
    <row r="46" spans="2:18" x14ac:dyDescent="0.25">
      <c r="B46" s="232">
        <v>4</v>
      </c>
      <c r="C46" s="236">
        <v>100</v>
      </c>
      <c r="D46" s="236">
        <v>101.6393442622951</v>
      </c>
      <c r="E46" s="236">
        <v>104.91803278688525</v>
      </c>
      <c r="F46" s="236">
        <v>103.82513661202185</v>
      </c>
      <c r="G46" s="236">
        <v>104.91803278688525</v>
      </c>
      <c r="H46" s="236">
        <v>99.453551912568301</v>
      </c>
      <c r="I46" s="236">
        <v>92.896174863387969</v>
      </c>
      <c r="J46" s="236">
        <v>86.885245901639337</v>
      </c>
      <c r="K46" s="236"/>
      <c r="L46" s="229"/>
      <c r="M46" s="229"/>
      <c r="N46" s="229"/>
      <c r="O46" s="229"/>
      <c r="P46" s="229"/>
      <c r="Q46" s="229"/>
      <c r="R46" s="229"/>
    </row>
    <row r="47" spans="2:18" x14ac:dyDescent="0.25">
      <c r="B47" s="232">
        <v>5</v>
      </c>
      <c r="C47" s="236">
        <v>100</v>
      </c>
      <c r="D47" s="236">
        <v>102.2099447513812</v>
      </c>
      <c r="E47" s="236">
        <v>106.07734806629833</v>
      </c>
      <c r="F47" s="236">
        <v>104.97237569060772</v>
      </c>
      <c r="G47" s="236">
        <v>107.18232044198894</v>
      </c>
      <c r="H47" s="236">
        <v>97.790055248618771</v>
      </c>
      <c r="I47" s="236">
        <v>100.55248618784529</v>
      </c>
      <c r="J47" s="236">
        <v>95.580110497237555</v>
      </c>
      <c r="K47" s="236"/>
      <c r="L47" s="229"/>
      <c r="M47" s="229"/>
      <c r="N47" s="229"/>
      <c r="O47" s="229"/>
      <c r="P47" s="229"/>
      <c r="Q47" s="229"/>
      <c r="R47" s="229"/>
    </row>
    <row r="48" spans="2:18" x14ac:dyDescent="0.25"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</row>
    <row r="49" spans="2:18" x14ac:dyDescent="0.25">
      <c r="B49" s="229"/>
      <c r="C49" s="229"/>
      <c r="D49" s="229"/>
      <c r="E49" s="229"/>
      <c r="F49" s="229"/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</row>
    <row r="50" spans="2:18" ht="60" x14ac:dyDescent="0.25">
      <c r="B50" s="229"/>
      <c r="C50" s="231" t="s">
        <v>152</v>
      </c>
      <c r="D50" s="229"/>
      <c r="E50" s="229"/>
      <c r="F50" s="229"/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</row>
    <row r="51" spans="2:18" x14ac:dyDescent="0.25">
      <c r="B51" s="232" t="s">
        <v>77</v>
      </c>
      <c r="C51" s="234">
        <v>0</v>
      </c>
      <c r="D51" s="234">
        <v>1</v>
      </c>
      <c r="E51" s="234">
        <v>2</v>
      </c>
      <c r="F51" s="234">
        <v>3</v>
      </c>
      <c r="G51" s="234">
        <v>4</v>
      </c>
      <c r="H51" s="234">
        <v>5</v>
      </c>
      <c r="I51" s="234">
        <v>6</v>
      </c>
      <c r="J51" s="234">
        <v>7</v>
      </c>
      <c r="K51" s="234">
        <v>8</v>
      </c>
      <c r="L51" s="234">
        <v>9</v>
      </c>
      <c r="M51" s="234">
        <v>10</v>
      </c>
      <c r="N51" s="234">
        <v>11</v>
      </c>
      <c r="O51" s="234">
        <v>12</v>
      </c>
      <c r="P51" s="234">
        <v>13</v>
      </c>
      <c r="Q51" s="234">
        <v>14</v>
      </c>
      <c r="R51" s="234">
        <v>16</v>
      </c>
    </row>
    <row r="52" spans="2:18" x14ac:dyDescent="0.25">
      <c r="B52" s="232">
        <v>1</v>
      </c>
      <c r="C52" s="233">
        <v>19.2</v>
      </c>
      <c r="D52" s="233">
        <v>19.399999999999999</v>
      </c>
      <c r="E52" s="233">
        <v>19.100000000000001</v>
      </c>
      <c r="F52" s="233">
        <v>19.2</v>
      </c>
      <c r="G52" s="233">
        <v>19.600000000000001</v>
      </c>
      <c r="H52" s="233">
        <v>20</v>
      </c>
      <c r="I52" s="233">
        <v>19.8</v>
      </c>
      <c r="J52" s="233">
        <v>19.899999999999999</v>
      </c>
      <c r="K52" s="233">
        <v>20.3</v>
      </c>
      <c r="L52" s="233">
        <v>20.3</v>
      </c>
      <c r="M52" s="233">
        <v>21.1</v>
      </c>
      <c r="N52" s="233">
        <v>20.7</v>
      </c>
      <c r="O52" s="233">
        <v>20.7</v>
      </c>
      <c r="P52" s="233">
        <v>20.399999999999999</v>
      </c>
      <c r="Q52" s="233">
        <v>21.3</v>
      </c>
      <c r="R52" s="233">
        <v>21.5</v>
      </c>
    </row>
    <row r="53" spans="2:18" x14ac:dyDescent="0.25">
      <c r="B53" s="232">
        <v>2</v>
      </c>
      <c r="C53" s="233">
        <v>18.7</v>
      </c>
      <c r="D53" s="233">
        <v>19</v>
      </c>
      <c r="E53" s="233">
        <v>18.899999999999999</v>
      </c>
      <c r="F53" s="233">
        <v>19</v>
      </c>
      <c r="G53" s="233">
        <v>19.2</v>
      </c>
      <c r="H53" s="233">
        <v>17.3</v>
      </c>
      <c r="I53" s="233">
        <v>15.4</v>
      </c>
      <c r="J53" s="233" t="s">
        <v>4</v>
      </c>
      <c r="K53" s="233"/>
      <c r="L53" s="233"/>
      <c r="M53" s="233"/>
      <c r="N53" s="233"/>
      <c r="O53" s="233"/>
      <c r="P53" s="233"/>
      <c r="Q53" s="233"/>
      <c r="R53" s="233"/>
    </row>
    <row r="54" spans="2:18" x14ac:dyDescent="0.25">
      <c r="B54" s="232">
        <v>3</v>
      </c>
      <c r="C54" s="233">
        <v>17.8</v>
      </c>
      <c r="D54" s="233">
        <v>17.8</v>
      </c>
      <c r="E54" s="233">
        <v>17.8</v>
      </c>
      <c r="F54" s="233">
        <v>18</v>
      </c>
      <c r="G54" s="233">
        <v>18.600000000000001</v>
      </c>
      <c r="H54" s="233">
        <v>18.899999999999999</v>
      </c>
      <c r="I54" s="233">
        <v>18.399999999999999</v>
      </c>
      <c r="J54" s="233">
        <v>19.100000000000001</v>
      </c>
      <c r="K54" s="233">
        <v>19.7</v>
      </c>
      <c r="L54" s="233">
        <v>19.100000000000001</v>
      </c>
      <c r="M54" s="233">
        <v>19.600000000000001</v>
      </c>
      <c r="N54" s="233">
        <v>20</v>
      </c>
      <c r="O54" s="233">
        <v>19.3</v>
      </c>
      <c r="P54" s="233">
        <v>19.100000000000001</v>
      </c>
      <c r="Q54" s="233">
        <v>19.5</v>
      </c>
      <c r="R54" s="233">
        <v>20.8</v>
      </c>
    </row>
    <row r="55" spans="2:18" x14ac:dyDescent="0.25">
      <c r="B55" s="232">
        <v>4</v>
      </c>
      <c r="C55" s="233">
        <v>17</v>
      </c>
      <c r="D55" s="233">
        <v>18.2</v>
      </c>
      <c r="E55" s="233">
        <v>18.5</v>
      </c>
      <c r="F55" s="233">
        <v>19</v>
      </c>
      <c r="G55" s="233">
        <v>19.399999999999999</v>
      </c>
      <c r="H55" s="233">
        <v>18.3</v>
      </c>
      <c r="I55" s="233">
        <v>15.6</v>
      </c>
      <c r="J55" s="233" t="s">
        <v>4</v>
      </c>
      <c r="K55" s="233"/>
      <c r="L55" s="233"/>
      <c r="M55" s="233"/>
      <c r="N55" s="233"/>
      <c r="O55" s="233"/>
      <c r="P55" s="233"/>
      <c r="Q55" s="233"/>
      <c r="R55" s="233"/>
    </row>
    <row r="56" spans="2:18" x14ac:dyDescent="0.25">
      <c r="B56" s="232">
        <v>5</v>
      </c>
      <c r="C56" s="233">
        <v>19.2</v>
      </c>
      <c r="D56" s="233">
        <v>19.2</v>
      </c>
      <c r="E56" s="233">
        <v>18.899999999999999</v>
      </c>
      <c r="F56" s="233">
        <v>19.5</v>
      </c>
      <c r="G56" s="233">
        <v>19.899999999999999</v>
      </c>
      <c r="H56" s="233">
        <v>19.899999999999999</v>
      </c>
      <c r="I56" s="233">
        <v>20.100000000000001</v>
      </c>
      <c r="J56" s="233">
        <v>20.100000000000001</v>
      </c>
      <c r="K56" s="233">
        <v>20.6</v>
      </c>
      <c r="L56" s="233">
        <v>20.100000000000001</v>
      </c>
      <c r="M56" s="233">
        <v>20.5</v>
      </c>
      <c r="N56" s="233">
        <v>21</v>
      </c>
      <c r="O56" s="233">
        <v>20.6</v>
      </c>
      <c r="P56" s="233">
        <v>20.5</v>
      </c>
      <c r="Q56" s="233">
        <v>20.5</v>
      </c>
      <c r="R56" s="233">
        <v>21.2</v>
      </c>
    </row>
    <row r="57" spans="2:18" x14ac:dyDescent="0.25">
      <c r="B57" s="232">
        <v>1</v>
      </c>
      <c r="C57" s="236">
        <v>100</v>
      </c>
      <c r="D57" s="236">
        <v>101.04166666666666</v>
      </c>
      <c r="E57" s="236">
        <v>99.479166666666686</v>
      </c>
      <c r="F57" s="236">
        <v>100</v>
      </c>
      <c r="G57" s="236">
        <v>102.08333333333334</v>
      </c>
      <c r="H57" s="236">
        <v>104.16666666666667</v>
      </c>
      <c r="I57" s="236">
        <v>103.125</v>
      </c>
      <c r="J57" s="236">
        <v>103.64583333333333</v>
      </c>
      <c r="K57" s="236">
        <v>105.72916666666667</v>
      </c>
      <c r="L57" s="236">
        <v>105.72916666666667</v>
      </c>
      <c r="M57" s="236">
        <v>109.89583333333334</v>
      </c>
      <c r="N57" s="236">
        <v>107.8125</v>
      </c>
      <c r="O57" s="236">
        <v>107.8125</v>
      </c>
      <c r="P57" s="236">
        <v>106.24999999999999</v>
      </c>
      <c r="Q57" s="236">
        <v>110.9375</v>
      </c>
      <c r="R57" s="236">
        <v>111.97916666666667</v>
      </c>
    </row>
    <row r="58" spans="2:18" x14ac:dyDescent="0.25">
      <c r="B58" s="232">
        <v>2</v>
      </c>
      <c r="C58" s="236">
        <v>100</v>
      </c>
      <c r="D58" s="236">
        <v>101.60427807486631</v>
      </c>
      <c r="E58" s="236">
        <v>101.06951871657753</v>
      </c>
      <c r="F58" s="236">
        <v>101.60427807486631</v>
      </c>
      <c r="G58" s="236">
        <v>102.67379679144385</v>
      </c>
      <c r="H58" s="236">
        <v>92.513368983957221</v>
      </c>
      <c r="I58" s="236">
        <v>82.352941176470594</v>
      </c>
      <c r="J58" s="236"/>
      <c r="K58" s="236"/>
      <c r="L58" s="236"/>
      <c r="M58" s="236"/>
      <c r="N58" s="236"/>
      <c r="O58" s="236"/>
      <c r="P58" s="236"/>
      <c r="Q58" s="236"/>
      <c r="R58" s="236"/>
    </row>
    <row r="59" spans="2:18" x14ac:dyDescent="0.25">
      <c r="B59" s="232">
        <v>3</v>
      </c>
      <c r="C59" s="236">
        <v>100</v>
      </c>
      <c r="D59" s="236">
        <v>100</v>
      </c>
      <c r="E59" s="236">
        <v>100</v>
      </c>
      <c r="F59" s="236">
        <v>101.12359550561797</v>
      </c>
      <c r="G59" s="236">
        <v>104.49438202247192</v>
      </c>
      <c r="H59" s="236">
        <v>106.17977528089887</v>
      </c>
      <c r="I59" s="236">
        <v>103.37078651685391</v>
      </c>
      <c r="J59" s="236">
        <v>107.30337078651687</v>
      </c>
      <c r="K59" s="236">
        <v>110.67415730337078</v>
      </c>
      <c r="L59" s="236">
        <v>107.30337078651687</v>
      </c>
      <c r="M59" s="236">
        <v>110.11235955056181</v>
      </c>
      <c r="N59" s="236">
        <v>112.35955056179775</v>
      </c>
      <c r="O59" s="236">
        <v>108.42696629213482</v>
      </c>
      <c r="P59" s="236">
        <v>107.30337078651687</v>
      </c>
      <c r="Q59" s="236">
        <v>109.55056179775281</v>
      </c>
      <c r="R59" s="236">
        <v>116.85393258426966</v>
      </c>
    </row>
    <row r="60" spans="2:18" x14ac:dyDescent="0.25">
      <c r="B60" s="232">
        <v>4</v>
      </c>
      <c r="C60" s="236">
        <v>100</v>
      </c>
      <c r="D60" s="236">
        <v>107.05882352941177</v>
      </c>
      <c r="E60" s="236">
        <v>108.82352941176471</v>
      </c>
      <c r="F60" s="236">
        <v>111.76470588235294</v>
      </c>
      <c r="G60" s="236">
        <v>114.11764705882352</v>
      </c>
      <c r="H60" s="236">
        <v>107.64705882352941</v>
      </c>
      <c r="I60" s="236">
        <v>91.764705882352942</v>
      </c>
      <c r="J60" s="236"/>
      <c r="K60" s="236"/>
      <c r="L60" s="236"/>
      <c r="M60" s="236"/>
      <c r="N60" s="236"/>
      <c r="O60" s="236"/>
      <c r="P60" s="236"/>
      <c r="Q60" s="236"/>
      <c r="R60" s="236"/>
    </row>
    <row r="61" spans="2:18" x14ac:dyDescent="0.25">
      <c r="B61" s="232">
        <v>5</v>
      </c>
      <c r="C61" s="236">
        <v>100</v>
      </c>
      <c r="D61" s="236">
        <v>100</v>
      </c>
      <c r="E61" s="236">
        <v>98.437499999999986</v>
      </c>
      <c r="F61" s="236">
        <v>101.5625</v>
      </c>
      <c r="G61" s="236">
        <v>103.64583333333333</v>
      </c>
      <c r="H61" s="236">
        <v>103.64583333333333</v>
      </c>
      <c r="I61" s="236">
        <v>104.68750000000001</v>
      </c>
      <c r="J61" s="236">
        <v>104.68750000000001</v>
      </c>
      <c r="K61" s="236">
        <v>107.29166666666667</v>
      </c>
      <c r="L61" s="236">
        <v>104.68750000000001</v>
      </c>
      <c r="M61" s="236">
        <v>106.77083333333334</v>
      </c>
      <c r="N61" s="236">
        <v>109.375</v>
      </c>
      <c r="O61" s="236">
        <v>107.29166666666667</v>
      </c>
      <c r="P61" s="236">
        <v>106.77083333333334</v>
      </c>
      <c r="Q61" s="236">
        <v>106.77083333333334</v>
      </c>
      <c r="R61" s="236">
        <v>110.41666666666667</v>
      </c>
    </row>
    <row r="62" spans="2:18" x14ac:dyDescent="0.25"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229"/>
      <c r="R62" s="229"/>
    </row>
    <row r="63" spans="2:18" x14ac:dyDescent="0.25">
      <c r="B63" s="229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</row>
    <row r="64" spans="2:18" ht="45" x14ac:dyDescent="0.25">
      <c r="B64" s="229"/>
      <c r="C64" s="231" t="s">
        <v>153</v>
      </c>
      <c r="D64" s="229"/>
      <c r="E64" s="229"/>
      <c r="F64" s="229"/>
      <c r="G64" s="229"/>
      <c r="H64" s="229"/>
      <c r="I64" s="229"/>
      <c r="J64" s="229"/>
      <c r="K64" s="229"/>
      <c r="L64" s="229"/>
      <c r="M64" s="229"/>
      <c r="N64" s="229"/>
      <c r="O64" s="229"/>
      <c r="P64" s="229"/>
      <c r="Q64" s="229"/>
      <c r="R64" s="229"/>
    </row>
    <row r="65" spans="2:18" x14ac:dyDescent="0.25">
      <c r="B65" s="232" t="s">
        <v>77</v>
      </c>
      <c r="C65" s="232">
        <v>0</v>
      </c>
      <c r="D65" s="232">
        <v>1</v>
      </c>
      <c r="E65" s="232">
        <v>2</v>
      </c>
      <c r="F65" s="232">
        <v>3</v>
      </c>
      <c r="G65" s="232">
        <v>4</v>
      </c>
      <c r="H65" s="232">
        <v>5</v>
      </c>
      <c r="I65" s="232">
        <v>6</v>
      </c>
      <c r="J65" s="232">
        <v>7</v>
      </c>
      <c r="K65" s="232">
        <v>8</v>
      </c>
      <c r="L65" s="232">
        <v>9</v>
      </c>
      <c r="M65" s="232">
        <v>10</v>
      </c>
      <c r="N65" s="232">
        <v>11</v>
      </c>
      <c r="O65" s="232">
        <v>12</v>
      </c>
      <c r="P65" s="232">
        <v>13</v>
      </c>
      <c r="Q65" s="232">
        <v>14</v>
      </c>
      <c r="R65" s="232">
        <v>16</v>
      </c>
    </row>
    <row r="66" spans="2:18" x14ac:dyDescent="0.25">
      <c r="B66" s="232">
        <v>1</v>
      </c>
      <c r="C66" s="233">
        <v>19.5</v>
      </c>
      <c r="D66" s="233">
        <v>19.3</v>
      </c>
      <c r="E66" s="233">
        <v>19.600000000000001</v>
      </c>
      <c r="F66" s="233">
        <v>19.399999999999999</v>
      </c>
      <c r="G66" s="233">
        <v>19.8</v>
      </c>
      <c r="H66" s="233">
        <v>20.100000000000001</v>
      </c>
      <c r="I66" s="233">
        <v>19.899999999999999</v>
      </c>
      <c r="J66" s="233">
        <v>20.100000000000001</v>
      </c>
      <c r="K66" s="233">
        <v>20</v>
      </c>
      <c r="L66" s="233">
        <v>20</v>
      </c>
      <c r="M66" s="233">
        <v>20.8</v>
      </c>
      <c r="N66" s="233">
        <v>20.5</v>
      </c>
      <c r="O66" s="233">
        <v>20.7</v>
      </c>
      <c r="P66" s="233">
        <v>20.100000000000001</v>
      </c>
      <c r="Q66" s="233">
        <v>20</v>
      </c>
      <c r="R66" s="233">
        <v>20.7</v>
      </c>
    </row>
    <row r="67" spans="2:18" x14ac:dyDescent="0.25">
      <c r="B67" s="232">
        <v>2</v>
      </c>
      <c r="C67" s="233">
        <v>19.2</v>
      </c>
      <c r="D67" s="233">
        <v>19.8</v>
      </c>
      <c r="E67" s="233">
        <v>20.3</v>
      </c>
      <c r="F67" s="233">
        <v>20.6</v>
      </c>
      <c r="G67" s="233">
        <v>20.100000000000001</v>
      </c>
      <c r="H67" s="233">
        <v>20.3</v>
      </c>
      <c r="I67" s="233">
        <v>19.899999999999999</v>
      </c>
      <c r="J67" s="233">
        <v>19.899999999999999</v>
      </c>
      <c r="K67" s="233">
        <v>20.3</v>
      </c>
      <c r="L67" s="233">
        <v>20</v>
      </c>
      <c r="M67" s="233">
        <v>21.1</v>
      </c>
      <c r="N67" s="233">
        <v>21.5</v>
      </c>
      <c r="O67" s="233">
        <v>20.7</v>
      </c>
      <c r="P67" s="233">
        <v>20.100000000000001</v>
      </c>
      <c r="Q67" s="233">
        <v>20.6</v>
      </c>
      <c r="R67" s="233">
        <v>21</v>
      </c>
    </row>
    <row r="68" spans="2:18" x14ac:dyDescent="0.25">
      <c r="B68" s="232">
        <v>3</v>
      </c>
      <c r="C68" s="233">
        <v>18.399999999999999</v>
      </c>
      <c r="D68" s="233">
        <v>19.100000000000001</v>
      </c>
      <c r="E68" s="233">
        <v>19.399999999999999</v>
      </c>
      <c r="F68" s="233">
        <v>19.399999999999999</v>
      </c>
      <c r="G68" s="233">
        <v>19.899999999999999</v>
      </c>
      <c r="H68" s="233">
        <v>19.600000000000001</v>
      </c>
      <c r="I68" s="233">
        <v>19.2</v>
      </c>
      <c r="J68" s="233">
        <v>19.399999999999999</v>
      </c>
      <c r="K68" s="233">
        <v>19.5</v>
      </c>
      <c r="L68" s="233">
        <v>19.3</v>
      </c>
      <c r="M68" s="233">
        <v>19.7</v>
      </c>
      <c r="N68" s="233">
        <v>19.7</v>
      </c>
      <c r="O68" s="233">
        <v>19.600000000000001</v>
      </c>
      <c r="P68" s="233">
        <v>19.3</v>
      </c>
      <c r="Q68" s="233">
        <v>19.5</v>
      </c>
      <c r="R68" s="233">
        <v>19.3</v>
      </c>
    </row>
    <row r="69" spans="2:18" x14ac:dyDescent="0.25">
      <c r="B69" s="232">
        <v>4</v>
      </c>
      <c r="C69" s="233">
        <v>14.1</v>
      </c>
      <c r="D69" s="233">
        <v>15</v>
      </c>
      <c r="E69" s="233">
        <v>15.3</v>
      </c>
      <c r="F69" s="233">
        <v>15.4</v>
      </c>
      <c r="G69" s="233">
        <v>15.6</v>
      </c>
      <c r="H69" s="233">
        <v>15.8</v>
      </c>
      <c r="I69" s="233">
        <v>15</v>
      </c>
      <c r="J69" s="233">
        <v>13.2</v>
      </c>
      <c r="K69" s="233" t="s">
        <v>4</v>
      </c>
      <c r="L69" s="233"/>
      <c r="M69" s="233"/>
      <c r="N69" s="233"/>
      <c r="O69" s="233"/>
      <c r="P69" s="233"/>
      <c r="Q69" s="233"/>
      <c r="R69" s="233"/>
    </row>
    <row r="70" spans="2:18" x14ac:dyDescent="0.25">
      <c r="B70" s="232">
        <v>5</v>
      </c>
      <c r="C70" s="233">
        <v>18.100000000000001</v>
      </c>
      <c r="D70" s="233">
        <v>18.600000000000001</v>
      </c>
      <c r="E70" s="233">
        <v>19</v>
      </c>
      <c r="F70" s="233">
        <v>18.8</v>
      </c>
      <c r="G70" s="233">
        <v>19.399999999999999</v>
      </c>
      <c r="H70" s="233">
        <v>19.8</v>
      </c>
      <c r="I70" s="233">
        <v>19.600000000000001</v>
      </c>
      <c r="J70" s="233">
        <v>19.2</v>
      </c>
      <c r="K70" s="233">
        <v>19.8</v>
      </c>
      <c r="L70" s="233">
        <v>15.9</v>
      </c>
      <c r="M70" s="233" t="s">
        <v>4</v>
      </c>
      <c r="N70" s="233"/>
      <c r="O70" s="233"/>
      <c r="P70" s="233"/>
      <c r="Q70" s="233"/>
      <c r="R70" s="233"/>
    </row>
    <row r="71" spans="2:18" x14ac:dyDescent="0.25">
      <c r="B71" s="232">
        <v>1</v>
      </c>
      <c r="C71" s="236">
        <v>100</v>
      </c>
      <c r="D71" s="236">
        <v>98.974358974358978</v>
      </c>
      <c r="E71" s="236">
        <v>100.51282051282053</v>
      </c>
      <c r="F71" s="236">
        <v>99.487179487179475</v>
      </c>
      <c r="G71" s="236">
        <v>101.53846153846153</v>
      </c>
      <c r="H71" s="236">
        <v>103.07692307692309</v>
      </c>
      <c r="I71" s="236">
        <v>102.05128205128204</v>
      </c>
      <c r="J71" s="236">
        <v>103.07692307692309</v>
      </c>
      <c r="K71" s="236">
        <v>102.56410256410257</v>
      </c>
      <c r="L71" s="236">
        <v>102.56410256410257</v>
      </c>
      <c r="M71" s="236">
        <v>106.66666666666667</v>
      </c>
      <c r="N71" s="236">
        <v>105.12820512820512</v>
      </c>
      <c r="O71" s="236">
        <v>106.15384615384616</v>
      </c>
      <c r="P71" s="236">
        <v>103.07692307692309</v>
      </c>
      <c r="Q71" s="236">
        <v>102.56410256410257</v>
      </c>
      <c r="R71" s="236">
        <v>106.15384615384616</v>
      </c>
    </row>
    <row r="72" spans="2:18" x14ac:dyDescent="0.25">
      <c r="B72" s="232">
        <v>2</v>
      </c>
      <c r="C72" s="236">
        <v>100</v>
      </c>
      <c r="D72" s="236">
        <v>103.125</v>
      </c>
      <c r="E72" s="236">
        <v>105.72916666666667</v>
      </c>
      <c r="F72" s="236">
        <v>107.29166666666667</v>
      </c>
      <c r="G72" s="236">
        <v>104.68750000000001</v>
      </c>
      <c r="H72" s="236">
        <v>105.72916666666667</v>
      </c>
      <c r="I72" s="236">
        <v>103.64583333333333</v>
      </c>
      <c r="J72" s="236">
        <v>103.64583333333333</v>
      </c>
      <c r="K72" s="236">
        <v>105.72916666666667</v>
      </c>
      <c r="L72" s="236">
        <v>104.16666666666667</v>
      </c>
      <c r="M72" s="236">
        <v>109.89583333333334</v>
      </c>
      <c r="N72" s="236">
        <v>111.97916666666667</v>
      </c>
      <c r="O72" s="236">
        <v>107.8125</v>
      </c>
      <c r="P72" s="236">
        <v>104.68750000000001</v>
      </c>
      <c r="Q72" s="236">
        <v>107.29166666666667</v>
      </c>
      <c r="R72" s="236">
        <v>109.375</v>
      </c>
    </row>
    <row r="73" spans="2:18" x14ac:dyDescent="0.25">
      <c r="B73" s="232">
        <v>3</v>
      </c>
      <c r="C73" s="236">
        <v>100</v>
      </c>
      <c r="D73" s="236">
        <v>103.80434782608698</v>
      </c>
      <c r="E73" s="236">
        <v>105.43478260869564</v>
      </c>
      <c r="F73" s="236">
        <v>105.43478260869564</v>
      </c>
      <c r="G73" s="236">
        <v>108.15217391304347</v>
      </c>
      <c r="H73" s="236">
        <v>106.52173913043481</v>
      </c>
      <c r="I73" s="236">
        <v>104.34782608695653</v>
      </c>
      <c r="J73" s="236">
        <v>105.43478260869564</v>
      </c>
      <c r="K73" s="236">
        <v>105.97826086956522</v>
      </c>
      <c r="L73" s="236">
        <v>104.89130434782609</v>
      </c>
      <c r="M73" s="236">
        <v>107.06521739130436</v>
      </c>
      <c r="N73" s="236">
        <v>107.06521739130436</v>
      </c>
      <c r="O73" s="236">
        <v>106.52173913043481</v>
      </c>
      <c r="P73" s="236">
        <v>104.89130434782609</v>
      </c>
      <c r="Q73" s="236">
        <v>105.97826086956522</v>
      </c>
      <c r="R73" s="236">
        <v>104.89130434782609</v>
      </c>
    </row>
    <row r="74" spans="2:18" x14ac:dyDescent="0.25">
      <c r="B74" s="232">
        <v>4</v>
      </c>
      <c r="C74" s="236">
        <v>100</v>
      </c>
      <c r="D74" s="236">
        <v>106.38297872340426</v>
      </c>
      <c r="E74" s="236">
        <v>108.51063829787235</v>
      </c>
      <c r="F74" s="236">
        <v>109.21985815602837</v>
      </c>
      <c r="G74" s="236">
        <v>110.63829787234043</v>
      </c>
      <c r="H74" s="236">
        <v>112.05673758865248</v>
      </c>
      <c r="I74" s="236">
        <v>106.38297872340426</v>
      </c>
      <c r="J74" s="236">
        <v>93.61702127659575</v>
      </c>
      <c r="K74" s="236"/>
      <c r="L74" s="236"/>
      <c r="M74" s="236"/>
      <c r="N74" s="236"/>
      <c r="O74" s="236"/>
      <c r="P74" s="236"/>
      <c r="Q74" s="236"/>
      <c r="R74" s="236"/>
    </row>
    <row r="75" spans="2:18" x14ac:dyDescent="0.25">
      <c r="B75" s="232">
        <v>5</v>
      </c>
      <c r="C75" s="236">
        <v>100</v>
      </c>
      <c r="D75" s="236">
        <v>102.76243093922652</v>
      </c>
      <c r="E75" s="236">
        <v>104.97237569060772</v>
      </c>
      <c r="F75" s="236">
        <v>103.86740331491711</v>
      </c>
      <c r="G75" s="236">
        <v>107.18232044198894</v>
      </c>
      <c r="H75" s="236">
        <v>109.39226519337015</v>
      </c>
      <c r="I75" s="236">
        <v>108.28729281767956</v>
      </c>
      <c r="J75" s="236">
        <v>106.07734806629833</v>
      </c>
      <c r="K75" s="236">
        <v>109.39226519337015</v>
      </c>
      <c r="L75" s="236">
        <v>87.845303867403302</v>
      </c>
      <c r="M75" s="236"/>
      <c r="N75" s="236"/>
      <c r="O75" s="236"/>
      <c r="P75" s="236"/>
      <c r="Q75" s="236"/>
      <c r="R75" s="236"/>
    </row>
    <row r="76" spans="2:18" x14ac:dyDescent="0.25"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29"/>
      <c r="R76" s="229"/>
    </row>
    <row r="77" spans="2:18" x14ac:dyDescent="0.25"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29"/>
    </row>
    <row r="78" spans="2:18" x14ac:dyDescent="0.25">
      <c r="B78" s="229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</row>
    <row r="79" spans="2:18" ht="60" x14ac:dyDescent="0.25">
      <c r="B79" s="229"/>
      <c r="C79" s="231" t="s">
        <v>154</v>
      </c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229"/>
      <c r="Q79" s="229"/>
      <c r="R79" s="229"/>
    </row>
    <row r="80" spans="2:18" x14ac:dyDescent="0.25">
      <c r="B80" s="232" t="s">
        <v>77</v>
      </c>
      <c r="C80" s="232">
        <v>0</v>
      </c>
      <c r="D80" s="232">
        <v>1</v>
      </c>
      <c r="E80" s="232">
        <v>2</v>
      </c>
      <c r="F80" s="232">
        <v>3</v>
      </c>
      <c r="G80" s="232">
        <v>4</v>
      </c>
      <c r="H80" s="232">
        <v>5</v>
      </c>
      <c r="I80" s="232">
        <v>6</v>
      </c>
      <c r="J80" s="232">
        <v>7</v>
      </c>
      <c r="K80" s="232">
        <v>8</v>
      </c>
      <c r="L80" s="232">
        <v>9</v>
      </c>
      <c r="M80" s="232">
        <v>10</v>
      </c>
      <c r="N80" s="232">
        <v>11</v>
      </c>
      <c r="O80" s="232">
        <v>12</v>
      </c>
      <c r="P80" s="232">
        <v>13</v>
      </c>
      <c r="Q80" s="232">
        <v>14</v>
      </c>
      <c r="R80" s="232">
        <v>16</v>
      </c>
    </row>
    <row r="81" spans="2:18" x14ac:dyDescent="0.25">
      <c r="B81" s="232">
        <v>1</v>
      </c>
      <c r="C81" s="233">
        <v>16.2</v>
      </c>
      <c r="D81" s="233">
        <v>16.5</v>
      </c>
      <c r="E81" s="233">
        <v>16.5</v>
      </c>
      <c r="F81" s="233">
        <v>17.399999999999999</v>
      </c>
      <c r="G81" s="233">
        <v>17.7</v>
      </c>
      <c r="H81" s="233">
        <v>17.100000000000001</v>
      </c>
      <c r="I81" s="233">
        <v>17</v>
      </c>
      <c r="J81" s="233">
        <v>17.3</v>
      </c>
      <c r="K81" s="233">
        <v>17.600000000000001</v>
      </c>
      <c r="L81" s="233">
        <v>17.100000000000001</v>
      </c>
      <c r="M81" s="233">
        <v>18.100000000000001</v>
      </c>
      <c r="N81" s="233">
        <v>17</v>
      </c>
      <c r="O81" s="233">
        <v>17.600000000000001</v>
      </c>
      <c r="P81" s="233">
        <v>17.3</v>
      </c>
      <c r="Q81" s="233">
        <v>17.600000000000001</v>
      </c>
      <c r="R81" s="233">
        <v>17.100000000000001</v>
      </c>
    </row>
    <row r="82" spans="2:18" x14ac:dyDescent="0.25">
      <c r="B82" s="232">
        <v>2</v>
      </c>
      <c r="C82" s="233">
        <v>20.5</v>
      </c>
      <c r="D82" s="233">
        <v>20.2</v>
      </c>
      <c r="E82" s="233">
        <v>20.2</v>
      </c>
      <c r="F82" s="233">
        <v>20.5</v>
      </c>
      <c r="G82" s="233">
        <v>21.4</v>
      </c>
      <c r="H82" s="233">
        <v>21.2</v>
      </c>
      <c r="I82" s="233">
        <v>21</v>
      </c>
      <c r="J82" s="233">
        <v>21</v>
      </c>
      <c r="K82" s="233">
        <v>21.6</v>
      </c>
      <c r="L82" s="233">
        <v>21.2</v>
      </c>
      <c r="M82" s="233">
        <v>21.2</v>
      </c>
      <c r="N82" s="233">
        <v>21.4</v>
      </c>
      <c r="O82" s="233">
        <v>21.9</v>
      </c>
      <c r="P82" s="233">
        <v>21.6</v>
      </c>
      <c r="Q82" s="233">
        <v>22.6</v>
      </c>
      <c r="R82" s="233">
        <v>23</v>
      </c>
    </row>
    <row r="83" spans="2:18" x14ac:dyDescent="0.25">
      <c r="B83" s="232">
        <v>3</v>
      </c>
      <c r="C83" s="233">
        <v>19.600000000000001</v>
      </c>
      <c r="D83" s="233">
        <v>19.2</v>
      </c>
      <c r="E83" s="233">
        <v>20</v>
      </c>
      <c r="F83" s="233">
        <v>21.8</v>
      </c>
      <c r="G83" s="233">
        <v>22.7</v>
      </c>
      <c r="H83" s="233">
        <v>22.3</v>
      </c>
      <c r="I83" s="233">
        <v>21.5</v>
      </c>
      <c r="J83" s="233">
        <v>21.8</v>
      </c>
      <c r="K83" s="233">
        <v>21.7</v>
      </c>
      <c r="L83" s="233">
        <v>21.6</v>
      </c>
      <c r="M83" s="233">
        <v>21.6</v>
      </c>
      <c r="N83" s="233">
        <v>21.6</v>
      </c>
      <c r="O83" s="233">
        <v>21.8</v>
      </c>
      <c r="P83" s="233">
        <v>21</v>
      </c>
      <c r="Q83" s="233">
        <v>20.8</v>
      </c>
      <c r="R83" s="233">
        <v>21.1</v>
      </c>
    </row>
    <row r="84" spans="2:18" x14ac:dyDescent="0.25">
      <c r="B84" s="232">
        <v>4</v>
      </c>
      <c r="C84" s="233">
        <v>21.1</v>
      </c>
      <c r="D84" s="233">
        <v>21.5</v>
      </c>
      <c r="E84" s="233">
        <v>21</v>
      </c>
      <c r="F84" s="233">
        <v>20.9</v>
      </c>
      <c r="G84" s="233">
        <v>21</v>
      </c>
      <c r="H84" s="233">
        <v>21.4</v>
      </c>
      <c r="I84" s="233">
        <v>21.4</v>
      </c>
      <c r="J84" s="233">
        <v>21.7</v>
      </c>
      <c r="K84" s="233">
        <v>21.9</v>
      </c>
      <c r="L84" s="233">
        <v>21.3</v>
      </c>
      <c r="M84" s="233">
        <v>21.6</v>
      </c>
      <c r="N84" s="233">
        <v>22.8</v>
      </c>
      <c r="O84" s="233">
        <v>22.8</v>
      </c>
      <c r="P84" s="233">
        <v>22.4</v>
      </c>
      <c r="Q84" s="233">
        <v>22.3</v>
      </c>
      <c r="R84" s="233">
        <v>22.8</v>
      </c>
    </row>
    <row r="85" spans="2:18" x14ac:dyDescent="0.25">
      <c r="B85" s="232">
        <v>1</v>
      </c>
      <c r="C85" s="236">
        <v>100</v>
      </c>
      <c r="D85" s="236">
        <v>101.85185185185186</v>
      </c>
      <c r="E85" s="236">
        <v>101.85185185185186</v>
      </c>
      <c r="F85" s="236">
        <v>107.4074074074074</v>
      </c>
      <c r="G85" s="236">
        <v>109.25925925925927</v>
      </c>
      <c r="H85" s="236">
        <v>105.55555555555557</v>
      </c>
      <c r="I85" s="236">
        <v>104.93827160493828</v>
      </c>
      <c r="J85" s="236">
        <v>106.79012345679013</v>
      </c>
      <c r="K85" s="236">
        <v>108.64197530864199</v>
      </c>
      <c r="L85" s="236">
        <v>105.55555555555557</v>
      </c>
      <c r="M85" s="236">
        <v>111.72839506172842</v>
      </c>
      <c r="N85" s="236">
        <v>104.93827160493828</v>
      </c>
      <c r="O85" s="236">
        <v>108.64197530864199</v>
      </c>
      <c r="P85" s="236">
        <v>106.79012345679013</v>
      </c>
      <c r="Q85" s="236">
        <v>108.64197530864199</v>
      </c>
      <c r="R85" s="236">
        <v>105.55555555555557</v>
      </c>
    </row>
    <row r="86" spans="2:18" x14ac:dyDescent="0.25">
      <c r="B86" s="232">
        <v>2</v>
      </c>
      <c r="C86" s="236">
        <v>100</v>
      </c>
      <c r="D86" s="236">
        <v>98.536585365853654</v>
      </c>
      <c r="E86" s="236">
        <v>98.536585365853654</v>
      </c>
      <c r="F86" s="236">
        <v>100</v>
      </c>
      <c r="G86" s="236">
        <v>104.39024390243902</v>
      </c>
      <c r="H86" s="236">
        <v>103.41463414634147</v>
      </c>
      <c r="I86" s="236">
        <v>102.4390243902439</v>
      </c>
      <c r="J86" s="236">
        <v>102.4390243902439</v>
      </c>
      <c r="K86" s="236">
        <v>105.36585365853658</v>
      </c>
      <c r="L86" s="236">
        <v>103.41463414634147</v>
      </c>
      <c r="M86" s="236">
        <v>103.41463414634147</v>
      </c>
      <c r="N86" s="236">
        <v>104.39024390243902</v>
      </c>
      <c r="O86" s="236">
        <v>106.82926829268293</v>
      </c>
      <c r="P86" s="236">
        <v>105.36585365853658</v>
      </c>
      <c r="Q86" s="236">
        <v>110.2439024390244</v>
      </c>
      <c r="R86" s="236">
        <v>112.19512195121951</v>
      </c>
    </row>
    <row r="87" spans="2:18" x14ac:dyDescent="0.25">
      <c r="B87" s="232">
        <v>3</v>
      </c>
      <c r="C87" s="236">
        <v>100</v>
      </c>
      <c r="D87" s="236">
        <v>97.959183673469383</v>
      </c>
      <c r="E87" s="236">
        <v>102.0408163265306</v>
      </c>
      <c r="F87" s="236">
        <v>111.22448979591836</v>
      </c>
      <c r="G87" s="236">
        <v>115.81632653061223</v>
      </c>
      <c r="H87" s="236">
        <v>113.77551020408163</v>
      </c>
      <c r="I87" s="236">
        <v>109.69387755102041</v>
      </c>
      <c r="J87" s="236">
        <v>111.22448979591836</v>
      </c>
      <c r="K87" s="236">
        <v>110.71428571428571</v>
      </c>
      <c r="L87" s="236">
        <v>110.20408163265306</v>
      </c>
      <c r="M87" s="236">
        <v>110.20408163265306</v>
      </c>
      <c r="N87" s="236">
        <v>110.20408163265306</v>
      </c>
      <c r="O87" s="236">
        <v>111.22448979591836</v>
      </c>
      <c r="P87" s="236">
        <v>107.14285714285714</v>
      </c>
      <c r="Q87" s="236">
        <v>106.12244897959182</v>
      </c>
      <c r="R87" s="236">
        <v>107.65306122448979</v>
      </c>
    </row>
    <row r="88" spans="2:18" x14ac:dyDescent="0.25">
      <c r="B88" s="232">
        <v>4</v>
      </c>
      <c r="C88" s="236">
        <v>100</v>
      </c>
      <c r="D88" s="236">
        <v>101.89573459715639</v>
      </c>
      <c r="E88" s="236">
        <v>99.526066350710892</v>
      </c>
      <c r="F88" s="236">
        <v>99.052132701421797</v>
      </c>
      <c r="G88" s="236">
        <v>99.526066350710892</v>
      </c>
      <c r="H88" s="236">
        <v>101.4218009478673</v>
      </c>
      <c r="I88" s="236">
        <v>101.4218009478673</v>
      </c>
      <c r="J88" s="236">
        <v>102.84360189573459</v>
      </c>
      <c r="K88" s="236">
        <v>103.7914691943128</v>
      </c>
      <c r="L88" s="236">
        <v>100.94786729857819</v>
      </c>
      <c r="M88" s="236">
        <v>102.36966824644549</v>
      </c>
      <c r="N88" s="236">
        <v>108.05687203791469</v>
      </c>
      <c r="O88" s="236">
        <v>108.05687203791469</v>
      </c>
      <c r="P88" s="236">
        <v>106.16113744075828</v>
      </c>
      <c r="Q88" s="236">
        <v>105.68720379146919</v>
      </c>
      <c r="R88" s="236">
        <v>108.05687203791469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I13"/>
  <sheetViews>
    <sheetView tabSelected="1" zoomScale="70" zoomScaleNormal="70" workbookViewId="0">
      <selection activeCell="K12" sqref="K12"/>
    </sheetView>
  </sheetViews>
  <sheetFormatPr defaultRowHeight="15" x14ac:dyDescent="0.25"/>
  <cols>
    <col min="4" max="4" width="12" customWidth="1"/>
    <col min="6" max="6" width="11" bestFit="1" customWidth="1"/>
    <col min="8" max="8" width="11" bestFit="1" customWidth="1"/>
  </cols>
  <sheetData>
    <row r="2" spans="4:9" ht="23.25" x14ac:dyDescent="0.35">
      <c r="E2" s="400" t="s">
        <v>155</v>
      </c>
    </row>
    <row r="3" spans="4:9" ht="15.75" thickBot="1" x14ac:dyDescent="0.3"/>
    <row r="4" spans="4:9" ht="18" customHeight="1" thickBot="1" x14ac:dyDescent="0.35">
      <c r="D4" s="424" t="s">
        <v>1</v>
      </c>
      <c r="E4" s="426"/>
      <c r="F4" s="424" t="s">
        <v>35</v>
      </c>
      <c r="G4" s="425"/>
      <c r="H4" s="431" t="s">
        <v>253</v>
      </c>
      <c r="I4" s="425"/>
    </row>
    <row r="5" spans="4:9" ht="18" customHeight="1" x14ac:dyDescent="0.25">
      <c r="D5" s="422" t="s">
        <v>265</v>
      </c>
      <c r="E5" s="427" t="s">
        <v>262</v>
      </c>
      <c r="F5" s="422" t="s">
        <v>265</v>
      </c>
      <c r="G5" s="423" t="s">
        <v>262</v>
      </c>
      <c r="H5" s="432" t="s">
        <v>265</v>
      </c>
      <c r="I5" s="423" t="s">
        <v>262</v>
      </c>
    </row>
    <row r="6" spans="4:9" x14ac:dyDescent="0.25">
      <c r="D6" s="410"/>
      <c r="E6" s="428"/>
      <c r="F6" s="410"/>
      <c r="G6" s="411"/>
      <c r="H6" s="433"/>
      <c r="I6" s="411"/>
    </row>
    <row r="7" spans="4:9" x14ac:dyDescent="0.25">
      <c r="D7" s="410"/>
      <c r="E7" s="428"/>
      <c r="F7" s="410"/>
      <c r="G7" s="411"/>
      <c r="H7" s="433"/>
      <c r="I7" s="411"/>
    </row>
    <row r="8" spans="4:9" ht="18.75" x14ac:dyDescent="0.3">
      <c r="D8" s="412"/>
      <c r="E8" s="429"/>
      <c r="F8" s="412"/>
      <c r="G8" s="413"/>
      <c r="H8" s="434" t="s">
        <v>254</v>
      </c>
      <c r="I8" s="413">
        <v>1</v>
      </c>
    </row>
    <row r="9" spans="4:9" ht="18.75" x14ac:dyDescent="0.3">
      <c r="D9" s="412"/>
      <c r="E9" s="429"/>
      <c r="F9" s="412"/>
      <c r="G9" s="413"/>
      <c r="H9" s="434" t="s">
        <v>255</v>
      </c>
      <c r="I9" s="413">
        <v>2</v>
      </c>
    </row>
    <row r="10" spans="4:9" ht="18.75" x14ac:dyDescent="0.3">
      <c r="D10" s="412"/>
      <c r="E10" s="429"/>
      <c r="F10" s="412"/>
      <c r="G10" s="413"/>
      <c r="H10" s="434" t="s">
        <v>256</v>
      </c>
      <c r="I10" s="413">
        <v>2</v>
      </c>
    </row>
    <row r="11" spans="4:9" ht="18.75" x14ac:dyDescent="0.3">
      <c r="D11" s="412"/>
      <c r="E11" s="429"/>
      <c r="F11" s="412"/>
      <c r="G11" s="413"/>
      <c r="H11" s="434" t="s">
        <v>257</v>
      </c>
      <c r="I11" s="413">
        <v>1</v>
      </c>
    </row>
    <row r="12" spans="4:9" ht="19.5" thickBot="1" x14ac:dyDescent="0.35">
      <c r="D12" s="416"/>
      <c r="E12" s="430"/>
      <c r="F12" s="416"/>
      <c r="G12" s="418"/>
      <c r="H12" s="435" t="s">
        <v>258</v>
      </c>
      <c r="I12" s="418">
        <v>2</v>
      </c>
    </row>
    <row r="13" spans="4:9" ht="38.25" thickBot="1" x14ac:dyDescent="0.3">
      <c r="D13" s="419" t="s">
        <v>266</v>
      </c>
      <c r="E13" s="437">
        <v>11</v>
      </c>
      <c r="F13" s="419" t="s">
        <v>266</v>
      </c>
      <c r="G13" s="421">
        <v>9</v>
      </c>
      <c r="H13" s="436" t="s">
        <v>266</v>
      </c>
      <c r="I13" s="421">
        <v>1</v>
      </c>
    </row>
  </sheetData>
  <mergeCells count="9">
    <mergeCell ref="D5:D7"/>
    <mergeCell ref="E5:E7"/>
    <mergeCell ref="F5:F7"/>
    <mergeCell ref="G5:G7"/>
    <mergeCell ref="H5:H7"/>
    <mergeCell ref="I5:I7"/>
    <mergeCell ref="H4:I4"/>
    <mergeCell ref="F4:G4"/>
    <mergeCell ref="D4:E4"/>
  </mergeCells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L186"/>
  <sheetViews>
    <sheetView topLeftCell="B1" zoomScale="70" zoomScaleNormal="70" workbookViewId="0">
      <selection activeCell="B2" sqref="B2"/>
    </sheetView>
  </sheetViews>
  <sheetFormatPr defaultRowHeight="15" x14ac:dyDescent="0.25"/>
  <sheetData>
    <row r="2" spans="2:38" ht="23.25" x14ac:dyDescent="0.35">
      <c r="B2" s="237"/>
      <c r="C2" s="244" t="s">
        <v>209</v>
      </c>
    </row>
    <row r="3" spans="2:38" ht="15.75" thickBot="1" x14ac:dyDescent="0.3"/>
    <row r="4" spans="2:38" x14ac:dyDescent="0.25">
      <c r="C4" s="387" t="s">
        <v>156</v>
      </c>
      <c r="D4" s="388"/>
      <c r="E4" s="388"/>
      <c r="F4" s="388"/>
      <c r="G4" s="389"/>
    </row>
    <row r="5" spans="2:38" x14ac:dyDescent="0.25">
      <c r="C5" s="267">
        <v>30</v>
      </c>
      <c r="D5" s="238">
        <v>30</v>
      </c>
      <c r="E5" s="238">
        <v>24</v>
      </c>
      <c r="F5" s="238">
        <v>23</v>
      </c>
      <c r="G5" s="268">
        <v>20</v>
      </c>
    </row>
    <row r="6" spans="2:38" x14ac:dyDescent="0.25">
      <c r="C6" s="267">
        <v>33</v>
      </c>
      <c r="D6" s="238">
        <v>31</v>
      </c>
      <c r="E6" s="238">
        <v>29</v>
      </c>
      <c r="F6" s="238">
        <v>28</v>
      </c>
      <c r="G6" s="268">
        <v>21</v>
      </c>
    </row>
    <row r="7" spans="2:38" x14ac:dyDescent="0.25">
      <c r="C7" s="267">
        <v>35</v>
      </c>
      <c r="D7" s="238">
        <v>33</v>
      </c>
      <c r="E7" s="238">
        <v>27</v>
      </c>
      <c r="F7" s="49">
        <v>29</v>
      </c>
      <c r="G7" s="265"/>
    </row>
    <row r="8" spans="2:38" ht="15.75" thickBot="1" x14ac:dyDescent="0.3">
      <c r="C8" s="269"/>
      <c r="D8" s="270"/>
      <c r="E8" s="270"/>
      <c r="F8" s="271">
        <f>AVERAGE(C5:G7)</f>
        <v>28.071428571428573</v>
      </c>
      <c r="G8" s="272"/>
    </row>
    <row r="10" spans="2:38" ht="15.75" thickBot="1" x14ac:dyDescent="0.3"/>
    <row r="11" spans="2:38" ht="15" customHeight="1" x14ac:dyDescent="0.25">
      <c r="B11" s="384" t="s">
        <v>157</v>
      </c>
      <c r="C11" s="263">
        <v>1</v>
      </c>
      <c r="D11" s="263">
        <f>1+C11</f>
        <v>2</v>
      </c>
      <c r="E11" s="263">
        <f t="shared" ref="E11:I11" si="0">1+D11</f>
        <v>3</v>
      </c>
      <c r="F11" s="263">
        <f t="shared" si="0"/>
        <v>4</v>
      </c>
      <c r="G11" s="263">
        <f t="shared" si="0"/>
        <v>5</v>
      </c>
      <c r="H11" s="263">
        <f t="shared" si="0"/>
        <v>6</v>
      </c>
      <c r="I11" s="263">
        <f t="shared" si="0"/>
        <v>7</v>
      </c>
      <c r="J11" s="263">
        <v>8</v>
      </c>
      <c r="K11" s="263">
        <v>9</v>
      </c>
      <c r="L11" s="264"/>
      <c r="O11" s="384" t="s">
        <v>158</v>
      </c>
      <c r="P11" s="263">
        <v>1</v>
      </c>
      <c r="Q11" s="263">
        <f>1+P11</f>
        <v>2</v>
      </c>
      <c r="R11" s="263">
        <f t="shared" ref="R11:V11" si="1">1+Q11</f>
        <v>3</v>
      </c>
      <c r="S11" s="263">
        <f t="shared" si="1"/>
        <v>4</v>
      </c>
      <c r="T11" s="263">
        <f t="shared" si="1"/>
        <v>5</v>
      </c>
      <c r="U11" s="263">
        <f t="shared" si="1"/>
        <v>6</v>
      </c>
      <c r="V11" s="263">
        <f t="shared" si="1"/>
        <v>7</v>
      </c>
      <c r="W11" s="263">
        <v>8</v>
      </c>
      <c r="X11" s="263">
        <v>9</v>
      </c>
      <c r="Y11" s="264"/>
      <c r="AB11" s="384" t="s">
        <v>159</v>
      </c>
      <c r="AC11" s="263">
        <v>1</v>
      </c>
      <c r="AD11" s="263">
        <f>1+AC11</f>
        <v>2</v>
      </c>
      <c r="AE11" s="263">
        <f t="shared" ref="AE11:AI11" si="2">1+AD11</f>
        <v>3</v>
      </c>
      <c r="AF11" s="263">
        <f t="shared" si="2"/>
        <v>4</v>
      </c>
      <c r="AG11" s="263">
        <f t="shared" si="2"/>
        <v>5</v>
      </c>
      <c r="AH11" s="263">
        <f t="shared" si="2"/>
        <v>6</v>
      </c>
      <c r="AI11" s="263">
        <f t="shared" si="2"/>
        <v>7</v>
      </c>
      <c r="AJ11" s="263">
        <v>8</v>
      </c>
      <c r="AK11" s="263">
        <v>9</v>
      </c>
      <c r="AL11" s="264"/>
    </row>
    <row r="12" spans="2:38" x14ac:dyDescent="0.25">
      <c r="B12" s="385"/>
      <c r="C12" s="23">
        <v>40</v>
      </c>
      <c r="D12" s="23">
        <f>C12*2</f>
        <v>80</v>
      </c>
      <c r="E12" s="23">
        <f t="shared" ref="E12:K12" si="3">D12*2</f>
        <v>160</v>
      </c>
      <c r="F12" s="23">
        <f t="shared" si="3"/>
        <v>320</v>
      </c>
      <c r="G12" s="23">
        <f t="shared" si="3"/>
        <v>640</v>
      </c>
      <c r="H12" s="23">
        <f t="shared" si="3"/>
        <v>1280</v>
      </c>
      <c r="I12" s="23">
        <f t="shared" si="3"/>
        <v>2560</v>
      </c>
      <c r="J12" s="23">
        <f t="shared" si="3"/>
        <v>5120</v>
      </c>
      <c r="K12" s="23">
        <f t="shared" si="3"/>
        <v>10240</v>
      </c>
      <c r="L12" s="255" t="s">
        <v>20</v>
      </c>
      <c r="O12" s="385"/>
      <c r="P12" s="23">
        <v>40</v>
      </c>
      <c r="Q12" s="23">
        <f>P12*2</f>
        <v>80</v>
      </c>
      <c r="R12" s="23">
        <f t="shared" ref="R12:X12" si="4">Q12*2</f>
        <v>160</v>
      </c>
      <c r="S12" s="23">
        <f t="shared" si="4"/>
        <v>320</v>
      </c>
      <c r="T12" s="23">
        <f t="shared" si="4"/>
        <v>640</v>
      </c>
      <c r="U12" s="23">
        <f t="shared" si="4"/>
        <v>1280</v>
      </c>
      <c r="V12" s="23">
        <f t="shared" si="4"/>
        <v>2560</v>
      </c>
      <c r="W12" s="23">
        <f t="shared" si="4"/>
        <v>5120</v>
      </c>
      <c r="X12" s="23">
        <f t="shared" si="4"/>
        <v>10240</v>
      </c>
      <c r="Y12" s="255" t="s">
        <v>20</v>
      </c>
      <c r="AB12" s="385"/>
      <c r="AC12" s="23">
        <v>40</v>
      </c>
      <c r="AD12" s="23">
        <f>AC12*2</f>
        <v>80</v>
      </c>
      <c r="AE12" s="23">
        <f t="shared" ref="AE12:AK12" si="5">AD12*2</f>
        <v>160</v>
      </c>
      <c r="AF12" s="23">
        <f t="shared" si="5"/>
        <v>320</v>
      </c>
      <c r="AG12" s="23">
        <f t="shared" si="5"/>
        <v>640</v>
      </c>
      <c r="AH12" s="23">
        <f t="shared" si="5"/>
        <v>1280</v>
      </c>
      <c r="AI12" s="23">
        <f t="shared" si="5"/>
        <v>2560</v>
      </c>
      <c r="AJ12" s="23">
        <f t="shared" si="5"/>
        <v>5120</v>
      </c>
      <c r="AK12" s="23">
        <f t="shared" si="5"/>
        <v>10240</v>
      </c>
      <c r="AL12" s="255" t="s">
        <v>20</v>
      </c>
    </row>
    <row r="13" spans="2:38" x14ac:dyDescent="0.25">
      <c r="B13" s="385"/>
      <c r="C13" s="239">
        <f>1/C12</f>
        <v>2.5000000000000001E-2</v>
      </c>
      <c r="D13" s="239">
        <f t="shared" ref="D13:K13" si="6">1/D12</f>
        <v>1.2500000000000001E-2</v>
      </c>
      <c r="E13" s="239">
        <f t="shared" si="6"/>
        <v>6.2500000000000003E-3</v>
      </c>
      <c r="F13" s="239">
        <f t="shared" si="6"/>
        <v>3.1250000000000002E-3</v>
      </c>
      <c r="G13" s="239">
        <f t="shared" si="6"/>
        <v>1.5625000000000001E-3</v>
      </c>
      <c r="H13" s="239">
        <f t="shared" si="6"/>
        <v>7.8125000000000004E-4</v>
      </c>
      <c r="I13" s="239">
        <f t="shared" si="6"/>
        <v>3.9062500000000002E-4</v>
      </c>
      <c r="J13" s="239">
        <f t="shared" si="6"/>
        <v>1.9531250000000001E-4</v>
      </c>
      <c r="K13" s="239">
        <f t="shared" si="6"/>
        <v>9.7656250000000005E-5</v>
      </c>
      <c r="L13" s="265"/>
      <c r="O13" s="385"/>
      <c r="P13" s="239">
        <f>1/P12</f>
        <v>2.5000000000000001E-2</v>
      </c>
      <c r="Q13" s="239">
        <f t="shared" ref="Q13:X13" si="7">1/Q12</f>
        <v>1.2500000000000001E-2</v>
      </c>
      <c r="R13" s="239">
        <f t="shared" si="7"/>
        <v>6.2500000000000003E-3</v>
      </c>
      <c r="S13" s="239">
        <f t="shared" si="7"/>
        <v>3.1250000000000002E-3</v>
      </c>
      <c r="T13" s="239">
        <f t="shared" si="7"/>
        <v>1.5625000000000001E-3</v>
      </c>
      <c r="U13" s="239">
        <f t="shared" si="7"/>
        <v>7.8125000000000004E-4</v>
      </c>
      <c r="V13" s="239">
        <f t="shared" si="7"/>
        <v>3.9062500000000002E-4</v>
      </c>
      <c r="W13" s="239">
        <f t="shared" si="7"/>
        <v>1.9531250000000001E-4</v>
      </c>
      <c r="X13" s="239">
        <f t="shared" si="7"/>
        <v>9.7656250000000005E-5</v>
      </c>
      <c r="Y13" s="265"/>
      <c r="AB13" s="385"/>
      <c r="AC13" s="239">
        <f>1/AC12</f>
        <v>2.5000000000000001E-2</v>
      </c>
      <c r="AD13" s="239">
        <f t="shared" ref="AD13:AK13" si="8">1/AD12</f>
        <v>1.2500000000000001E-2</v>
      </c>
      <c r="AE13" s="239">
        <f t="shared" si="8"/>
        <v>6.2500000000000003E-3</v>
      </c>
      <c r="AF13" s="239">
        <f t="shared" si="8"/>
        <v>3.1250000000000002E-3</v>
      </c>
      <c r="AG13" s="239">
        <f t="shared" si="8"/>
        <v>1.5625000000000001E-3</v>
      </c>
      <c r="AH13" s="239">
        <f t="shared" si="8"/>
        <v>7.8125000000000004E-4</v>
      </c>
      <c r="AI13" s="239">
        <f t="shared" si="8"/>
        <v>3.9062500000000002E-4</v>
      </c>
      <c r="AJ13" s="239">
        <f t="shared" si="8"/>
        <v>1.9531250000000001E-4</v>
      </c>
      <c r="AK13" s="239">
        <f t="shared" si="8"/>
        <v>9.7656250000000005E-5</v>
      </c>
      <c r="AL13" s="265"/>
    </row>
    <row r="14" spans="2:38" ht="15" customHeight="1" x14ac:dyDescent="0.25">
      <c r="B14" s="385"/>
      <c r="C14" s="23">
        <v>2</v>
      </c>
      <c r="D14" s="23">
        <v>6</v>
      </c>
      <c r="E14" s="23">
        <v>6</v>
      </c>
      <c r="F14" s="23">
        <v>12</v>
      </c>
      <c r="G14" s="23">
        <v>8</v>
      </c>
      <c r="H14" s="23">
        <v>15</v>
      </c>
      <c r="I14" s="23">
        <v>25</v>
      </c>
      <c r="J14" s="23">
        <v>28</v>
      </c>
      <c r="K14" s="23">
        <v>30</v>
      </c>
      <c r="L14" s="368" t="s">
        <v>160</v>
      </c>
      <c r="O14" s="385"/>
      <c r="P14" s="23">
        <v>2</v>
      </c>
      <c r="Q14" s="23">
        <v>6</v>
      </c>
      <c r="R14" s="23">
        <v>2</v>
      </c>
      <c r="S14" s="23">
        <v>15</v>
      </c>
      <c r="T14" s="23">
        <v>24</v>
      </c>
      <c r="U14" s="23">
        <v>15</v>
      </c>
      <c r="V14" s="23">
        <v>24</v>
      </c>
      <c r="W14" s="23">
        <v>23</v>
      </c>
      <c r="X14" s="23">
        <v>24</v>
      </c>
      <c r="Y14" s="368" t="s">
        <v>160</v>
      </c>
      <c r="AB14" s="385"/>
      <c r="AC14" s="23">
        <v>5</v>
      </c>
      <c r="AD14" s="23">
        <v>9</v>
      </c>
      <c r="AE14" s="23">
        <v>6</v>
      </c>
      <c r="AF14" s="23">
        <v>11</v>
      </c>
      <c r="AG14" s="23">
        <v>10</v>
      </c>
      <c r="AH14" s="23">
        <v>19</v>
      </c>
      <c r="AI14" s="23">
        <v>17</v>
      </c>
      <c r="AJ14" s="23">
        <v>28</v>
      </c>
      <c r="AK14" s="23">
        <v>20</v>
      </c>
      <c r="AL14" s="368" t="s">
        <v>160</v>
      </c>
    </row>
    <row r="15" spans="2:38" x14ac:dyDescent="0.25">
      <c r="B15" s="385"/>
      <c r="C15" s="23">
        <v>2</v>
      </c>
      <c r="D15" s="23">
        <v>5</v>
      </c>
      <c r="E15" s="23">
        <v>8</v>
      </c>
      <c r="F15" s="23">
        <v>13</v>
      </c>
      <c r="G15" s="23">
        <v>12</v>
      </c>
      <c r="H15" s="23">
        <v>23</v>
      </c>
      <c r="I15" s="23">
        <v>25</v>
      </c>
      <c r="J15" s="23">
        <v>28</v>
      </c>
      <c r="K15" s="23">
        <v>30</v>
      </c>
      <c r="L15" s="368"/>
      <c r="O15" s="385"/>
      <c r="P15" s="23">
        <v>5</v>
      </c>
      <c r="Q15" s="23">
        <v>4</v>
      </c>
      <c r="R15" s="23">
        <v>6</v>
      </c>
      <c r="S15" s="23">
        <v>10</v>
      </c>
      <c r="T15" s="23">
        <v>17</v>
      </c>
      <c r="U15" s="23">
        <v>25</v>
      </c>
      <c r="V15" s="23">
        <v>24</v>
      </c>
      <c r="W15" s="23">
        <v>23</v>
      </c>
      <c r="X15" s="23">
        <v>24</v>
      </c>
      <c r="Y15" s="368"/>
      <c r="AB15" s="385"/>
      <c r="AC15" s="23">
        <v>4</v>
      </c>
      <c r="AD15" s="23">
        <v>5</v>
      </c>
      <c r="AE15" s="23">
        <v>8</v>
      </c>
      <c r="AF15" s="23">
        <v>6</v>
      </c>
      <c r="AG15" s="23">
        <v>15</v>
      </c>
      <c r="AH15" s="23">
        <v>25</v>
      </c>
      <c r="AI15" s="23">
        <v>18</v>
      </c>
      <c r="AJ15" s="23">
        <v>28</v>
      </c>
      <c r="AK15" s="23">
        <v>20</v>
      </c>
      <c r="AL15" s="368"/>
    </row>
    <row r="16" spans="2:38" x14ac:dyDescent="0.25">
      <c r="B16" s="385"/>
      <c r="C16" s="23"/>
      <c r="D16" s="23"/>
      <c r="E16" s="23"/>
      <c r="F16" s="23"/>
      <c r="G16" s="23"/>
      <c r="H16" s="23"/>
      <c r="I16" s="23"/>
      <c r="J16" s="23"/>
      <c r="K16" s="23"/>
      <c r="L16" s="266"/>
      <c r="O16" s="385"/>
      <c r="P16" s="23"/>
      <c r="Q16" s="23"/>
      <c r="R16" s="23"/>
      <c r="S16" s="23"/>
      <c r="T16" s="23"/>
      <c r="U16" s="23"/>
      <c r="V16" s="23"/>
      <c r="W16" s="23"/>
      <c r="X16" s="23"/>
      <c r="Y16" s="266"/>
      <c r="AB16" s="385"/>
      <c r="AC16" s="23"/>
      <c r="AD16" s="23"/>
      <c r="AE16" s="23"/>
      <c r="AF16" s="23"/>
      <c r="AG16" s="23"/>
      <c r="AH16" s="23"/>
      <c r="AI16" s="23"/>
      <c r="AJ16" s="23"/>
      <c r="AK16" s="23"/>
      <c r="AL16" s="266"/>
    </row>
    <row r="17" spans="2:38" x14ac:dyDescent="0.25">
      <c r="B17" s="385"/>
      <c r="C17" s="246">
        <f>100-(C14/$F$8*100)</f>
        <v>92.87531806615776</v>
      </c>
      <c r="D17" s="246">
        <f t="shared" ref="D17:K18" si="9">100-(D14/$F$8*100)</f>
        <v>78.625954198473281</v>
      </c>
      <c r="E17" s="246">
        <f t="shared" si="9"/>
        <v>78.625954198473281</v>
      </c>
      <c r="F17" s="246">
        <f t="shared" si="9"/>
        <v>57.251908396946568</v>
      </c>
      <c r="G17" s="246">
        <f t="shared" si="9"/>
        <v>71.501272264631041</v>
      </c>
      <c r="H17" s="246">
        <f t="shared" si="9"/>
        <v>46.564885496183209</v>
      </c>
      <c r="I17" s="246">
        <f t="shared" si="9"/>
        <v>10.94147582697201</v>
      </c>
      <c r="J17" s="246">
        <f>100-(J14/$F$8*100)</f>
        <v>0.254452926208657</v>
      </c>
      <c r="K17" s="246">
        <f t="shared" si="9"/>
        <v>-6.8702290076335828</v>
      </c>
      <c r="L17" s="368" t="s">
        <v>161</v>
      </c>
      <c r="O17" s="385"/>
      <c r="P17" s="246">
        <f>100-(P14/$F$8*100)</f>
        <v>92.87531806615776</v>
      </c>
      <c r="Q17" s="246">
        <f t="shared" ref="Q17:X18" si="10">100-(Q14/$F$8*100)</f>
        <v>78.625954198473281</v>
      </c>
      <c r="R17" s="246">
        <f t="shared" si="10"/>
        <v>92.87531806615776</v>
      </c>
      <c r="S17" s="246">
        <f t="shared" si="10"/>
        <v>46.564885496183209</v>
      </c>
      <c r="T17" s="246">
        <f t="shared" si="10"/>
        <v>14.503816793893137</v>
      </c>
      <c r="U17" s="246">
        <f t="shared" si="10"/>
        <v>46.564885496183209</v>
      </c>
      <c r="V17" s="246">
        <f t="shared" si="10"/>
        <v>14.503816793893137</v>
      </c>
      <c r="W17" s="246">
        <f>100-(W14/$F$8*100)</f>
        <v>18.066157760814249</v>
      </c>
      <c r="X17" s="246">
        <f t="shared" ref="X17" si="11">100-(X14/$F$8*100)</f>
        <v>14.503816793893137</v>
      </c>
      <c r="Y17" s="368" t="s">
        <v>161</v>
      </c>
      <c r="AB17" s="385"/>
      <c r="AC17" s="246">
        <f>100-(AC14/$F$8*100)</f>
        <v>82.188295165394408</v>
      </c>
      <c r="AD17" s="246">
        <f t="shared" ref="AD17:AK18" si="12">100-(AD14/$F$8*100)</f>
        <v>67.938931297709928</v>
      </c>
      <c r="AE17" s="246">
        <f t="shared" si="12"/>
        <v>78.625954198473281</v>
      </c>
      <c r="AF17" s="246">
        <f t="shared" si="12"/>
        <v>60.814249363867681</v>
      </c>
      <c r="AG17" s="246">
        <f t="shared" si="12"/>
        <v>64.376590330788815</v>
      </c>
      <c r="AH17" s="246">
        <f t="shared" si="12"/>
        <v>32.315521628498729</v>
      </c>
      <c r="AI17" s="246">
        <f t="shared" si="12"/>
        <v>39.440203562340969</v>
      </c>
      <c r="AJ17" s="246">
        <f>100-(AJ14/$F$8*100)</f>
        <v>0.254452926208657</v>
      </c>
      <c r="AK17" s="246">
        <f t="shared" ref="AK17" si="13">100-(AK14/$F$8*100)</f>
        <v>28.753180661577616</v>
      </c>
      <c r="AL17" s="368" t="s">
        <v>161</v>
      </c>
    </row>
    <row r="18" spans="2:38" ht="15.75" thickBot="1" x14ac:dyDescent="0.3">
      <c r="B18" s="386"/>
      <c r="C18" s="262">
        <f>100-(C15/$F$8*100)</f>
        <v>92.87531806615776</v>
      </c>
      <c r="D18" s="262">
        <f t="shared" si="9"/>
        <v>82.188295165394408</v>
      </c>
      <c r="E18" s="262">
        <f t="shared" si="9"/>
        <v>71.501272264631041</v>
      </c>
      <c r="F18" s="262">
        <f t="shared" si="9"/>
        <v>53.689567430025448</v>
      </c>
      <c r="G18" s="262">
        <f t="shared" si="9"/>
        <v>57.251908396946568</v>
      </c>
      <c r="H18" s="262">
        <f t="shared" si="9"/>
        <v>18.066157760814249</v>
      </c>
      <c r="I18" s="262">
        <f t="shared" si="9"/>
        <v>10.94147582697201</v>
      </c>
      <c r="J18" s="262">
        <f t="shared" si="9"/>
        <v>0.254452926208657</v>
      </c>
      <c r="K18" s="262">
        <f t="shared" si="9"/>
        <v>-6.8702290076335828</v>
      </c>
      <c r="L18" s="369"/>
      <c r="O18" s="386"/>
      <c r="P18" s="262">
        <f>100-(P15/$F$8*100)</f>
        <v>82.188295165394408</v>
      </c>
      <c r="Q18" s="262">
        <f t="shared" si="10"/>
        <v>85.75063613231552</v>
      </c>
      <c r="R18" s="262">
        <f t="shared" si="10"/>
        <v>78.625954198473281</v>
      </c>
      <c r="S18" s="262">
        <f t="shared" si="10"/>
        <v>64.376590330788815</v>
      </c>
      <c r="T18" s="262">
        <f t="shared" si="10"/>
        <v>39.440203562340969</v>
      </c>
      <c r="U18" s="262">
        <f t="shared" si="10"/>
        <v>10.94147582697201</v>
      </c>
      <c r="V18" s="262">
        <f t="shared" si="10"/>
        <v>14.503816793893137</v>
      </c>
      <c r="W18" s="262">
        <f t="shared" si="10"/>
        <v>18.066157760814249</v>
      </c>
      <c r="X18" s="262">
        <f t="shared" si="10"/>
        <v>14.503816793893137</v>
      </c>
      <c r="Y18" s="369"/>
      <c r="AB18" s="386"/>
      <c r="AC18" s="262">
        <f>100-(AC15/$F$8*100)</f>
        <v>85.75063613231552</v>
      </c>
      <c r="AD18" s="262">
        <f t="shared" si="12"/>
        <v>82.188295165394408</v>
      </c>
      <c r="AE18" s="262">
        <f t="shared" si="12"/>
        <v>71.501272264631041</v>
      </c>
      <c r="AF18" s="262">
        <f t="shared" si="12"/>
        <v>78.625954198473281</v>
      </c>
      <c r="AG18" s="262">
        <f t="shared" si="12"/>
        <v>46.564885496183209</v>
      </c>
      <c r="AH18" s="262">
        <f t="shared" si="12"/>
        <v>10.94147582697201</v>
      </c>
      <c r="AI18" s="262">
        <f t="shared" si="12"/>
        <v>35.877862595419856</v>
      </c>
      <c r="AJ18" s="262">
        <f t="shared" si="12"/>
        <v>0.254452926208657</v>
      </c>
      <c r="AK18" s="262">
        <f t="shared" si="12"/>
        <v>28.753180661577616</v>
      </c>
      <c r="AL18" s="369"/>
    </row>
    <row r="19" spans="2:38" x14ac:dyDescent="0.25">
      <c r="B19" s="240"/>
      <c r="C19" s="48"/>
      <c r="D19" s="48"/>
      <c r="E19" s="48"/>
      <c r="F19" s="48"/>
      <c r="G19" s="48"/>
      <c r="H19" s="48"/>
      <c r="I19" s="48"/>
      <c r="J19" s="48"/>
      <c r="K19" s="48"/>
      <c r="L19" s="240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</row>
    <row r="20" spans="2:38" ht="15.75" thickBot="1" x14ac:dyDescent="0.3">
      <c r="B20" s="240"/>
      <c r="C20" s="241"/>
      <c r="D20" s="48"/>
      <c r="E20" s="48"/>
      <c r="F20" s="48"/>
      <c r="G20" s="48"/>
      <c r="H20" s="48"/>
      <c r="I20" s="48"/>
      <c r="J20" s="48"/>
      <c r="K20" s="48"/>
      <c r="L20" s="242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</row>
    <row r="21" spans="2:38" ht="15" customHeight="1" x14ac:dyDescent="0.25">
      <c r="B21" s="384" t="s">
        <v>162</v>
      </c>
      <c r="C21" s="263">
        <v>1</v>
      </c>
      <c r="D21" s="263">
        <f>1+C21</f>
        <v>2</v>
      </c>
      <c r="E21" s="263">
        <f t="shared" ref="E21:I21" si="14">1+D21</f>
        <v>3</v>
      </c>
      <c r="F21" s="263">
        <f t="shared" si="14"/>
        <v>4</v>
      </c>
      <c r="G21" s="263">
        <f t="shared" si="14"/>
        <v>5</v>
      </c>
      <c r="H21" s="263">
        <f t="shared" si="14"/>
        <v>6</v>
      </c>
      <c r="I21" s="263">
        <f t="shared" si="14"/>
        <v>7</v>
      </c>
      <c r="J21" s="263">
        <v>8</v>
      </c>
      <c r="K21" s="263">
        <v>9</v>
      </c>
      <c r="L21" s="264"/>
      <c r="O21" s="384" t="s">
        <v>163</v>
      </c>
      <c r="P21" s="263">
        <v>1</v>
      </c>
      <c r="Q21" s="263">
        <f>1+P21</f>
        <v>2</v>
      </c>
      <c r="R21" s="263">
        <f t="shared" ref="R21:V21" si="15">1+Q21</f>
        <v>3</v>
      </c>
      <c r="S21" s="263">
        <f t="shared" si="15"/>
        <v>4</v>
      </c>
      <c r="T21" s="263">
        <f t="shared" si="15"/>
        <v>5</v>
      </c>
      <c r="U21" s="263">
        <f t="shared" si="15"/>
        <v>6</v>
      </c>
      <c r="V21" s="263">
        <f t="shared" si="15"/>
        <v>7</v>
      </c>
      <c r="W21" s="263">
        <v>8</v>
      </c>
      <c r="X21" s="263">
        <v>9</v>
      </c>
      <c r="Y21" s="264"/>
      <c r="AB21" s="384" t="s">
        <v>164</v>
      </c>
      <c r="AC21" s="263">
        <v>1</v>
      </c>
      <c r="AD21" s="263">
        <f>1+AC21</f>
        <v>2</v>
      </c>
      <c r="AE21" s="263">
        <f t="shared" ref="AE21:AI21" si="16">1+AD21</f>
        <v>3</v>
      </c>
      <c r="AF21" s="263">
        <f t="shared" si="16"/>
        <v>4</v>
      </c>
      <c r="AG21" s="263">
        <f t="shared" si="16"/>
        <v>5</v>
      </c>
      <c r="AH21" s="263">
        <f t="shared" si="16"/>
        <v>6</v>
      </c>
      <c r="AI21" s="263">
        <f t="shared" si="16"/>
        <v>7</v>
      </c>
      <c r="AJ21" s="263">
        <v>8</v>
      </c>
      <c r="AK21" s="263">
        <v>9</v>
      </c>
      <c r="AL21" s="264"/>
    </row>
    <row r="22" spans="2:38" x14ac:dyDescent="0.25">
      <c r="B22" s="385"/>
      <c r="C22" s="23">
        <v>40</v>
      </c>
      <c r="D22" s="23">
        <f>C22*2</f>
        <v>80</v>
      </c>
      <c r="E22" s="23">
        <f t="shared" ref="E22:K22" si="17">D22*2</f>
        <v>160</v>
      </c>
      <c r="F22" s="23">
        <f t="shared" si="17"/>
        <v>320</v>
      </c>
      <c r="G22" s="23">
        <f t="shared" si="17"/>
        <v>640</v>
      </c>
      <c r="H22" s="23">
        <f t="shared" si="17"/>
        <v>1280</v>
      </c>
      <c r="I22" s="23">
        <f t="shared" si="17"/>
        <v>2560</v>
      </c>
      <c r="J22" s="23">
        <f t="shared" si="17"/>
        <v>5120</v>
      </c>
      <c r="K22" s="23">
        <f t="shared" si="17"/>
        <v>10240</v>
      </c>
      <c r="L22" s="255" t="s">
        <v>20</v>
      </c>
      <c r="O22" s="385"/>
      <c r="P22" s="23">
        <v>40</v>
      </c>
      <c r="Q22" s="23">
        <f>P22*2</f>
        <v>80</v>
      </c>
      <c r="R22" s="23">
        <f t="shared" ref="R22:X22" si="18">Q22*2</f>
        <v>160</v>
      </c>
      <c r="S22" s="23">
        <f t="shared" si="18"/>
        <v>320</v>
      </c>
      <c r="T22" s="23">
        <f t="shared" si="18"/>
        <v>640</v>
      </c>
      <c r="U22" s="23">
        <f t="shared" si="18"/>
        <v>1280</v>
      </c>
      <c r="V22" s="23">
        <f t="shared" si="18"/>
        <v>2560</v>
      </c>
      <c r="W22" s="23">
        <f t="shared" si="18"/>
        <v>5120</v>
      </c>
      <c r="X22" s="23">
        <f t="shared" si="18"/>
        <v>10240</v>
      </c>
      <c r="Y22" s="255" t="s">
        <v>20</v>
      </c>
      <c r="AB22" s="385"/>
      <c r="AC22" s="23">
        <v>40</v>
      </c>
      <c r="AD22" s="23">
        <f>AC22*2</f>
        <v>80</v>
      </c>
      <c r="AE22" s="23">
        <f t="shared" ref="AE22:AK22" si="19">AD22*2</f>
        <v>160</v>
      </c>
      <c r="AF22" s="23">
        <f t="shared" si="19"/>
        <v>320</v>
      </c>
      <c r="AG22" s="23">
        <f t="shared" si="19"/>
        <v>640</v>
      </c>
      <c r="AH22" s="23">
        <f t="shared" si="19"/>
        <v>1280</v>
      </c>
      <c r="AI22" s="23">
        <f t="shared" si="19"/>
        <v>2560</v>
      </c>
      <c r="AJ22" s="23">
        <f t="shared" si="19"/>
        <v>5120</v>
      </c>
      <c r="AK22" s="23">
        <f t="shared" si="19"/>
        <v>10240</v>
      </c>
      <c r="AL22" s="255" t="s">
        <v>20</v>
      </c>
    </row>
    <row r="23" spans="2:38" x14ac:dyDescent="0.25">
      <c r="B23" s="385"/>
      <c r="C23" s="239">
        <f>1/C22</f>
        <v>2.5000000000000001E-2</v>
      </c>
      <c r="D23" s="239">
        <f t="shared" ref="D23:K23" si="20">1/D22</f>
        <v>1.2500000000000001E-2</v>
      </c>
      <c r="E23" s="239">
        <f t="shared" si="20"/>
        <v>6.2500000000000003E-3</v>
      </c>
      <c r="F23" s="239">
        <f t="shared" si="20"/>
        <v>3.1250000000000002E-3</v>
      </c>
      <c r="G23" s="239">
        <f t="shared" si="20"/>
        <v>1.5625000000000001E-3</v>
      </c>
      <c r="H23" s="239">
        <f t="shared" si="20"/>
        <v>7.8125000000000004E-4</v>
      </c>
      <c r="I23" s="239">
        <f t="shared" si="20"/>
        <v>3.9062500000000002E-4</v>
      </c>
      <c r="J23" s="239">
        <f t="shared" si="20"/>
        <v>1.9531250000000001E-4</v>
      </c>
      <c r="K23" s="239">
        <f t="shared" si="20"/>
        <v>9.7656250000000005E-5</v>
      </c>
      <c r="L23" s="265"/>
      <c r="O23" s="385"/>
      <c r="P23" s="239">
        <f>1/P22</f>
        <v>2.5000000000000001E-2</v>
      </c>
      <c r="Q23" s="239">
        <f t="shared" ref="Q23:X23" si="21">1/Q22</f>
        <v>1.2500000000000001E-2</v>
      </c>
      <c r="R23" s="239">
        <f t="shared" si="21"/>
        <v>6.2500000000000003E-3</v>
      </c>
      <c r="S23" s="239">
        <f t="shared" si="21"/>
        <v>3.1250000000000002E-3</v>
      </c>
      <c r="T23" s="239">
        <f t="shared" si="21"/>
        <v>1.5625000000000001E-3</v>
      </c>
      <c r="U23" s="239">
        <f t="shared" si="21"/>
        <v>7.8125000000000004E-4</v>
      </c>
      <c r="V23" s="239">
        <f t="shared" si="21"/>
        <v>3.9062500000000002E-4</v>
      </c>
      <c r="W23" s="239">
        <f t="shared" si="21"/>
        <v>1.9531250000000001E-4</v>
      </c>
      <c r="X23" s="239">
        <f t="shared" si="21"/>
        <v>9.7656250000000005E-5</v>
      </c>
      <c r="Y23" s="265"/>
      <c r="AB23" s="385"/>
      <c r="AC23" s="239">
        <f>1/AC22</f>
        <v>2.5000000000000001E-2</v>
      </c>
      <c r="AD23" s="239">
        <f t="shared" ref="AD23:AK23" si="22">1/AD22</f>
        <v>1.2500000000000001E-2</v>
      </c>
      <c r="AE23" s="239">
        <f t="shared" si="22"/>
        <v>6.2500000000000003E-3</v>
      </c>
      <c r="AF23" s="239">
        <f t="shared" si="22"/>
        <v>3.1250000000000002E-3</v>
      </c>
      <c r="AG23" s="239">
        <f t="shared" si="22"/>
        <v>1.5625000000000001E-3</v>
      </c>
      <c r="AH23" s="239">
        <f t="shared" si="22"/>
        <v>7.8125000000000004E-4</v>
      </c>
      <c r="AI23" s="239">
        <f t="shared" si="22"/>
        <v>3.9062500000000002E-4</v>
      </c>
      <c r="AJ23" s="239">
        <f t="shared" si="22"/>
        <v>1.9531250000000001E-4</v>
      </c>
      <c r="AK23" s="239">
        <f t="shared" si="22"/>
        <v>9.7656250000000005E-5</v>
      </c>
      <c r="AL23" s="265"/>
    </row>
    <row r="24" spans="2:38" ht="15" customHeight="1" x14ac:dyDescent="0.25">
      <c r="B24" s="385"/>
      <c r="C24" s="23">
        <v>1</v>
      </c>
      <c r="D24" s="23">
        <v>2</v>
      </c>
      <c r="E24" s="23">
        <v>6</v>
      </c>
      <c r="F24" s="23">
        <v>12</v>
      </c>
      <c r="G24" s="23">
        <v>15</v>
      </c>
      <c r="H24" s="23">
        <v>14</v>
      </c>
      <c r="I24" s="23">
        <v>24</v>
      </c>
      <c r="J24" s="23">
        <v>26</v>
      </c>
      <c r="K24" s="23">
        <v>14</v>
      </c>
      <c r="L24" s="368" t="s">
        <v>160</v>
      </c>
      <c r="O24" s="385"/>
      <c r="P24" s="23">
        <v>7</v>
      </c>
      <c r="Q24" s="23">
        <v>7</v>
      </c>
      <c r="R24" s="23">
        <v>9</v>
      </c>
      <c r="S24" s="23">
        <v>15</v>
      </c>
      <c r="T24" s="23">
        <v>13</v>
      </c>
      <c r="U24" s="23">
        <v>20</v>
      </c>
      <c r="V24" s="23">
        <v>15</v>
      </c>
      <c r="W24" s="23">
        <v>25</v>
      </c>
      <c r="X24" s="23">
        <v>28</v>
      </c>
      <c r="Y24" s="368" t="s">
        <v>160</v>
      </c>
      <c r="AB24" s="385"/>
      <c r="AC24" s="23">
        <v>1</v>
      </c>
      <c r="AD24" s="23">
        <v>1</v>
      </c>
      <c r="AE24" s="23">
        <v>1</v>
      </c>
      <c r="AF24" s="23">
        <v>4</v>
      </c>
      <c r="AG24" s="23">
        <v>8</v>
      </c>
      <c r="AH24" s="23">
        <v>10</v>
      </c>
      <c r="AI24" s="23">
        <v>17</v>
      </c>
      <c r="AJ24" s="23">
        <v>19</v>
      </c>
      <c r="AK24" s="23">
        <v>28</v>
      </c>
      <c r="AL24" s="368" t="s">
        <v>160</v>
      </c>
    </row>
    <row r="25" spans="2:38" x14ac:dyDescent="0.25">
      <c r="B25" s="385"/>
      <c r="C25" s="23">
        <v>0</v>
      </c>
      <c r="D25" s="23">
        <v>3</v>
      </c>
      <c r="E25" s="23">
        <v>6</v>
      </c>
      <c r="F25" s="23">
        <v>8</v>
      </c>
      <c r="G25" s="23">
        <v>11</v>
      </c>
      <c r="H25" s="23">
        <v>14</v>
      </c>
      <c r="I25" s="23">
        <v>20</v>
      </c>
      <c r="J25" s="23">
        <v>22</v>
      </c>
      <c r="K25" s="23">
        <v>19</v>
      </c>
      <c r="L25" s="368"/>
      <c r="O25" s="385"/>
      <c r="P25" s="23">
        <v>4</v>
      </c>
      <c r="Q25" s="23">
        <v>7</v>
      </c>
      <c r="R25" s="23">
        <v>9</v>
      </c>
      <c r="S25" s="23">
        <v>16</v>
      </c>
      <c r="T25" s="23">
        <v>15</v>
      </c>
      <c r="U25" s="23">
        <v>24</v>
      </c>
      <c r="V25" s="23">
        <v>20</v>
      </c>
      <c r="W25" s="23">
        <v>25</v>
      </c>
      <c r="X25" s="23">
        <v>28</v>
      </c>
      <c r="Y25" s="368"/>
      <c r="AB25" s="385"/>
      <c r="AC25" s="23">
        <v>0</v>
      </c>
      <c r="AD25" s="23">
        <v>0</v>
      </c>
      <c r="AE25" s="23">
        <v>2</v>
      </c>
      <c r="AF25" s="23">
        <v>5</v>
      </c>
      <c r="AG25" s="23">
        <v>6</v>
      </c>
      <c r="AH25" s="23">
        <v>10</v>
      </c>
      <c r="AI25" s="23">
        <v>14</v>
      </c>
      <c r="AJ25" s="23">
        <v>20</v>
      </c>
      <c r="AK25" s="23">
        <v>28</v>
      </c>
      <c r="AL25" s="368"/>
    </row>
    <row r="26" spans="2:38" x14ac:dyDescent="0.25">
      <c r="B26" s="385"/>
      <c r="C26" s="23"/>
      <c r="D26" s="23"/>
      <c r="E26" s="23"/>
      <c r="F26" s="23"/>
      <c r="G26" s="23"/>
      <c r="H26" s="23"/>
      <c r="I26" s="23"/>
      <c r="J26" s="23"/>
      <c r="K26" s="23"/>
      <c r="L26" s="266"/>
      <c r="O26" s="385"/>
      <c r="P26" s="23"/>
      <c r="Q26" s="23"/>
      <c r="R26" s="23"/>
      <c r="S26" s="23"/>
      <c r="T26" s="23"/>
      <c r="U26" s="23"/>
      <c r="V26" s="23"/>
      <c r="W26" s="23"/>
      <c r="X26" s="23"/>
      <c r="Y26" s="266"/>
      <c r="AB26" s="385"/>
      <c r="AC26" s="23"/>
      <c r="AD26" s="23"/>
      <c r="AE26" s="23"/>
      <c r="AF26" s="23"/>
      <c r="AG26" s="23"/>
      <c r="AH26" s="23"/>
      <c r="AI26" s="23"/>
      <c r="AJ26" s="23"/>
      <c r="AK26" s="23"/>
      <c r="AL26" s="266"/>
    </row>
    <row r="27" spans="2:38" x14ac:dyDescent="0.25">
      <c r="B27" s="385"/>
      <c r="C27" s="246">
        <f>100-(C24/$F$8*100)</f>
        <v>96.437659033078887</v>
      </c>
      <c r="D27" s="246">
        <f t="shared" ref="D27:K28" si="23">100-(D24/$F$8*100)</f>
        <v>92.87531806615776</v>
      </c>
      <c r="E27" s="246">
        <f t="shared" si="23"/>
        <v>78.625954198473281</v>
      </c>
      <c r="F27" s="246">
        <f t="shared" si="23"/>
        <v>57.251908396946568</v>
      </c>
      <c r="G27" s="246">
        <f t="shared" si="23"/>
        <v>46.564885496183209</v>
      </c>
      <c r="H27" s="246">
        <f t="shared" si="23"/>
        <v>50.127226463104329</v>
      </c>
      <c r="I27" s="246">
        <f t="shared" si="23"/>
        <v>14.503816793893137</v>
      </c>
      <c r="J27" s="246">
        <f>100-(J24/$F$8*100)</f>
        <v>7.3791348600508968</v>
      </c>
      <c r="K27" s="246">
        <f t="shared" ref="K27" si="24">100-(K24/$F$8*100)</f>
        <v>50.127226463104329</v>
      </c>
      <c r="L27" s="368" t="s">
        <v>161</v>
      </c>
      <c r="O27" s="385"/>
      <c r="P27" s="246">
        <f>100-(P24/$F$8*100)</f>
        <v>75.063613231552168</v>
      </c>
      <c r="Q27" s="246">
        <f t="shared" ref="Q27:X28" si="25">100-(Q24/$F$8*100)</f>
        <v>75.063613231552168</v>
      </c>
      <c r="R27" s="246">
        <f t="shared" si="25"/>
        <v>67.938931297709928</v>
      </c>
      <c r="S27" s="246">
        <f t="shared" si="25"/>
        <v>46.564885496183209</v>
      </c>
      <c r="T27" s="246">
        <f t="shared" si="25"/>
        <v>53.689567430025448</v>
      </c>
      <c r="U27" s="246">
        <f t="shared" si="25"/>
        <v>28.753180661577616</v>
      </c>
      <c r="V27" s="246">
        <f t="shared" si="25"/>
        <v>46.564885496183209</v>
      </c>
      <c r="W27" s="246">
        <f>100-(W24/$F$8*100)</f>
        <v>10.94147582697201</v>
      </c>
      <c r="X27" s="246">
        <f t="shared" ref="X27" si="26">100-(X24/$F$8*100)</f>
        <v>0.254452926208657</v>
      </c>
      <c r="Y27" s="368" t="s">
        <v>161</v>
      </c>
      <c r="AB27" s="385"/>
      <c r="AC27" s="246">
        <f>100-(AC24/$F$8*100)</f>
        <v>96.437659033078887</v>
      </c>
      <c r="AD27" s="246">
        <f t="shared" ref="AD27:AK28" si="27">100-(AD24/$F$8*100)</f>
        <v>96.437659033078887</v>
      </c>
      <c r="AE27" s="246">
        <f t="shared" si="27"/>
        <v>96.437659033078887</v>
      </c>
      <c r="AF27" s="246">
        <f t="shared" si="27"/>
        <v>85.75063613231552</v>
      </c>
      <c r="AG27" s="246">
        <f t="shared" si="27"/>
        <v>71.501272264631041</v>
      </c>
      <c r="AH27" s="246">
        <f t="shared" si="27"/>
        <v>64.376590330788815</v>
      </c>
      <c r="AI27" s="246">
        <f t="shared" si="27"/>
        <v>39.440203562340969</v>
      </c>
      <c r="AJ27" s="246">
        <f>100-(AJ24/$F$8*100)</f>
        <v>32.315521628498729</v>
      </c>
      <c r="AK27" s="246">
        <f t="shared" ref="AK27" si="28">100-(AK24/$F$8*100)</f>
        <v>0.254452926208657</v>
      </c>
      <c r="AL27" s="368" t="s">
        <v>161</v>
      </c>
    </row>
    <row r="28" spans="2:38" ht="15.75" thickBot="1" x14ac:dyDescent="0.3">
      <c r="B28" s="386"/>
      <c r="C28" s="262">
        <f>100-(C25/$F$8*100)</f>
        <v>100</v>
      </c>
      <c r="D28" s="262">
        <f t="shared" si="23"/>
        <v>89.312977099236647</v>
      </c>
      <c r="E28" s="262">
        <f t="shared" si="23"/>
        <v>78.625954198473281</v>
      </c>
      <c r="F28" s="262">
        <f t="shared" si="23"/>
        <v>71.501272264631041</v>
      </c>
      <c r="G28" s="262">
        <f t="shared" si="23"/>
        <v>60.814249363867681</v>
      </c>
      <c r="H28" s="262">
        <f t="shared" si="23"/>
        <v>50.127226463104329</v>
      </c>
      <c r="I28" s="262">
        <f t="shared" si="23"/>
        <v>28.753180661577616</v>
      </c>
      <c r="J28" s="262">
        <f t="shared" si="23"/>
        <v>21.628498727735362</v>
      </c>
      <c r="K28" s="262">
        <f t="shared" si="23"/>
        <v>32.315521628498729</v>
      </c>
      <c r="L28" s="369"/>
      <c r="O28" s="386"/>
      <c r="P28" s="262">
        <f>100-(P25/$F$8*100)</f>
        <v>85.75063613231552</v>
      </c>
      <c r="Q28" s="262">
        <f t="shared" si="25"/>
        <v>75.063613231552168</v>
      </c>
      <c r="R28" s="262">
        <f t="shared" si="25"/>
        <v>67.938931297709928</v>
      </c>
      <c r="S28" s="262">
        <f t="shared" si="25"/>
        <v>43.002544529262089</v>
      </c>
      <c r="T28" s="262">
        <f t="shared" si="25"/>
        <v>46.564885496183209</v>
      </c>
      <c r="U28" s="262">
        <f t="shared" si="25"/>
        <v>14.503816793893137</v>
      </c>
      <c r="V28" s="262">
        <f t="shared" si="25"/>
        <v>28.753180661577616</v>
      </c>
      <c r="W28" s="262">
        <f t="shared" si="25"/>
        <v>10.94147582697201</v>
      </c>
      <c r="X28" s="262">
        <f t="shared" si="25"/>
        <v>0.254452926208657</v>
      </c>
      <c r="Y28" s="369"/>
      <c r="AB28" s="386"/>
      <c r="AC28" s="262">
        <f>100-(AC25/$F$8*100)</f>
        <v>100</v>
      </c>
      <c r="AD28" s="262">
        <f t="shared" si="27"/>
        <v>100</v>
      </c>
      <c r="AE28" s="262">
        <f t="shared" si="27"/>
        <v>92.87531806615776</v>
      </c>
      <c r="AF28" s="262">
        <f t="shared" si="27"/>
        <v>82.188295165394408</v>
      </c>
      <c r="AG28" s="262">
        <f t="shared" si="27"/>
        <v>78.625954198473281</v>
      </c>
      <c r="AH28" s="262">
        <f t="shared" si="27"/>
        <v>64.376590330788815</v>
      </c>
      <c r="AI28" s="262">
        <f t="shared" si="27"/>
        <v>50.127226463104329</v>
      </c>
      <c r="AJ28" s="262">
        <f t="shared" si="27"/>
        <v>28.753180661577616</v>
      </c>
      <c r="AK28" s="262">
        <f t="shared" si="27"/>
        <v>0.254452926208657</v>
      </c>
      <c r="AL28" s="369"/>
    </row>
    <row r="29" spans="2:38" x14ac:dyDescent="0.25">
      <c r="B29" s="240"/>
      <c r="C29" s="48"/>
      <c r="D29" s="48"/>
      <c r="E29" s="48"/>
      <c r="F29" s="48"/>
      <c r="G29" s="48"/>
      <c r="H29" s="48"/>
      <c r="I29" s="48"/>
      <c r="J29" s="48"/>
      <c r="K29" s="48"/>
      <c r="L29" s="240"/>
      <c r="M29" s="48"/>
      <c r="N29" s="48"/>
      <c r="O29" s="240"/>
      <c r="P29" s="48"/>
      <c r="Q29" s="48"/>
      <c r="R29" s="48"/>
      <c r="S29" s="48"/>
      <c r="T29" s="48"/>
      <c r="U29" s="48"/>
      <c r="V29" s="48"/>
      <c r="W29" s="48"/>
      <c r="X29" s="48"/>
      <c r="Y29" s="240"/>
      <c r="Z29" s="48"/>
      <c r="AA29" s="48"/>
      <c r="AB29" s="240"/>
      <c r="AC29" s="48"/>
      <c r="AD29" s="48"/>
      <c r="AE29" s="48"/>
      <c r="AF29" s="48"/>
      <c r="AG29" s="48"/>
      <c r="AH29" s="48"/>
      <c r="AI29" s="48"/>
      <c r="AJ29" s="48"/>
      <c r="AK29" s="48"/>
      <c r="AL29" s="240"/>
    </row>
    <row r="30" spans="2:38" ht="15.75" thickBot="1" x14ac:dyDescent="0.3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</row>
    <row r="31" spans="2:38" ht="15" customHeight="1" x14ac:dyDescent="0.25">
      <c r="B31" s="384" t="s">
        <v>165</v>
      </c>
      <c r="C31" s="263">
        <v>1</v>
      </c>
      <c r="D31" s="263">
        <f>1+C31</f>
        <v>2</v>
      </c>
      <c r="E31" s="263">
        <f t="shared" ref="E31:I31" si="29">1+D31</f>
        <v>3</v>
      </c>
      <c r="F31" s="263">
        <f t="shared" si="29"/>
        <v>4</v>
      </c>
      <c r="G31" s="263">
        <f t="shared" si="29"/>
        <v>5</v>
      </c>
      <c r="H31" s="263">
        <f t="shared" si="29"/>
        <v>6</v>
      </c>
      <c r="I31" s="263">
        <f t="shared" si="29"/>
        <v>7</v>
      </c>
      <c r="J31" s="263">
        <v>8</v>
      </c>
      <c r="K31" s="263">
        <v>9</v>
      </c>
      <c r="L31" s="264"/>
      <c r="O31" s="384" t="s">
        <v>166</v>
      </c>
      <c r="P31" s="263">
        <v>1</v>
      </c>
      <c r="Q31" s="263">
        <f>1+P31</f>
        <v>2</v>
      </c>
      <c r="R31" s="263">
        <f t="shared" ref="R31:V31" si="30">1+Q31</f>
        <v>3</v>
      </c>
      <c r="S31" s="263">
        <f t="shared" si="30"/>
        <v>4</v>
      </c>
      <c r="T31" s="263">
        <f t="shared" si="30"/>
        <v>5</v>
      </c>
      <c r="U31" s="263">
        <f t="shared" si="30"/>
        <v>6</v>
      </c>
      <c r="V31" s="263">
        <f t="shared" si="30"/>
        <v>7</v>
      </c>
      <c r="W31" s="263">
        <v>8</v>
      </c>
      <c r="X31" s="263">
        <v>9</v>
      </c>
      <c r="Y31" s="264"/>
      <c r="AB31" s="384" t="s">
        <v>167</v>
      </c>
      <c r="AC31" s="263">
        <v>1</v>
      </c>
      <c r="AD31" s="263">
        <f>1+AC31</f>
        <v>2</v>
      </c>
      <c r="AE31" s="263">
        <f t="shared" ref="AE31:AI31" si="31">1+AD31</f>
        <v>3</v>
      </c>
      <c r="AF31" s="263">
        <f t="shared" si="31"/>
        <v>4</v>
      </c>
      <c r="AG31" s="263">
        <f t="shared" si="31"/>
        <v>5</v>
      </c>
      <c r="AH31" s="263">
        <f t="shared" si="31"/>
        <v>6</v>
      </c>
      <c r="AI31" s="263">
        <f t="shared" si="31"/>
        <v>7</v>
      </c>
      <c r="AJ31" s="263">
        <v>8</v>
      </c>
      <c r="AK31" s="263">
        <v>9</v>
      </c>
      <c r="AL31" s="264"/>
    </row>
    <row r="32" spans="2:38" x14ac:dyDescent="0.25">
      <c r="B32" s="385"/>
      <c r="C32" s="23">
        <v>40</v>
      </c>
      <c r="D32" s="23">
        <f>C32*2</f>
        <v>80</v>
      </c>
      <c r="E32" s="23">
        <f t="shared" ref="E32:K32" si="32">D32*2</f>
        <v>160</v>
      </c>
      <c r="F32" s="23">
        <f t="shared" si="32"/>
        <v>320</v>
      </c>
      <c r="G32" s="23">
        <f t="shared" si="32"/>
        <v>640</v>
      </c>
      <c r="H32" s="23">
        <f t="shared" si="32"/>
        <v>1280</v>
      </c>
      <c r="I32" s="23">
        <f t="shared" si="32"/>
        <v>2560</v>
      </c>
      <c r="J32" s="23">
        <f t="shared" si="32"/>
        <v>5120</v>
      </c>
      <c r="K32" s="23">
        <f t="shared" si="32"/>
        <v>10240</v>
      </c>
      <c r="L32" s="255" t="s">
        <v>20</v>
      </c>
      <c r="O32" s="385"/>
      <c r="P32" s="23">
        <v>40</v>
      </c>
      <c r="Q32" s="23">
        <f>P32*2</f>
        <v>80</v>
      </c>
      <c r="R32" s="23">
        <f t="shared" ref="R32:X32" si="33">Q32*2</f>
        <v>160</v>
      </c>
      <c r="S32" s="23">
        <f t="shared" si="33"/>
        <v>320</v>
      </c>
      <c r="T32" s="23">
        <f t="shared" si="33"/>
        <v>640</v>
      </c>
      <c r="U32" s="23">
        <f t="shared" si="33"/>
        <v>1280</v>
      </c>
      <c r="V32" s="23">
        <f t="shared" si="33"/>
        <v>2560</v>
      </c>
      <c r="W32" s="23">
        <f t="shared" si="33"/>
        <v>5120</v>
      </c>
      <c r="X32" s="23">
        <f t="shared" si="33"/>
        <v>10240</v>
      </c>
      <c r="Y32" s="255" t="s">
        <v>20</v>
      </c>
      <c r="AB32" s="385"/>
      <c r="AC32" s="23">
        <v>40</v>
      </c>
      <c r="AD32" s="23">
        <f>AC32*2</f>
        <v>80</v>
      </c>
      <c r="AE32" s="23">
        <f t="shared" ref="AE32:AK32" si="34">AD32*2</f>
        <v>160</v>
      </c>
      <c r="AF32" s="23">
        <f t="shared" si="34"/>
        <v>320</v>
      </c>
      <c r="AG32" s="23">
        <f t="shared" si="34"/>
        <v>640</v>
      </c>
      <c r="AH32" s="23">
        <f t="shared" si="34"/>
        <v>1280</v>
      </c>
      <c r="AI32" s="23">
        <f t="shared" si="34"/>
        <v>2560</v>
      </c>
      <c r="AJ32" s="23">
        <f t="shared" si="34"/>
        <v>5120</v>
      </c>
      <c r="AK32" s="23">
        <f t="shared" si="34"/>
        <v>10240</v>
      </c>
      <c r="AL32" s="255" t="s">
        <v>20</v>
      </c>
    </row>
    <row r="33" spans="2:38" x14ac:dyDescent="0.25">
      <c r="B33" s="385"/>
      <c r="C33" s="239">
        <f>1/C32</f>
        <v>2.5000000000000001E-2</v>
      </c>
      <c r="D33" s="239">
        <f t="shared" ref="D33:K33" si="35">1/D32</f>
        <v>1.2500000000000001E-2</v>
      </c>
      <c r="E33" s="239">
        <f t="shared" si="35"/>
        <v>6.2500000000000003E-3</v>
      </c>
      <c r="F33" s="239">
        <f t="shared" si="35"/>
        <v>3.1250000000000002E-3</v>
      </c>
      <c r="G33" s="239">
        <f t="shared" si="35"/>
        <v>1.5625000000000001E-3</v>
      </c>
      <c r="H33" s="239">
        <f t="shared" si="35"/>
        <v>7.8125000000000004E-4</v>
      </c>
      <c r="I33" s="239">
        <f t="shared" si="35"/>
        <v>3.9062500000000002E-4</v>
      </c>
      <c r="J33" s="239">
        <f t="shared" si="35"/>
        <v>1.9531250000000001E-4</v>
      </c>
      <c r="K33" s="239">
        <f t="shared" si="35"/>
        <v>9.7656250000000005E-5</v>
      </c>
      <c r="L33" s="265"/>
      <c r="O33" s="385"/>
      <c r="P33" s="239">
        <f>1/P32</f>
        <v>2.5000000000000001E-2</v>
      </c>
      <c r="Q33" s="239">
        <f t="shared" ref="Q33:X33" si="36">1/Q32</f>
        <v>1.2500000000000001E-2</v>
      </c>
      <c r="R33" s="239">
        <f t="shared" si="36"/>
        <v>6.2500000000000003E-3</v>
      </c>
      <c r="S33" s="239">
        <f t="shared" si="36"/>
        <v>3.1250000000000002E-3</v>
      </c>
      <c r="T33" s="239">
        <f t="shared" si="36"/>
        <v>1.5625000000000001E-3</v>
      </c>
      <c r="U33" s="239">
        <f t="shared" si="36"/>
        <v>7.8125000000000004E-4</v>
      </c>
      <c r="V33" s="239">
        <f t="shared" si="36"/>
        <v>3.9062500000000002E-4</v>
      </c>
      <c r="W33" s="239">
        <f t="shared" si="36"/>
        <v>1.9531250000000001E-4</v>
      </c>
      <c r="X33" s="239">
        <f t="shared" si="36"/>
        <v>9.7656250000000005E-5</v>
      </c>
      <c r="Y33" s="265"/>
      <c r="AB33" s="385"/>
      <c r="AC33" s="239">
        <f>1/AC32</f>
        <v>2.5000000000000001E-2</v>
      </c>
      <c r="AD33" s="239">
        <f t="shared" ref="AD33:AK33" si="37">1/AD32</f>
        <v>1.2500000000000001E-2</v>
      </c>
      <c r="AE33" s="239">
        <f t="shared" si="37"/>
        <v>6.2500000000000003E-3</v>
      </c>
      <c r="AF33" s="239">
        <f t="shared" si="37"/>
        <v>3.1250000000000002E-3</v>
      </c>
      <c r="AG33" s="239">
        <f t="shared" si="37"/>
        <v>1.5625000000000001E-3</v>
      </c>
      <c r="AH33" s="239">
        <f t="shared" si="37"/>
        <v>7.8125000000000004E-4</v>
      </c>
      <c r="AI33" s="239">
        <f t="shared" si="37"/>
        <v>3.9062500000000002E-4</v>
      </c>
      <c r="AJ33" s="239">
        <f t="shared" si="37"/>
        <v>1.9531250000000001E-4</v>
      </c>
      <c r="AK33" s="239">
        <f t="shared" si="37"/>
        <v>9.7656250000000005E-5</v>
      </c>
      <c r="AL33" s="265"/>
    </row>
    <row r="34" spans="2:38" ht="15" customHeight="1" x14ac:dyDescent="0.25">
      <c r="B34" s="385"/>
      <c r="C34" s="23">
        <v>0</v>
      </c>
      <c r="D34" s="23">
        <v>0</v>
      </c>
      <c r="E34" s="23">
        <v>2</v>
      </c>
      <c r="F34" s="23">
        <v>4</v>
      </c>
      <c r="G34" s="23">
        <v>11</v>
      </c>
      <c r="H34" s="23">
        <v>18</v>
      </c>
      <c r="I34" s="23">
        <v>19</v>
      </c>
      <c r="J34" s="23">
        <v>20</v>
      </c>
      <c r="K34" s="23">
        <v>21</v>
      </c>
      <c r="L34" s="368" t="s">
        <v>160</v>
      </c>
      <c r="O34" s="385"/>
      <c r="P34" s="23">
        <v>1</v>
      </c>
      <c r="Q34" s="23">
        <v>0</v>
      </c>
      <c r="R34" s="23">
        <v>1</v>
      </c>
      <c r="S34" s="23">
        <v>6</v>
      </c>
      <c r="T34" s="23">
        <v>12</v>
      </c>
      <c r="U34" s="23">
        <v>17</v>
      </c>
      <c r="V34" s="23">
        <v>20</v>
      </c>
      <c r="W34" s="23">
        <v>22</v>
      </c>
      <c r="X34" s="23">
        <v>22</v>
      </c>
      <c r="Y34" s="368" t="s">
        <v>160</v>
      </c>
      <c r="AB34" s="385"/>
      <c r="AC34" s="23">
        <v>0</v>
      </c>
      <c r="AD34" s="23">
        <v>4</v>
      </c>
      <c r="AE34" s="23">
        <v>6</v>
      </c>
      <c r="AF34" s="23">
        <v>8</v>
      </c>
      <c r="AG34" s="23">
        <v>12</v>
      </c>
      <c r="AH34" s="23">
        <v>11</v>
      </c>
      <c r="AI34" s="23">
        <v>16</v>
      </c>
      <c r="AJ34" s="23">
        <v>22</v>
      </c>
      <c r="AK34" s="23">
        <v>22</v>
      </c>
      <c r="AL34" s="368" t="s">
        <v>160</v>
      </c>
    </row>
    <row r="35" spans="2:38" x14ac:dyDescent="0.25">
      <c r="B35" s="385"/>
      <c r="C35" s="23">
        <v>0</v>
      </c>
      <c r="D35" s="23">
        <v>0</v>
      </c>
      <c r="E35" s="23">
        <v>3</v>
      </c>
      <c r="F35" s="23">
        <v>6</v>
      </c>
      <c r="G35" s="23">
        <v>7</v>
      </c>
      <c r="H35" s="23">
        <v>11</v>
      </c>
      <c r="I35" s="23">
        <v>25</v>
      </c>
      <c r="J35" s="23">
        <v>23</v>
      </c>
      <c r="K35" s="23">
        <v>21</v>
      </c>
      <c r="L35" s="368"/>
      <c r="O35" s="385"/>
      <c r="P35" s="23">
        <v>0</v>
      </c>
      <c r="Q35" s="23">
        <v>2</v>
      </c>
      <c r="R35" s="23">
        <v>4</v>
      </c>
      <c r="S35" s="23">
        <v>6</v>
      </c>
      <c r="T35" s="23">
        <v>10</v>
      </c>
      <c r="U35" s="23">
        <v>17</v>
      </c>
      <c r="V35" s="23">
        <v>17</v>
      </c>
      <c r="W35" s="23">
        <v>18</v>
      </c>
      <c r="X35" s="23">
        <v>20</v>
      </c>
      <c r="Y35" s="368"/>
      <c r="AB35" s="385"/>
      <c r="AC35" s="23">
        <v>1</v>
      </c>
      <c r="AD35" s="23">
        <v>4</v>
      </c>
      <c r="AE35" s="23">
        <v>6</v>
      </c>
      <c r="AF35" s="23">
        <v>9</v>
      </c>
      <c r="AG35" s="23">
        <v>13</v>
      </c>
      <c r="AH35" s="23">
        <v>15</v>
      </c>
      <c r="AI35" s="23">
        <v>20</v>
      </c>
      <c r="AJ35" s="23">
        <v>22</v>
      </c>
      <c r="AK35" s="23">
        <v>22</v>
      </c>
      <c r="AL35" s="368"/>
    </row>
    <row r="36" spans="2:38" x14ac:dyDescent="0.25">
      <c r="B36" s="385"/>
      <c r="C36" s="23"/>
      <c r="D36" s="23"/>
      <c r="E36" s="23"/>
      <c r="F36" s="23"/>
      <c r="G36" s="23"/>
      <c r="H36" s="23"/>
      <c r="I36" s="23"/>
      <c r="J36" s="23"/>
      <c r="K36" s="23"/>
      <c r="L36" s="266"/>
      <c r="O36" s="385"/>
      <c r="P36" s="23"/>
      <c r="Q36" s="23"/>
      <c r="R36" s="23"/>
      <c r="S36" s="23"/>
      <c r="T36" s="23"/>
      <c r="U36" s="23"/>
      <c r="V36" s="23"/>
      <c r="W36" s="23"/>
      <c r="X36" s="23"/>
      <c r="Y36" s="266"/>
      <c r="AB36" s="385"/>
      <c r="AC36" s="23"/>
      <c r="AD36" s="23"/>
      <c r="AE36" s="23"/>
      <c r="AF36" s="23"/>
      <c r="AG36" s="23"/>
      <c r="AH36" s="23"/>
      <c r="AI36" s="23"/>
      <c r="AJ36" s="23"/>
      <c r="AK36" s="23"/>
      <c r="AL36" s="266"/>
    </row>
    <row r="37" spans="2:38" x14ac:dyDescent="0.25">
      <c r="B37" s="385"/>
      <c r="C37" s="246">
        <f>100-(C34/$F$8*100)</f>
        <v>100</v>
      </c>
      <c r="D37" s="246">
        <f t="shared" ref="D37:K38" si="38">100-(D34/$F$8*100)</f>
        <v>100</v>
      </c>
      <c r="E37" s="246">
        <f t="shared" si="38"/>
        <v>92.87531806615776</v>
      </c>
      <c r="F37" s="246">
        <f t="shared" si="38"/>
        <v>85.75063613231552</v>
      </c>
      <c r="G37" s="246">
        <f t="shared" si="38"/>
        <v>60.814249363867681</v>
      </c>
      <c r="H37" s="246">
        <f t="shared" si="38"/>
        <v>35.877862595419856</v>
      </c>
      <c r="I37" s="246">
        <f t="shared" si="38"/>
        <v>32.315521628498729</v>
      </c>
      <c r="J37" s="246">
        <f>100-(J34/$F$8*100)</f>
        <v>28.753180661577616</v>
      </c>
      <c r="K37" s="246">
        <f t="shared" ref="K37" si="39">100-(K34/$F$8*100)</f>
        <v>25.190839694656503</v>
      </c>
      <c r="L37" s="368" t="s">
        <v>161</v>
      </c>
      <c r="O37" s="385"/>
      <c r="P37" s="246">
        <f>100-(P34/$F$8*100)</f>
        <v>96.437659033078887</v>
      </c>
      <c r="Q37" s="246">
        <f t="shared" ref="Q37:X38" si="40">100-(Q34/$F$8*100)</f>
        <v>100</v>
      </c>
      <c r="R37" s="246">
        <f t="shared" si="40"/>
        <v>96.437659033078887</v>
      </c>
      <c r="S37" s="246">
        <f t="shared" si="40"/>
        <v>78.625954198473281</v>
      </c>
      <c r="T37" s="246">
        <f t="shared" si="40"/>
        <v>57.251908396946568</v>
      </c>
      <c r="U37" s="246">
        <f t="shared" si="40"/>
        <v>39.440203562340969</v>
      </c>
      <c r="V37" s="246">
        <f t="shared" si="40"/>
        <v>28.753180661577616</v>
      </c>
      <c r="W37" s="246">
        <f>100-(W34/$F$8*100)</f>
        <v>21.628498727735362</v>
      </c>
      <c r="X37" s="246">
        <f t="shared" ref="X37" si="41">100-(X34/$F$8*100)</f>
        <v>21.628498727735362</v>
      </c>
      <c r="Y37" s="368" t="s">
        <v>161</v>
      </c>
      <c r="AB37" s="385"/>
      <c r="AC37" s="246">
        <f>100-(AC34/$F$8*100)</f>
        <v>100</v>
      </c>
      <c r="AD37" s="246">
        <f t="shared" ref="AD37:AK38" si="42">100-(AD34/$F$8*100)</f>
        <v>85.75063613231552</v>
      </c>
      <c r="AE37" s="246">
        <f t="shared" si="42"/>
        <v>78.625954198473281</v>
      </c>
      <c r="AF37" s="246">
        <f t="shared" si="42"/>
        <v>71.501272264631041</v>
      </c>
      <c r="AG37" s="246">
        <f t="shared" si="42"/>
        <v>57.251908396946568</v>
      </c>
      <c r="AH37" s="246">
        <f t="shared" si="42"/>
        <v>60.814249363867681</v>
      </c>
      <c r="AI37" s="246">
        <f t="shared" si="42"/>
        <v>43.002544529262089</v>
      </c>
      <c r="AJ37" s="246">
        <f>100-(AJ34/$F$8*100)</f>
        <v>21.628498727735362</v>
      </c>
      <c r="AK37" s="246">
        <f t="shared" ref="AK37" si="43">100-(AK34/$F$8*100)</f>
        <v>21.628498727735362</v>
      </c>
      <c r="AL37" s="368" t="s">
        <v>161</v>
      </c>
    </row>
    <row r="38" spans="2:38" ht="15.75" thickBot="1" x14ac:dyDescent="0.3">
      <c r="B38" s="386"/>
      <c r="C38" s="262">
        <f>100-(C35/$F$8*100)</f>
        <v>100</v>
      </c>
      <c r="D38" s="262">
        <f t="shared" si="38"/>
        <v>100</v>
      </c>
      <c r="E38" s="262">
        <f t="shared" si="38"/>
        <v>89.312977099236647</v>
      </c>
      <c r="F38" s="262">
        <f t="shared" si="38"/>
        <v>78.625954198473281</v>
      </c>
      <c r="G38" s="262">
        <f t="shared" si="38"/>
        <v>75.063613231552168</v>
      </c>
      <c r="H38" s="262">
        <f t="shared" si="38"/>
        <v>60.814249363867681</v>
      </c>
      <c r="I38" s="262">
        <f t="shared" si="38"/>
        <v>10.94147582697201</v>
      </c>
      <c r="J38" s="262">
        <f t="shared" si="38"/>
        <v>18.066157760814249</v>
      </c>
      <c r="K38" s="262">
        <f t="shared" si="38"/>
        <v>25.190839694656503</v>
      </c>
      <c r="L38" s="369"/>
      <c r="O38" s="386"/>
      <c r="P38" s="262">
        <f>100-(P35/$F$8*100)</f>
        <v>100</v>
      </c>
      <c r="Q38" s="262">
        <f t="shared" si="40"/>
        <v>92.87531806615776</v>
      </c>
      <c r="R38" s="262">
        <f t="shared" si="40"/>
        <v>85.75063613231552</v>
      </c>
      <c r="S38" s="262">
        <f t="shared" si="40"/>
        <v>78.625954198473281</v>
      </c>
      <c r="T38" s="262">
        <f t="shared" si="40"/>
        <v>64.376590330788815</v>
      </c>
      <c r="U38" s="262">
        <f t="shared" si="40"/>
        <v>39.440203562340969</v>
      </c>
      <c r="V38" s="262">
        <f t="shared" si="40"/>
        <v>39.440203562340969</v>
      </c>
      <c r="W38" s="262">
        <f t="shared" si="40"/>
        <v>35.877862595419856</v>
      </c>
      <c r="X38" s="262">
        <f t="shared" si="40"/>
        <v>28.753180661577616</v>
      </c>
      <c r="Y38" s="369"/>
      <c r="AB38" s="386"/>
      <c r="AC38" s="262">
        <f>100-(AC35/$F$8*100)</f>
        <v>96.437659033078887</v>
      </c>
      <c r="AD38" s="262">
        <f t="shared" si="42"/>
        <v>85.75063613231552</v>
      </c>
      <c r="AE38" s="262">
        <f t="shared" si="42"/>
        <v>78.625954198473281</v>
      </c>
      <c r="AF38" s="262">
        <f t="shared" si="42"/>
        <v>67.938931297709928</v>
      </c>
      <c r="AG38" s="262">
        <f t="shared" si="42"/>
        <v>53.689567430025448</v>
      </c>
      <c r="AH38" s="262">
        <f t="shared" si="42"/>
        <v>46.564885496183209</v>
      </c>
      <c r="AI38" s="262">
        <f t="shared" si="42"/>
        <v>28.753180661577616</v>
      </c>
      <c r="AJ38" s="262">
        <f t="shared" si="42"/>
        <v>21.628498727735362</v>
      </c>
      <c r="AK38" s="262">
        <f t="shared" si="42"/>
        <v>21.628498727735362</v>
      </c>
      <c r="AL38" s="369"/>
    </row>
    <row r="39" spans="2:38" x14ac:dyDescent="0.25">
      <c r="B39" s="240"/>
      <c r="C39" s="48"/>
      <c r="D39" s="48"/>
      <c r="E39" s="48"/>
      <c r="F39" s="48"/>
      <c r="G39" s="48"/>
      <c r="H39" s="48"/>
      <c r="I39" s="48"/>
      <c r="J39" s="48"/>
      <c r="K39" s="48"/>
      <c r="L39" s="240"/>
      <c r="M39" s="48"/>
      <c r="N39" s="48"/>
      <c r="O39" s="240"/>
      <c r="P39" s="48"/>
      <c r="Q39" s="48"/>
      <c r="R39" s="48"/>
      <c r="S39" s="48"/>
      <c r="T39" s="48"/>
      <c r="U39" s="48"/>
      <c r="V39" s="48"/>
      <c r="W39" s="48"/>
      <c r="X39" s="48"/>
      <c r="Y39" s="240"/>
      <c r="Z39" s="48"/>
      <c r="AA39" s="48"/>
      <c r="AB39" s="240"/>
      <c r="AC39" s="48"/>
      <c r="AD39" s="48"/>
      <c r="AE39" s="48"/>
      <c r="AF39" s="48"/>
      <c r="AG39" s="48"/>
      <c r="AH39" s="48"/>
      <c r="AI39" s="48"/>
      <c r="AJ39" s="48"/>
      <c r="AK39" s="48"/>
      <c r="AL39" s="240"/>
    </row>
    <row r="40" spans="2:38" ht="15.75" thickBot="1" x14ac:dyDescent="0.3">
      <c r="B40" s="240"/>
      <c r="C40" s="241"/>
      <c r="D40" s="48"/>
      <c r="E40" s="48"/>
      <c r="F40" s="48"/>
      <c r="G40" s="48"/>
      <c r="H40" s="48"/>
      <c r="I40" s="48"/>
      <c r="J40" s="48"/>
      <c r="K40" s="48"/>
      <c r="L40" s="242"/>
      <c r="M40" s="48"/>
      <c r="N40" s="48"/>
      <c r="O40" s="240"/>
      <c r="P40" s="241"/>
      <c r="Q40" s="48"/>
      <c r="R40" s="48"/>
      <c r="S40" s="48"/>
      <c r="T40" s="48"/>
      <c r="U40" s="48"/>
      <c r="V40" s="48"/>
      <c r="W40" s="48"/>
      <c r="X40" s="48"/>
      <c r="Y40" s="242"/>
      <c r="Z40" s="48"/>
      <c r="AA40" s="48"/>
      <c r="AB40" s="240"/>
      <c r="AC40" s="241"/>
      <c r="AD40" s="48"/>
      <c r="AE40" s="48"/>
      <c r="AF40" s="48"/>
      <c r="AG40" s="48"/>
      <c r="AH40" s="48"/>
      <c r="AI40" s="48"/>
      <c r="AJ40" s="48"/>
      <c r="AK40" s="48"/>
      <c r="AL40" s="242"/>
    </row>
    <row r="41" spans="2:38" ht="15" customHeight="1" x14ac:dyDescent="0.25">
      <c r="B41" s="384" t="s">
        <v>168</v>
      </c>
      <c r="C41" s="263">
        <v>1</v>
      </c>
      <c r="D41" s="263">
        <f>1+C41</f>
        <v>2</v>
      </c>
      <c r="E41" s="263">
        <f t="shared" ref="E41:I41" si="44">1+D41</f>
        <v>3</v>
      </c>
      <c r="F41" s="263">
        <f t="shared" si="44"/>
        <v>4</v>
      </c>
      <c r="G41" s="263">
        <f t="shared" si="44"/>
        <v>5</v>
      </c>
      <c r="H41" s="263">
        <f t="shared" si="44"/>
        <v>6</v>
      </c>
      <c r="I41" s="263">
        <f t="shared" si="44"/>
        <v>7</v>
      </c>
      <c r="J41" s="263">
        <v>8</v>
      </c>
      <c r="K41" s="263">
        <v>9</v>
      </c>
      <c r="L41" s="264"/>
      <c r="O41" s="384" t="s">
        <v>169</v>
      </c>
      <c r="P41" s="263">
        <v>1</v>
      </c>
      <c r="Q41" s="263">
        <f>1+P41</f>
        <v>2</v>
      </c>
      <c r="R41" s="263">
        <f t="shared" ref="R41:V41" si="45">1+Q41</f>
        <v>3</v>
      </c>
      <c r="S41" s="263">
        <f t="shared" si="45"/>
        <v>4</v>
      </c>
      <c r="T41" s="263">
        <f t="shared" si="45"/>
        <v>5</v>
      </c>
      <c r="U41" s="263">
        <f t="shared" si="45"/>
        <v>6</v>
      </c>
      <c r="V41" s="263">
        <f t="shared" si="45"/>
        <v>7</v>
      </c>
      <c r="W41" s="263">
        <v>8</v>
      </c>
      <c r="X41" s="263">
        <v>9</v>
      </c>
      <c r="Y41" s="264"/>
      <c r="AB41" s="384" t="s">
        <v>170</v>
      </c>
      <c r="AC41" s="263">
        <v>1</v>
      </c>
      <c r="AD41" s="263">
        <f>1+AC41</f>
        <v>2</v>
      </c>
      <c r="AE41" s="263">
        <f t="shared" ref="AE41:AI41" si="46">1+AD41</f>
        <v>3</v>
      </c>
      <c r="AF41" s="263">
        <f t="shared" si="46"/>
        <v>4</v>
      </c>
      <c r="AG41" s="263">
        <f t="shared" si="46"/>
        <v>5</v>
      </c>
      <c r="AH41" s="263">
        <f t="shared" si="46"/>
        <v>6</v>
      </c>
      <c r="AI41" s="263">
        <f t="shared" si="46"/>
        <v>7</v>
      </c>
      <c r="AJ41" s="263">
        <v>8</v>
      </c>
      <c r="AK41" s="263">
        <v>9</v>
      </c>
      <c r="AL41" s="264"/>
    </row>
    <row r="42" spans="2:38" x14ac:dyDescent="0.25">
      <c r="B42" s="385"/>
      <c r="C42" s="23">
        <v>40</v>
      </c>
      <c r="D42" s="23">
        <f>C42*2</f>
        <v>80</v>
      </c>
      <c r="E42" s="23">
        <f t="shared" ref="E42:K42" si="47">D42*2</f>
        <v>160</v>
      </c>
      <c r="F42" s="23">
        <f t="shared" si="47"/>
        <v>320</v>
      </c>
      <c r="G42" s="23">
        <f t="shared" si="47"/>
        <v>640</v>
      </c>
      <c r="H42" s="23">
        <f t="shared" si="47"/>
        <v>1280</v>
      </c>
      <c r="I42" s="23">
        <f t="shared" si="47"/>
        <v>2560</v>
      </c>
      <c r="J42" s="23">
        <f t="shared" si="47"/>
        <v>5120</v>
      </c>
      <c r="K42" s="23">
        <f t="shared" si="47"/>
        <v>10240</v>
      </c>
      <c r="L42" s="255" t="s">
        <v>20</v>
      </c>
      <c r="O42" s="385"/>
      <c r="P42" s="23">
        <v>40</v>
      </c>
      <c r="Q42" s="23">
        <f>P42*2</f>
        <v>80</v>
      </c>
      <c r="R42" s="23">
        <f t="shared" ref="R42:X42" si="48">Q42*2</f>
        <v>160</v>
      </c>
      <c r="S42" s="23">
        <f t="shared" si="48"/>
        <v>320</v>
      </c>
      <c r="T42" s="23">
        <f t="shared" si="48"/>
        <v>640</v>
      </c>
      <c r="U42" s="23">
        <f t="shared" si="48"/>
        <v>1280</v>
      </c>
      <c r="V42" s="23">
        <f t="shared" si="48"/>
        <v>2560</v>
      </c>
      <c r="W42" s="23">
        <f t="shared" si="48"/>
        <v>5120</v>
      </c>
      <c r="X42" s="23">
        <f t="shared" si="48"/>
        <v>10240</v>
      </c>
      <c r="Y42" s="255" t="s">
        <v>20</v>
      </c>
      <c r="AB42" s="385"/>
      <c r="AC42" s="23">
        <v>40</v>
      </c>
      <c r="AD42" s="23">
        <f>AC42*2</f>
        <v>80</v>
      </c>
      <c r="AE42" s="23">
        <f t="shared" ref="AE42:AK42" si="49">AD42*2</f>
        <v>160</v>
      </c>
      <c r="AF42" s="23">
        <f t="shared" si="49"/>
        <v>320</v>
      </c>
      <c r="AG42" s="23">
        <f t="shared" si="49"/>
        <v>640</v>
      </c>
      <c r="AH42" s="23">
        <f t="shared" si="49"/>
        <v>1280</v>
      </c>
      <c r="AI42" s="23">
        <f t="shared" si="49"/>
        <v>2560</v>
      </c>
      <c r="AJ42" s="23">
        <f t="shared" si="49"/>
        <v>5120</v>
      </c>
      <c r="AK42" s="23">
        <f t="shared" si="49"/>
        <v>10240</v>
      </c>
      <c r="AL42" s="255" t="s">
        <v>20</v>
      </c>
    </row>
    <row r="43" spans="2:38" x14ac:dyDescent="0.25">
      <c r="B43" s="385"/>
      <c r="C43" s="239">
        <f>1/C42</f>
        <v>2.5000000000000001E-2</v>
      </c>
      <c r="D43" s="239">
        <f t="shared" ref="D43:K43" si="50">1/D42</f>
        <v>1.2500000000000001E-2</v>
      </c>
      <c r="E43" s="239">
        <f t="shared" si="50"/>
        <v>6.2500000000000003E-3</v>
      </c>
      <c r="F43" s="239">
        <f t="shared" si="50"/>
        <v>3.1250000000000002E-3</v>
      </c>
      <c r="G43" s="239">
        <f t="shared" si="50"/>
        <v>1.5625000000000001E-3</v>
      </c>
      <c r="H43" s="239">
        <f t="shared" si="50"/>
        <v>7.8125000000000004E-4</v>
      </c>
      <c r="I43" s="239">
        <f t="shared" si="50"/>
        <v>3.9062500000000002E-4</v>
      </c>
      <c r="J43" s="239">
        <f t="shared" si="50"/>
        <v>1.9531250000000001E-4</v>
      </c>
      <c r="K43" s="239">
        <f t="shared" si="50"/>
        <v>9.7656250000000005E-5</v>
      </c>
      <c r="L43" s="265"/>
      <c r="O43" s="385"/>
      <c r="P43" s="239">
        <f>1/P42</f>
        <v>2.5000000000000001E-2</v>
      </c>
      <c r="Q43" s="239">
        <f t="shared" ref="Q43:X43" si="51">1/Q42</f>
        <v>1.2500000000000001E-2</v>
      </c>
      <c r="R43" s="239">
        <f t="shared" si="51"/>
        <v>6.2500000000000003E-3</v>
      </c>
      <c r="S43" s="239">
        <f t="shared" si="51"/>
        <v>3.1250000000000002E-3</v>
      </c>
      <c r="T43" s="239">
        <f t="shared" si="51"/>
        <v>1.5625000000000001E-3</v>
      </c>
      <c r="U43" s="239">
        <f t="shared" si="51"/>
        <v>7.8125000000000004E-4</v>
      </c>
      <c r="V43" s="239">
        <f t="shared" si="51"/>
        <v>3.9062500000000002E-4</v>
      </c>
      <c r="W43" s="239">
        <f t="shared" si="51"/>
        <v>1.9531250000000001E-4</v>
      </c>
      <c r="X43" s="239">
        <f t="shared" si="51"/>
        <v>9.7656250000000005E-5</v>
      </c>
      <c r="Y43" s="265"/>
      <c r="AB43" s="385"/>
      <c r="AC43" s="239">
        <f>1/AC42</f>
        <v>2.5000000000000001E-2</v>
      </c>
      <c r="AD43" s="239">
        <f t="shared" ref="AD43:AK43" si="52">1/AD42</f>
        <v>1.2500000000000001E-2</v>
      </c>
      <c r="AE43" s="239">
        <f t="shared" si="52"/>
        <v>6.2500000000000003E-3</v>
      </c>
      <c r="AF43" s="239">
        <f t="shared" si="52"/>
        <v>3.1250000000000002E-3</v>
      </c>
      <c r="AG43" s="239">
        <f t="shared" si="52"/>
        <v>1.5625000000000001E-3</v>
      </c>
      <c r="AH43" s="239">
        <f t="shared" si="52"/>
        <v>7.8125000000000004E-4</v>
      </c>
      <c r="AI43" s="239">
        <f t="shared" si="52"/>
        <v>3.9062500000000002E-4</v>
      </c>
      <c r="AJ43" s="239">
        <f t="shared" si="52"/>
        <v>1.9531250000000001E-4</v>
      </c>
      <c r="AK43" s="239">
        <f t="shared" si="52"/>
        <v>9.7656250000000005E-5</v>
      </c>
      <c r="AL43" s="265"/>
    </row>
    <row r="44" spans="2:38" ht="15" customHeight="1" x14ac:dyDescent="0.25">
      <c r="B44" s="385"/>
      <c r="C44" s="23">
        <v>0</v>
      </c>
      <c r="D44" s="23">
        <v>0</v>
      </c>
      <c r="E44" s="23">
        <v>0</v>
      </c>
      <c r="F44" s="23">
        <v>1</v>
      </c>
      <c r="G44" s="23">
        <v>5</v>
      </c>
      <c r="H44" s="23">
        <v>4</v>
      </c>
      <c r="I44" s="23">
        <v>9</v>
      </c>
      <c r="J44" s="23">
        <v>17</v>
      </c>
      <c r="K44" s="23">
        <v>16</v>
      </c>
      <c r="L44" s="368" t="s">
        <v>160</v>
      </c>
      <c r="O44" s="385"/>
      <c r="P44" s="23">
        <v>0</v>
      </c>
      <c r="Q44" s="23">
        <v>1</v>
      </c>
      <c r="R44" s="23">
        <v>0</v>
      </c>
      <c r="S44" s="23">
        <v>1</v>
      </c>
      <c r="T44" s="23">
        <v>5</v>
      </c>
      <c r="U44" s="23">
        <v>7</v>
      </c>
      <c r="V44" s="23">
        <v>11</v>
      </c>
      <c r="W44" s="23">
        <v>19</v>
      </c>
      <c r="X44" s="23">
        <v>20</v>
      </c>
      <c r="Y44" s="368" t="s">
        <v>160</v>
      </c>
      <c r="AB44" s="385"/>
      <c r="AC44" s="23">
        <v>0</v>
      </c>
      <c r="AD44" s="23">
        <v>0</v>
      </c>
      <c r="AE44" s="23">
        <v>1</v>
      </c>
      <c r="AF44" s="23">
        <v>2</v>
      </c>
      <c r="AG44" s="23">
        <v>6</v>
      </c>
      <c r="AH44" s="23">
        <v>10</v>
      </c>
      <c r="AI44" s="23">
        <v>15</v>
      </c>
      <c r="AJ44" s="23">
        <v>8</v>
      </c>
      <c r="AK44" s="23">
        <v>12</v>
      </c>
      <c r="AL44" s="368" t="s">
        <v>160</v>
      </c>
    </row>
    <row r="45" spans="2:38" x14ac:dyDescent="0.25">
      <c r="B45" s="385"/>
      <c r="C45" s="23">
        <v>0</v>
      </c>
      <c r="D45" s="23">
        <v>0</v>
      </c>
      <c r="E45" s="23">
        <v>2</v>
      </c>
      <c r="F45" s="23">
        <v>2</v>
      </c>
      <c r="G45" s="23">
        <v>4</v>
      </c>
      <c r="H45" s="23">
        <v>6</v>
      </c>
      <c r="I45" s="23">
        <v>13</v>
      </c>
      <c r="J45" s="23">
        <v>15</v>
      </c>
      <c r="K45" s="23">
        <v>13</v>
      </c>
      <c r="L45" s="368"/>
      <c r="O45" s="385"/>
      <c r="P45" s="23">
        <v>0</v>
      </c>
      <c r="Q45" s="23">
        <v>1</v>
      </c>
      <c r="R45" s="23">
        <v>3</v>
      </c>
      <c r="S45" s="23">
        <v>5</v>
      </c>
      <c r="T45" s="23">
        <v>7</v>
      </c>
      <c r="U45" s="23">
        <v>9</v>
      </c>
      <c r="V45" s="23">
        <v>12</v>
      </c>
      <c r="W45" s="23">
        <v>21</v>
      </c>
      <c r="X45" s="23">
        <v>23</v>
      </c>
      <c r="Y45" s="368"/>
      <c r="AB45" s="385"/>
      <c r="AC45" s="23">
        <v>0</v>
      </c>
      <c r="AD45" s="23">
        <v>1</v>
      </c>
      <c r="AE45" s="23">
        <v>1</v>
      </c>
      <c r="AF45" s="23">
        <v>0</v>
      </c>
      <c r="AG45" s="23">
        <v>4</v>
      </c>
      <c r="AH45" s="23">
        <v>11</v>
      </c>
      <c r="AI45" s="23">
        <v>14</v>
      </c>
      <c r="AJ45" s="23">
        <v>13</v>
      </c>
      <c r="AK45" s="23">
        <v>20</v>
      </c>
      <c r="AL45" s="368"/>
    </row>
    <row r="46" spans="2:38" x14ac:dyDescent="0.25">
      <c r="B46" s="385"/>
      <c r="C46" s="23"/>
      <c r="D46" s="23"/>
      <c r="E46" s="23"/>
      <c r="F46" s="23"/>
      <c r="G46" s="23"/>
      <c r="H46" s="23"/>
      <c r="I46" s="23"/>
      <c r="J46" s="23"/>
      <c r="K46" s="23"/>
      <c r="L46" s="266"/>
      <c r="O46" s="385"/>
      <c r="P46" s="23"/>
      <c r="Q46" s="23"/>
      <c r="R46" s="23"/>
      <c r="S46" s="23"/>
      <c r="T46" s="23"/>
      <c r="U46" s="23"/>
      <c r="V46" s="23"/>
      <c r="W46" s="23"/>
      <c r="X46" s="23"/>
      <c r="Y46" s="266"/>
      <c r="AB46" s="385"/>
      <c r="AC46" s="23"/>
      <c r="AD46" s="23"/>
      <c r="AE46" s="23"/>
      <c r="AF46" s="23"/>
      <c r="AG46" s="23"/>
      <c r="AH46" s="23"/>
      <c r="AI46" s="23"/>
      <c r="AJ46" s="23"/>
      <c r="AK46" s="23"/>
      <c r="AL46" s="266"/>
    </row>
    <row r="47" spans="2:38" x14ac:dyDescent="0.25">
      <c r="B47" s="385"/>
      <c r="C47" s="246">
        <f>100-(C44/$F$8*100)</f>
        <v>100</v>
      </c>
      <c r="D47" s="246">
        <f t="shared" ref="D47:K48" si="53">100-(D44/$F$8*100)</f>
        <v>100</v>
      </c>
      <c r="E47" s="246">
        <f t="shared" si="53"/>
        <v>100</v>
      </c>
      <c r="F47" s="246">
        <f t="shared" si="53"/>
        <v>96.437659033078887</v>
      </c>
      <c r="G47" s="246">
        <f t="shared" si="53"/>
        <v>82.188295165394408</v>
      </c>
      <c r="H47" s="246">
        <f t="shared" si="53"/>
        <v>85.75063613231552</v>
      </c>
      <c r="I47" s="246">
        <f t="shared" si="53"/>
        <v>67.938931297709928</v>
      </c>
      <c r="J47" s="246">
        <f>100-(J44/$F$8*100)</f>
        <v>39.440203562340969</v>
      </c>
      <c r="K47" s="246">
        <f t="shared" ref="K47" si="54">100-(K44/$F$8*100)</f>
        <v>43.002544529262089</v>
      </c>
      <c r="L47" s="368" t="s">
        <v>161</v>
      </c>
      <c r="O47" s="385"/>
      <c r="P47" s="246">
        <f>100-(P44/$F$8*100)</f>
        <v>100</v>
      </c>
      <c r="Q47" s="246">
        <f t="shared" ref="Q47:X48" si="55">100-(Q44/$F$8*100)</f>
        <v>96.437659033078887</v>
      </c>
      <c r="R47" s="246">
        <f t="shared" si="55"/>
        <v>100</v>
      </c>
      <c r="S47" s="246">
        <f t="shared" si="55"/>
        <v>96.437659033078887</v>
      </c>
      <c r="T47" s="246">
        <f t="shared" si="55"/>
        <v>82.188295165394408</v>
      </c>
      <c r="U47" s="246">
        <f t="shared" si="55"/>
        <v>75.063613231552168</v>
      </c>
      <c r="V47" s="246">
        <f t="shared" si="55"/>
        <v>60.814249363867681</v>
      </c>
      <c r="W47" s="246">
        <f>100-(W44/$F$8*100)</f>
        <v>32.315521628498729</v>
      </c>
      <c r="X47" s="246">
        <f t="shared" ref="X47" si="56">100-(X44/$F$8*100)</f>
        <v>28.753180661577616</v>
      </c>
      <c r="Y47" s="368" t="s">
        <v>161</v>
      </c>
      <c r="AB47" s="385"/>
      <c r="AC47" s="246">
        <f>100-(AC44/$F$8*100)</f>
        <v>100</v>
      </c>
      <c r="AD47" s="246">
        <f t="shared" ref="AD47:AK48" si="57">100-(AD44/$F$8*100)</f>
        <v>100</v>
      </c>
      <c r="AE47" s="246">
        <f t="shared" si="57"/>
        <v>96.437659033078887</v>
      </c>
      <c r="AF47" s="246">
        <f t="shared" si="57"/>
        <v>92.87531806615776</v>
      </c>
      <c r="AG47" s="246">
        <f t="shared" si="57"/>
        <v>78.625954198473281</v>
      </c>
      <c r="AH47" s="246">
        <f t="shared" si="57"/>
        <v>64.376590330788815</v>
      </c>
      <c r="AI47" s="246">
        <f t="shared" si="57"/>
        <v>46.564885496183209</v>
      </c>
      <c r="AJ47" s="246">
        <f>100-(AJ44/$F$8*100)</f>
        <v>71.501272264631041</v>
      </c>
      <c r="AK47" s="246">
        <f t="shared" ref="AK47" si="58">100-(AK44/$F$8*100)</f>
        <v>57.251908396946568</v>
      </c>
      <c r="AL47" s="368" t="s">
        <v>161</v>
      </c>
    </row>
    <row r="48" spans="2:38" ht="15.75" thickBot="1" x14ac:dyDescent="0.3">
      <c r="B48" s="386"/>
      <c r="C48" s="262">
        <f>100-(C45/$F$8*100)</f>
        <v>100</v>
      </c>
      <c r="D48" s="262">
        <f t="shared" si="53"/>
        <v>100</v>
      </c>
      <c r="E48" s="262">
        <f t="shared" si="53"/>
        <v>92.87531806615776</v>
      </c>
      <c r="F48" s="262">
        <f t="shared" si="53"/>
        <v>92.87531806615776</v>
      </c>
      <c r="G48" s="262">
        <f t="shared" si="53"/>
        <v>85.75063613231552</v>
      </c>
      <c r="H48" s="262">
        <f t="shared" si="53"/>
        <v>78.625954198473281</v>
      </c>
      <c r="I48" s="262">
        <f t="shared" si="53"/>
        <v>53.689567430025448</v>
      </c>
      <c r="J48" s="262">
        <f t="shared" si="53"/>
        <v>46.564885496183209</v>
      </c>
      <c r="K48" s="262">
        <f t="shared" si="53"/>
        <v>53.689567430025448</v>
      </c>
      <c r="L48" s="369"/>
      <c r="O48" s="386"/>
      <c r="P48" s="262">
        <f>100-(P45/$F$8*100)</f>
        <v>100</v>
      </c>
      <c r="Q48" s="262">
        <f t="shared" si="55"/>
        <v>96.437659033078887</v>
      </c>
      <c r="R48" s="262">
        <f t="shared" si="55"/>
        <v>89.312977099236647</v>
      </c>
      <c r="S48" s="262">
        <f t="shared" si="55"/>
        <v>82.188295165394408</v>
      </c>
      <c r="T48" s="262">
        <f t="shared" si="55"/>
        <v>75.063613231552168</v>
      </c>
      <c r="U48" s="262">
        <f t="shared" si="55"/>
        <v>67.938931297709928</v>
      </c>
      <c r="V48" s="262">
        <f t="shared" si="55"/>
        <v>57.251908396946568</v>
      </c>
      <c r="W48" s="262">
        <f t="shared" si="55"/>
        <v>25.190839694656503</v>
      </c>
      <c r="X48" s="262">
        <f t="shared" si="55"/>
        <v>18.066157760814249</v>
      </c>
      <c r="Y48" s="369"/>
      <c r="AB48" s="386"/>
      <c r="AC48" s="262">
        <f>100-(AC45/$F$8*100)</f>
        <v>100</v>
      </c>
      <c r="AD48" s="262">
        <f t="shared" si="57"/>
        <v>96.437659033078887</v>
      </c>
      <c r="AE48" s="262">
        <f t="shared" si="57"/>
        <v>96.437659033078887</v>
      </c>
      <c r="AF48" s="262">
        <f t="shared" si="57"/>
        <v>100</v>
      </c>
      <c r="AG48" s="262">
        <f t="shared" si="57"/>
        <v>85.75063613231552</v>
      </c>
      <c r="AH48" s="262">
        <f t="shared" si="57"/>
        <v>60.814249363867681</v>
      </c>
      <c r="AI48" s="262">
        <f t="shared" si="57"/>
        <v>50.127226463104329</v>
      </c>
      <c r="AJ48" s="262">
        <f t="shared" si="57"/>
        <v>53.689567430025448</v>
      </c>
      <c r="AK48" s="262">
        <f t="shared" si="57"/>
        <v>28.753180661577616</v>
      </c>
      <c r="AL48" s="369"/>
    </row>
    <row r="52" spans="2:16" ht="24" thickBot="1" x14ac:dyDescent="0.4">
      <c r="B52" s="245" t="s">
        <v>210</v>
      </c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</row>
    <row r="53" spans="2:16" ht="15.75" thickBot="1" x14ac:dyDescent="0.3"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375" t="s">
        <v>156</v>
      </c>
      <c r="N53" s="376"/>
      <c r="O53" s="376"/>
      <c r="P53" s="377"/>
    </row>
    <row r="54" spans="2:16" x14ac:dyDescent="0.25">
      <c r="B54" s="390" t="s">
        <v>171</v>
      </c>
      <c r="C54" s="260" t="s">
        <v>172</v>
      </c>
      <c r="D54" s="260" t="s">
        <v>173</v>
      </c>
      <c r="E54" s="260" t="s">
        <v>174</v>
      </c>
      <c r="F54" s="260" t="s">
        <v>175</v>
      </c>
      <c r="G54" s="260" t="s">
        <v>176</v>
      </c>
      <c r="H54" s="260" t="s">
        <v>177</v>
      </c>
      <c r="I54" s="261" t="s">
        <v>20</v>
      </c>
      <c r="J54" s="243"/>
      <c r="K54" s="243"/>
      <c r="L54" s="243"/>
      <c r="M54" s="273" t="s">
        <v>178</v>
      </c>
      <c r="N54" s="246" t="s">
        <v>179</v>
      </c>
      <c r="O54" s="246" t="s">
        <v>180</v>
      </c>
      <c r="P54" s="274" t="s">
        <v>180</v>
      </c>
    </row>
    <row r="55" spans="2:16" x14ac:dyDescent="0.25">
      <c r="B55" s="391"/>
      <c r="C55" s="246">
        <v>0</v>
      </c>
      <c r="D55" s="246">
        <v>3</v>
      </c>
      <c r="E55" s="246">
        <v>4</v>
      </c>
      <c r="F55" s="246">
        <v>13</v>
      </c>
      <c r="G55" s="246">
        <v>12</v>
      </c>
      <c r="H55" s="246">
        <v>15</v>
      </c>
      <c r="I55" s="381" t="s">
        <v>160</v>
      </c>
      <c r="J55" s="243"/>
      <c r="K55" s="243"/>
      <c r="L55" s="243"/>
      <c r="M55" s="273">
        <v>20</v>
      </c>
      <c r="N55" s="246">
        <v>22</v>
      </c>
      <c r="O55" s="246">
        <v>17</v>
      </c>
      <c r="P55" s="274"/>
    </row>
    <row r="56" spans="2:16" x14ac:dyDescent="0.25">
      <c r="B56" s="391"/>
      <c r="C56" s="246">
        <v>1</v>
      </c>
      <c r="D56" s="246">
        <v>0</v>
      </c>
      <c r="E56" s="246">
        <v>4</v>
      </c>
      <c r="F56" s="246">
        <v>10</v>
      </c>
      <c r="G56" s="246">
        <v>9</v>
      </c>
      <c r="H56" s="246">
        <v>12</v>
      </c>
      <c r="I56" s="381"/>
      <c r="J56" s="243"/>
      <c r="K56" s="243"/>
      <c r="L56" s="243"/>
      <c r="M56" s="273">
        <v>22</v>
      </c>
      <c r="N56" s="246">
        <v>24</v>
      </c>
      <c r="O56" s="246">
        <v>16</v>
      </c>
      <c r="P56" s="274"/>
    </row>
    <row r="57" spans="2:16" x14ac:dyDescent="0.25">
      <c r="B57" s="391"/>
      <c r="C57" s="246">
        <v>100</v>
      </c>
      <c r="D57" s="246">
        <v>85.123966942148755</v>
      </c>
      <c r="E57" s="246">
        <v>80.165289256198349</v>
      </c>
      <c r="F57" s="246">
        <v>35.537190082644628</v>
      </c>
      <c r="G57" s="246">
        <v>40.495867768595041</v>
      </c>
      <c r="H57" s="246">
        <v>25.619834710743802</v>
      </c>
      <c r="I57" s="382" t="s">
        <v>161</v>
      </c>
      <c r="J57" s="243"/>
      <c r="K57" s="243"/>
      <c r="L57" s="243"/>
      <c r="M57" s="273"/>
      <c r="N57" s="246"/>
      <c r="O57" s="246"/>
      <c r="P57" s="274"/>
    </row>
    <row r="58" spans="2:16" ht="15.75" thickBot="1" x14ac:dyDescent="0.3">
      <c r="B58" s="392"/>
      <c r="C58" s="262">
        <v>95.04132231404958</v>
      </c>
      <c r="D58" s="262">
        <v>100</v>
      </c>
      <c r="E58" s="262">
        <v>80.165289256198349</v>
      </c>
      <c r="F58" s="262">
        <v>50.413223140495873</v>
      </c>
      <c r="G58" s="262">
        <v>55.371900826446286</v>
      </c>
      <c r="H58" s="262">
        <v>40.495867768595041</v>
      </c>
      <c r="I58" s="383"/>
      <c r="J58" s="243"/>
      <c r="K58" s="243"/>
      <c r="L58" s="243"/>
      <c r="M58" s="378">
        <v>20.166666666666668</v>
      </c>
      <c r="N58" s="379"/>
      <c r="O58" s="379"/>
      <c r="P58" s="380"/>
    </row>
    <row r="59" spans="2:16" ht="15.75" thickBot="1" x14ac:dyDescent="0.3">
      <c r="B59" s="136"/>
      <c r="C59" s="136"/>
      <c r="D59" s="136"/>
      <c r="E59" s="136"/>
      <c r="F59" s="136"/>
      <c r="G59" s="136"/>
      <c r="H59" s="136"/>
      <c r="I59" s="136"/>
      <c r="J59" s="243"/>
      <c r="K59" s="243"/>
      <c r="L59" s="243"/>
      <c r="M59" s="243"/>
      <c r="N59" s="243"/>
      <c r="O59" s="243"/>
      <c r="P59" s="243"/>
    </row>
    <row r="60" spans="2:16" x14ac:dyDescent="0.25">
      <c r="B60" s="390" t="s">
        <v>181</v>
      </c>
      <c r="C60" s="260" t="s">
        <v>172</v>
      </c>
      <c r="D60" s="260" t="s">
        <v>173</v>
      </c>
      <c r="E60" s="260" t="s">
        <v>174</v>
      </c>
      <c r="F60" s="260" t="s">
        <v>175</v>
      </c>
      <c r="G60" s="260" t="s">
        <v>176</v>
      </c>
      <c r="H60" s="260" t="s">
        <v>177</v>
      </c>
      <c r="I60" s="261" t="s">
        <v>20</v>
      </c>
      <c r="J60" s="243"/>
      <c r="K60" s="243"/>
      <c r="L60" s="243"/>
      <c r="M60" s="243"/>
      <c r="N60" s="243"/>
      <c r="O60" s="243"/>
      <c r="P60" s="243"/>
    </row>
    <row r="61" spans="2:16" ht="15" customHeight="1" x14ac:dyDescent="0.25">
      <c r="B61" s="391"/>
      <c r="C61" s="246">
        <v>0</v>
      </c>
      <c r="D61" s="246">
        <v>0</v>
      </c>
      <c r="E61" s="246">
        <v>0</v>
      </c>
      <c r="F61" s="246">
        <v>2</v>
      </c>
      <c r="G61" s="246">
        <v>3</v>
      </c>
      <c r="H61" s="246">
        <v>9</v>
      </c>
      <c r="I61" s="381" t="s">
        <v>160</v>
      </c>
      <c r="J61" s="243"/>
      <c r="K61" s="243"/>
      <c r="L61" s="243"/>
      <c r="M61" s="243"/>
      <c r="N61" s="243"/>
      <c r="O61" s="243"/>
      <c r="P61" s="243"/>
    </row>
    <row r="62" spans="2:16" x14ac:dyDescent="0.25">
      <c r="B62" s="391"/>
      <c r="C62" s="246">
        <v>0</v>
      </c>
      <c r="D62" s="246">
        <v>0</v>
      </c>
      <c r="E62" s="246">
        <v>0</v>
      </c>
      <c r="F62" s="246">
        <v>2</v>
      </c>
      <c r="G62" s="246">
        <v>5</v>
      </c>
      <c r="H62" s="246">
        <v>6</v>
      </c>
      <c r="I62" s="381"/>
      <c r="J62" s="243"/>
      <c r="K62" s="243"/>
      <c r="L62" s="243"/>
      <c r="M62" s="243"/>
      <c r="N62" s="243"/>
      <c r="O62" s="243"/>
      <c r="P62" s="243"/>
    </row>
    <row r="63" spans="2:16" x14ac:dyDescent="0.25">
      <c r="B63" s="391"/>
      <c r="C63" s="246">
        <v>100</v>
      </c>
      <c r="D63" s="246">
        <v>100</v>
      </c>
      <c r="E63" s="246">
        <v>100</v>
      </c>
      <c r="F63" s="246">
        <v>90.082644628099175</v>
      </c>
      <c r="G63" s="246">
        <v>85.123966942148755</v>
      </c>
      <c r="H63" s="246">
        <v>55.371900826446286</v>
      </c>
      <c r="I63" s="382" t="s">
        <v>161</v>
      </c>
      <c r="J63" s="243"/>
      <c r="K63" s="243"/>
      <c r="L63" s="243"/>
      <c r="M63" s="243"/>
      <c r="N63" s="243"/>
      <c r="O63" s="243"/>
      <c r="P63" s="243"/>
    </row>
    <row r="64" spans="2:16" ht="15.75" thickBot="1" x14ac:dyDescent="0.3">
      <c r="B64" s="392"/>
      <c r="C64" s="262">
        <v>100</v>
      </c>
      <c r="D64" s="262">
        <v>100</v>
      </c>
      <c r="E64" s="262">
        <v>100</v>
      </c>
      <c r="F64" s="262">
        <v>90.082644628099175</v>
      </c>
      <c r="G64" s="262">
        <v>75.206611570247929</v>
      </c>
      <c r="H64" s="262">
        <v>70.247933884297524</v>
      </c>
      <c r="I64" s="383"/>
      <c r="J64" s="243"/>
      <c r="K64" s="243"/>
      <c r="L64" s="243"/>
      <c r="M64" s="243"/>
      <c r="N64" s="243"/>
      <c r="O64" s="243"/>
      <c r="P64" s="243"/>
    </row>
    <row r="65" spans="2:16" ht="15.75" thickBot="1" x14ac:dyDescent="0.3">
      <c r="B65" s="136"/>
      <c r="C65" s="136"/>
      <c r="D65" s="136"/>
      <c r="E65" s="136"/>
      <c r="F65" s="136"/>
      <c r="G65" s="136"/>
      <c r="H65" s="136"/>
      <c r="I65" s="136"/>
      <c r="J65" s="243"/>
      <c r="K65" s="243"/>
      <c r="L65" s="243"/>
      <c r="M65" s="243"/>
      <c r="N65" s="243"/>
      <c r="O65" s="243"/>
      <c r="P65" s="243"/>
    </row>
    <row r="66" spans="2:16" x14ac:dyDescent="0.25">
      <c r="B66" s="390" t="s">
        <v>182</v>
      </c>
      <c r="C66" s="260" t="s">
        <v>172</v>
      </c>
      <c r="D66" s="260" t="s">
        <v>173</v>
      </c>
      <c r="E66" s="260" t="s">
        <v>174</v>
      </c>
      <c r="F66" s="260" t="s">
        <v>175</v>
      </c>
      <c r="G66" s="260" t="s">
        <v>176</v>
      </c>
      <c r="H66" s="260" t="s">
        <v>177</v>
      </c>
      <c r="I66" s="261" t="s">
        <v>20</v>
      </c>
      <c r="J66" s="243"/>
      <c r="K66" s="243"/>
      <c r="L66" s="243"/>
      <c r="M66" s="243"/>
      <c r="N66" s="243"/>
      <c r="O66" s="243"/>
      <c r="P66" s="243"/>
    </row>
    <row r="67" spans="2:16" ht="15" customHeight="1" x14ac:dyDescent="0.25">
      <c r="B67" s="391"/>
      <c r="C67" s="246">
        <v>0</v>
      </c>
      <c r="D67" s="246">
        <v>0</v>
      </c>
      <c r="E67" s="246">
        <v>1</v>
      </c>
      <c r="F67" s="246">
        <v>10</v>
      </c>
      <c r="G67" s="246">
        <v>13</v>
      </c>
      <c r="H67" s="246">
        <v>16</v>
      </c>
      <c r="I67" s="381" t="s">
        <v>160</v>
      </c>
      <c r="J67" s="243"/>
      <c r="K67" s="243"/>
      <c r="L67" s="243"/>
      <c r="M67" s="243"/>
      <c r="N67" s="243"/>
      <c r="O67" s="243"/>
      <c r="P67" s="243"/>
    </row>
    <row r="68" spans="2:16" x14ac:dyDescent="0.25">
      <c r="B68" s="391"/>
      <c r="C68" s="246">
        <v>0</v>
      </c>
      <c r="D68" s="246">
        <v>0</v>
      </c>
      <c r="E68" s="246">
        <v>2</v>
      </c>
      <c r="F68" s="246">
        <v>6</v>
      </c>
      <c r="G68" s="246">
        <v>13</v>
      </c>
      <c r="H68" s="246">
        <v>11</v>
      </c>
      <c r="I68" s="381"/>
      <c r="J68" s="243"/>
      <c r="K68" s="243"/>
      <c r="L68" s="243"/>
      <c r="M68" s="243"/>
      <c r="N68" s="243"/>
      <c r="O68" s="243"/>
      <c r="P68" s="243"/>
    </row>
    <row r="69" spans="2:16" x14ac:dyDescent="0.25">
      <c r="B69" s="391"/>
      <c r="C69" s="246">
        <v>100</v>
      </c>
      <c r="D69" s="246">
        <v>100</v>
      </c>
      <c r="E69" s="246">
        <v>95.04132231404958</v>
      </c>
      <c r="F69" s="246">
        <v>50.413223140495873</v>
      </c>
      <c r="G69" s="246">
        <v>35.537190082644628</v>
      </c>
      <c r="H69" s="246">
        <v>20.661157024793397</v>
      </c>
      <c r="I69" s="382" t="s">
        <v>161</v>
      </c>
      <c r="J69" s="243"/>
      <c r="K69" s="243"/>
      <c r="L69" s="243"/>
      <c r="M69" s="243"/>
      <c r="N69" s="243"/>
      <c r="O69" s="243"/>
      <c r="P69" s="243"/>
    </row>
    <row r="70" spans="2:16" ht="15.75" thickBot="1" x14ac:dyDescent="0.3">
      <c r="B70" s="392"/>
      <c r="C70" s="262">
        <v>100</v>
      </c>
      <c r="D70" s="262">
        <v>100</v>
      </c>
      <c r="E70" s="262">
        <v>90.082644628099175</v>
      </c>
      <c r="F70" s="262">
        <v>70.247933884297524</v>
      </c>
      <c r="G70" s="262">
        <v>35.537190082644628</v>
      </c>
      <c r="H70" s="262">
        <v>45.45454545454546</v>
      </c>
      <c r="I70" s="383"/>
      <c r="J70" s="243"/>
      <c r="K70" s="243"/>
      <c r="L70" s="243"/>
      <c r="M70" s="243"/>
      <c r="N70" s="243"/>
      <c r="O70" s="243"/>
      <c r="P70" s="243"/>
    </row>
    <row r="71" spans="2:16" ht="15.75" thickBot="1" x14ac:dyDescent="0.3">
      <c r="B71" s="136"/>
      <c r="C71" s="136"/>
      <c r="D71" s="136"/>
      <c r="E71" s="136"/>
      <c r="F71" s="136"/>
      <c r="G71" s="136"/>
      <c r="H71" s="136"/>
      <c r="I71" s="136"/>
      <c r="J71" s="243"/>
      <c r="K71" s="243"/>
      <c r="L71" s="243"/>
      <c r="M71" s="243"/>
      <c r="N71" s="243"/>
      <c r="O71" s="243"/>
      <c r="P71" s="243"/>
    </row>
    <row r="72" spans="2:16" x14ac:dyDescent="0.25">
      <c r="B72" s="390" t="s">
        <v>183</v>
      </c>
      <c r="C72" s="260" t="s">
        <v>172</v>
      </c>
      <c r="D72" s="260" t="s">
        <v>173</v>
      </c>
      <c r="E72" s="260" t="s">
        <v>174</v>
      </c>
      <c r="F72" s="260" t="s">
        <v>175</v>
      </c>
      <c r="G72" s="260" t="s">
        <v>176</v>
      </c>
      <c r="H72" s="260" t="s">
        <v>177</v>
      </c>
      <c r="I72" s="261" t="s">
        <v>20</v>
      </c>
      <c r="J72" s="243"/>
      <c r="K72" s="243"/>
      <c r="L72" s="243"/>
      <c r="M72" s="243"/>
      <c r="N72" s="243"/>
      <c r="O72" s="243"/>
      <c r="P72" s="243"/>
    </row>
    <row r="73" spans="2:16" ht="15" customHeight="1" x14ac:dyDescent="0.25">
      <c r="B73" s="391"/>
      <c r="C73" s="246">
        <v>0</v>
      </c>
      <c r="D73" s="246">
        <v>0</v>
      </c>
      <c r="E73" s="246">
        <v>0</v>
      </c>
      <c r="F73" s="246">
        <v>0</v>
      </c>
      <c r="G73" s="246">
        <v>2</v>
      </c>
      <c r="H73" s="246">
        <v>11</v>
      </c>
      <c r="I73" s="381" t="s">
        <v>160</v>
      </c>
      <c r="J73" s="243"/>
      <c r="K73" s="243"/>
      <c r="L73" s="243"/>
      <c r="M73" s="243"/>
      <c r="N73" s="243"/>
      <c r="O73" s="243"/>
      <c r="P73" s="243"/>
    </row>
    <row r="74" spans="2:16" x14ac:dyDescent="0.25">
      <c r="B74" s="391"/>
      <c r="C74" s="246">
        <v>0</v>
      </c>
      <c r="D74" s="246">
        <v>0</v>
      </c>
      <c r="E74" s="246">
        <v>0</v>
      </c>
      <c r="F74" s="246">
        <v>1</v>
      </c>
      <c r="G74" s="246">
        <v>3</v>
      </c>
      <c r="H74" s="246">
        <v>11</v>
      </c>
      <c r="I74" s="381"/>
      <c r="J74" s="243"/>
      <c r="K74" s="243"/>
      <c r="L74" s="243"/>
      <c r="M74" s="243"/>
      <c r="N74" s="243"/>
      <c r="O74" s="243"/>
      <c r="P74" s="243"/>
    </row>
    <row r="75" spans="2:16" x14ac:dyDescent="0.25">
      <c r="B75" s="391"/>
      <c r="C75" s="246">
        <v>100</v>
      </c>
      <c r="D75" s="246">
        <v>100</v>
      </c>
      <c r="E75" s="246">
        <v>100</v>
      </c>
      <c r="F75" s="246">
        <v>100</v>
      </c>
      <c r="G75" s="246">
        <v>90.082644628099175</v>
      </c>
      <c r="H75" s="246">
        <v>45.45454545454546</v>
      </c>
      <c r="I75" s="382" t="s">
        <v>161</v>
      </c>
      <c r="J75" s="243"/>
      <c r="K75" s="243"/>
      <c r="L75" s="243"/>
      <c r="M75" s="243"/>
      <c r="N75" s="243"/>
      <c r="O75" s="243"/>
      <c r="P75" s="243"/>
    </row>
    <row r="76" spans="2:16" ht="15.75" thickBot="1" x14ac:dyDescent="0.3">
      <c r="B76" s="392"/>
      <c r="C76" s="262">
        <v>100</v>
      </c>
      <c r="D76" s="262">
        <v>100</v>
      </c>
      <c r="E76" s="262">
        <v>100</v>
      </c>
      <c r="F76" s="262">
        <v>95.04132231404958</v>
      </c>
      <c r="G76" s="262">
        <v>85.123966942148755</v>
      </c>
      <c r="H76" s="262">
        <v>45.45454545454546</v>
      </c>
      <c r="I76" s="383"/>
      <c r="J76" s="243"/>
      <c r="K76" s="243"/>
      <c r="L76" s="243"/>
      <c r="M76" s="243"/>
      <c r="N76" s="243"/>
      <c r="O76" s="243"/>
      <c r="P76" s="243"/>
    </row>
    <row r="77" spans="2:16" ht="15.75" thickBot="1" x14ac:dyDescent="0.3">
      <c r="B77" s="136"/>
      <c r="C77" s="136"/>
      <c r="D77" s="136"/>
      <c r="E77" s="136"/>
      <c r="F77" s="136"/>
      <c r="G77" s="136"/>
      <c r="H77" s="136"/>
      <c r="I77" s="136"/>
      <c r="J77" s="243"/>
      <c r="K77" s="243"/>
      <c r="L77" s="243"/>
      <c r="M77" s="243"/>
      <c r="N77" s="243"/>
      <c r="O77" s="243"/>
      <c r="P77" s="243"/>
    </row>
    <row r="78" spans="2:16" x14ac:dyDescent="0.25">
      <c r="B78" s="390" t="s">
        <v>184</v>
      </c>
      <c r="C78" s="260" t="s">
        <v>172</v>
      </c>
      <c r="D78" s="260" t="s">
        <v>173</v>
      </c>
      <c r="E78" s="260" t="s">
        <v>174</v>
      </c>
      <c r="F78" s="260" t="s">
        <v>175</v>
      </c>
      <c r="G78" s="260" t="s">
        <v>176</v>
      </c>
      <c r="H78" s="260" t="s">
        <v>177</v>
      </c>
      <c r="I78" s="261" t="s">
        <v>20</v>
      </c>
      <c r="J78" s="243"/>
      <c r="K78" s="243"/>
      <c r="L78" s="243"/>
      <c r="M78" s="243"/>
      <c r="N78" s="243"/>
      <c r="O78" s="243"/>
      <c r="P78" s="243"/>
    </row>
    <row r="79" spans="2:16" ht="15" customHeight="1" x14ac:dyDescent="0.25">
      <c r="B79" s="391"/>
      <c r="C79" s="246">
        <v>0</v>
      </c>
      <c r="D79" s="246">
        <v>0</v>
      </c>
      <c r="E79" s="246">
        <v>1</v>
      </c>
      <c r="F79" s="246">
        <v>2</v>
      </c>
      <c r="G79" s="246">
        <v>10</v>
      </c>
      <c r="H79" s="246">
        <v>15</v>
      </c>
      <c r="I79" s="381" t="s">
        <v>160</v>
      </c>
      <c r="J79" s="243"/>
      <c r="K79" s="243"/>
      <c r="L79" s="243"/>
      <c r="M79" s="243"/>
      <c r="N79" s="243"/>
      <c r="O79" s="243"/>
      <c r="P79" s="243"/>
    </row>
    <row r="80" spans="2:16" x14ac:dyDescent="0.25">
      <c r="B80" s="391"/>
      <c r="C80" s="246">
        <v>0</v>
      </c>
      <c r="D80" s="246">
        <v>0</v>
      </c>
      <c r="E80" s="246">
        <v>0</v>
      </c>
      <c r="F80" s="246">
        <v>2</v>
      </c>
      <c r="G80" s="246">
        <v>10</v>
      </c>
      <c r="H80" s="246">
        <v>18</v>
      </c>
      <c r="I80" s="381"/>
      <c r="J80" s="243"/>
      <c r="K80" s="243"/>
      <c r="L80" s="243"/>
      <c r="M80" s="243"/>
      <c r="N80" s="243"/>
      <c r="O80" s="243"/>
      <c r="P80" s="243"/>
    </row>
    <row r="81" spans="2:16" x14ac:dyDescent="0.25">
      <c r="B81" s="391"/>
      <c r="C81" s="246">
        <v>100</v>
      </c>
      <c r="D81" s="246">
        <v>100</v>
      </c>
      <c r="E81" s="246">
        <v>95.04132231404958</v>
      </c>
      <c r="F81" s="246">
        <v>90.082644628099175</v>
      </c>
      <c r="G81" s="246">
        <v>50.413223140495873</v>
      </c>
      <c r="H81" s="246">
        <v>25.619834710743802</v>
      </c>
      <c r="I81" s="382" t="s">
        <v>161</v>
      </c>
      <c r="J81" s="243"/>
      <c r="K81" s="243"/>
      <c r="L81" s="243"/>
      <c r="M81" s="243"/>
      <c r="N81" s="243"/>
      <c r="O81" s="243"/>
      <c r="P81" s="243"/>
    </row>
    <row r="82" spans="2:16" ht="15.75" thickBot="1" x14ac:dyDescent="0.3">
      <c r="B82" s="392"/>
      <c r="C82" s="262">
        <v>100</v>
      </c>
      <c r="D82" s="262">
        <v>100</v>
      </c>
      <c r="E82" s="262">
        <v>100</v>
      </c>
      <c r="F82" s="262">
        <v>90.082644628099175</v>
      </c>
      <c r="G82" s="262">
        <v>50.413223140495873</v>
      </c>
      <c r="H82" s="262">
        <v>10.743801652892571</v>
      </c>
      <c r="I82" s="383"/>
      <c r="J82" s="243"/>
      <c r="K82" s="243"/>
      <c r="L82" s="243"/>
      <c r="M82" s="243"/>
      <c r="N82" s="243"/>
      <c r="O82" s="243"/>
      <c r="P82" s="243"/>
    </row>
    <row r="83" spans="2:16" ht="15.75" thickBot="1" x14ac:dyDescent="0.3">
      <c r="B83" s="136"/>
      <c r="C83" s="136"/>
      <c r="D83" s="136"/>
      <c r="E83" s="136"/>
      <c r="F83" s="136"/>
      <c r="G83" s="136"/>
      <c r="H83" s="136"/>
      <c r="I83" s="136"/>
      <c r="J83" s="243"/>
      <c r="K83" s="243"/>
      <c r="L83" s="243"/>
      <c r="M83" s="243"/>
      <c r="N83" s="243"/>
      <c r="O83" s="243"/>
      <c r="P83" s="243"/>
    </row>
    <row r="84" spans="2:16" x14ac:dyDescent="0.25">
      <c r="B84" s="390" t="s">
        <v>185</v>
      </c>
      <c r="C84" s="260" t="s">
        <v>172</v>
      </c>
      <c r="D84" s="260" t="s">
        <v>173</v>
      </c>
      <c r="E84" s="260" t="s">
        <v>174</v>
      </c>
      <c r="F84" s="260" t="s">
        <v>175</v>
      </c>
      <c r="G84" s="260" t="s">
        <v>176</v>
      </c>
      <c r="H84" s="260" t="s">
        <v>177</v>
      </c>
      <c r="I84" s="261" t="s">
        <v>20</v>
      </c>
      <c r="J84" s="243"/>
      <c r="K84" s="243"/>
      <c r="L84" s="243"/>
      <c r="M84" s="243"/>
      <c r="N84" s="243"/>
      <c r="O84" s="243"/>
      <c r="P84" s="243"/>
    </row>
    <row r="85" spans="2:16" ht="15" customHeight="1" x14ac:dyDescent="0.25">
      <c r="B85" s="391"/>
      <c r="C85" s="246">
        <v>1</v>
      </c>
      <c r="D85" s="246">
        <v>0</v>
      </c>
      <c r="E85" s="246">
        <v>2</v>
      </c>
      <c r="F85" s="246">
        <v>5</v>
      </c>
      <c r="G85" s="246">
        <v>7</v>
      </c>
      <c r="H85" s="246">
        <v>11</v>
      </c>
      <c r="I85" s="381" t="s">
        <v>160</v>
      </c>
      <c r="J85" s="243"/>
      <c r="K85" s="243"/>
      <c r="L85" s="243"/>
      <c r="M85" s="243"/>
      <c r="N85" s="243"/>
      <c r="O85" s="243"/>
      <c r="P85" s="243"/>
    </row>
    <row r="86" spans="2:16" x14ac:dyDescent="0.25">
      <c r="B86" s="391"/>
      <c r="C86" s="246">
        <v>0</v>
      </c>
      <c r="D86" s="246">
        <v>0</v>
      </c>
      <c r="E86" s="246">
        <v>0</v>
      </c>
      <c r="F86" s="246">
        <v>5</v>
      </c>
      <c r="G86" s="246">
        <v>8</v>
      </c>
      <c r="H86" s="246">
        <v>9</v>
      </c>
      <c r="I86" s="381"/>
      <c r="J86" s="243"/>
      <c r="K86" s="243"/>
      <c r="L86" s="243"/>
      <c r="M86" s="243"/>
      <c r="N86" s="243"/>
      <c r="O86" s="243"/>
      <c r="P86" s="243"/>
    </row>
    <row r="87" spans="2:16" x14ac:dyDescent="0.25">
      <c r="B87" s="391"/>
      <c r="C87" s="246">
        <v>95.04132231404958</v>
      </c>
      <c r="D87" s="246">
        <v>100</v>
      </c>
      <c r="E87" s="246">
        <v>90.082644628099175</v>
      </c>
      <c r="F87" s="246">
        <v>75.206611570247929</v>
      </c>
      <c r="G87" s="246">
        <v>65.289256198347118</v>
      </c>
      <c r="H87" s="246">
        <v>45.45454545454546</v>
      </c>
      <c r="I87" s="382" t="s">
        <v>161</v>
      </c>
      <c r="J87" s="243"/>
      <c r="K87" s="243"/>
      <c r="L87" s="243"/>
      <c r="M87" s="243"/>
      <c r="N87" s="243"/>
      <c r="O87" s="243"/>
      <c r="P87" s="243"/>
    </row>
    <row r="88" spans="2:16" ht="15.75" thickBot="1" x14ac:dyDescent="0.3">
      <c r="B88" s="392"/>
      <c r="C88" s="262">
        <v>100</v>
      </c>
      <c r="D88" s="262">
        <v>100</v>
      </c>
      <c r="E88" s="262">
        <v>100</v>
      </c>
      <c r="F88" s="262">
        <v>75.206611570247929</v>
      </c>
      <c r="G88" s="262">
        <v>60.330578512396698</v>
      </c>
      <c r="H88" s="262">
        <v>55.371900826446286</v>
      </c>
      <c r="I88" s="383"/>
      <c r="J88" s="243"/>
      <c r="K88" s="243"/>
      <c r="L88" s="243"/>
      <c r="M88" s="243"/>
      <c r="N88" s="243"/>
      <c r="O88" s="243"/>
      <c r="P88" s="243"/>
    </row>
    <row r="89" spans="2:16" ht="15.75" thickBot="1" x14ac:dyDescent="0.3">
      <c r="B89" s="136"/>
      <c r="C89" s="136"/>
      <c r="D89" s="136"/>
      <c r="E89" s="136"/>
      <c r="F89" s="136"/>
      <c r="G89" s="136"/>
      <c r="H89" s="136"/>
      <c r="I89" s="136"/>
      <c r="J89" s="243"/>
      <c r="K89" s="243"/>
      <c r="L89" s="243"/>
      <c r="M89" s="243"/>
      <c r="N89" s="243"/>
      <c r="O89" s="243"/>
      <c r="P89" s="243"/>
    </row>
    <row r="90" spans="2:16" x14ac:dyDescent="0.25">
      <c r="B90" s="390" t="s">
        <v>186</v>
      </c>
      <c r="C90" s="260" t="s">
        <v>172</v>
      </c>
      <c r="D90" s="260" t="s">
        <v>173</v>
      </c>
      <c r="E90" s="260" t="s">
        <v>174</v>
      </c>
      <c r="F90" s="260" t="s">
        <v>175</v>
      </c>
      <c r="G90" s="260" t="s">
        <v>176</v>
      </c>
      <c r="H90" s="260" t="s">
        <v>177</v>
      </c>
      <c r="I90" s="261" t="s">
        <v>20</v>
      </c>
      <c r="J90" s="243"/>
      <c r="K90" s="243"/>
      <c r="L90" s="243"/>
      <c r="M90" s="243"/>
      <c r="N90" s="243"/>
      <c r="O90" s="243"/>
      <c r="P90" s="243"/>
    </row>
    <row r="91" spans="2:16" ht="15" customHeight="1" x14ac:dyDescent="0.25">
      <c r="B91" s="391"/>
      <c r="C91" s="246">
        <v>0</v>
      </c>
      <c r="D91" s="246">
        <v>0</v>
      </c>
      <c r="E91" s="246">
        <v>8</v>
      </c>
      <c r="F91" s="246">
        <v>3</v>
      </c>
      <c r="G91" s="246">
        <v>8</v>
      </c>
      <c r="H91" s="246">
        <v>14</v>
      </c>
      <c r="I91" s="381" t="s">
        <v>160</v>
      </c>
      <c r="J91" s="243"/>
      <c r="K91" s="243"/>
      <c r="L91" s="243"/>
      <c r="M91" s="243"/>
      <c r="N91" s="243"/>
      <c r="O91" s="243"/>
      <c r="P91" s="243"/>
    </row>
    <row r="92" spans="2:16" x14ac:dyDescent="0.25">
      <c r="B92" s="391"/>
      <c r="C92" s="246">
        <v>0</v>
      </c>
      <c r="D92" s="246">
        <v>2</v>
      </c>
      <c r="E92" s="246">
        <v>1</v>
      </c>
      <c r="F92" s="246">
        <v>2</v>
      </c>
      <c r="G92" s="246">
        <v>8</v>
      </c>
      <c r="H92" s="246">
        <v>9</v>
      </c>
      <c r="I92" s="381"/>
      <c r="J92" s="243"/>
      <c r="K92" s="243"/>
      <c r="L92" s="243"/>
      <c r="M92" s="243"/>
      <c r="N92" s="243"/>
      <c r="O92" s="243"/>
      <c r="P92" s="243"/>
    </row>
    <row r="93" spans="2:16" x14ac:dyDescent="0.25">
      <c r="B93" s="391"/>
      <c r="C93" s="246">
        <v>100</v>
      </c>
      <c r="D93" s="246">
        <v>100</v>
      </c>
      <c r="E93" s="246">
        <v>60.330578512396698</v>
      </c>
      <c r="F93" s="246">
        <v>85.123966942148755</v>
      </c>
      <c r="G93" s="246">
        <v>60.330578512396698</v>
      </c>
      <c r="H93" s="246">
        <v>30.578512396694222</v>
      </c>
      <c r="I93" s="382" t="s">
        <v>161</v>
      </c>
      <c r="J93" s="243"/>
      <c r="K93" s="243"/>
      <c r="L93" s="243"/>
      <c r="M93" s="243"/>
      <c r="N93" s="243"/>
      <c r="O93" s="243"/>
      <c r="P93" s="243"/>
    </row>
    <row r="94" spans="2:16" ht="15.75" thickBot="1" x14ac:dyDescent="0.3">
      <c r="B94" s="392"/>
      <c r="C94" s="262">
        <v>100</v>
      </c>
      <c r="D94" s="262">
        <v>90.082644628099175</v>
      </c>
      <c r="E94" s="262">
        <v>95.04132231404958</v>
      </c>
      <c r="F94" s="262">
        <v>90.082644628099175</v>
      </c>
      <c r="G94" s="262">
        <v>60.330578512396698</v>
      </c>
      <c r="H94" s="262">
        <v>55.371900826446286</v>
      </c>
      <c r="I94" s="383"/>
      <c r="J94" s="243"/>
      <c r="K94" s="243"/>
      <c r="L94" s="243"/>
      <c r="M94" s="243"/>
      <c r="N94" s="243"/>
      <c r="O94" s="243"/>
      <c r="P94" s="243"/>
    </row>
    <row r="95" spans="2:16" ht="15.75" thickBot="1" x14ac:dyDescent="0.3">
      <c r="B95" s="136"/>
      <c r="C95" s="136"/>
      <c r="D95" s="136"/>
      <c r="E95" s="136"/>
      <c r="F95" s="136"/>
      <c r="G95" s="136"/>
      <c r="H95" s="136"/>
      <c r="I95" s="136"/>
      <c r="J95" s="243"/>
      <c r="K95" s="243"/>
      <c r="L95" s="243"/>
      <c r="M95" s="243"/>
      <c r="N95" s="243"/>
      <c r="O95" s="243"/>
      <c r="P95" s="243"/>
    </row>
    <row r="96" spans="2:16" x14ac:dyDescent="0.25">
      <c r="B96" s="390" t="s">
        <v>187</v>
      </c>
      <c r="C96" s="260" t="s">
        <v>172</v>
      </c>
      <c r="D96" s="260" t="s">
        <v>173</v>
      </c>
      <c r="E96" s="260" t="s">
        <v>174</v>
      </c>
      <c r="F96" s="260" t="s">
        <v>175</v>
      </c>
      <c r="G96" s="260" t="s">
        <v>176</v>
      </c>
      <c r="H96" s="260" t="s">
        <v>177</v>
      </c>
      <c r="I96" s="261" t="s">
        <v>20</v>
      </c>
      <c r="J96" s="243"/>
      <c r="K96" s="243"/>
      <c r="L96" s="243"/>
      <c r="M96" s="243"/>
      <c r="N96" s="243"/>
      <c r="O96" s="243"/>
      <c r="P96" s="243"/>
    </row>
    <row r="97" spans="2:16" ht="15" customHeight="1" x14ac:dyDescent="0.25">
      <c r="B97" s="391"/>
      <c r="C97" s="246">
        <v>0</v>
      </c>
      <c r="D97" s="246">
        <v>1</v>
      </c>
      <c r="E97" s="246">
        <v>6</v>
      </c>
      <c r="F97" s="246">
        <v>13</v>
      </c>
      <c r="G97" s="246">
        <v>12</v>
      </c>
      <c r="H97" s="246">
        <v>10</v>
      </c>
      <c r="I97" s="381" t="s">
        <v>160</v>
      </c>
      <c r="J97" s="243"/>
      <c r="K97" s="243"/>
      <c r="L97" s="243"/>
      <c r="M97" s="243"/>
      <c r="N97" s="243"/>
      <c r="O97" s="243"/>
      <c r="P97" s="243"/>
    </row>
    <row r="98" spans="2:16" x14ac:dyDescent="0.25">
      <c r="B98" s="391"/>
      <c r="C98" s="246">
        <v>0</v>
      </c>
      <c r="D98" s="246">
        <v>3</v>
      </c>
      <c r="E98" s="246">
        <v>6</v>
      </c>
      <c r="F98" s="246">
        <v>7</v>
      </c>
      <c r="G98" s="246">
        <v>15</v>
      </c>
      <c r="H98" s="246">
        <v>20</v>
      </c>
      <c r="I98" s="381"/>
      <c r="J98" s="243"/>
      <c r="K98" s="243"/>
      <c r="L98" s="243"/>
      <c r="M98" s="243"/>
      <c r="N98" s="243"/>
      <c r="O98" s="243"/>
      <c r="P98" s="243"/>
    </row>
    <row r="99" spans="2:16" x14ac:dyDescent="0.25">
      <c r="B99" s="391"/>
      <c r="C99" s="246">
        <v>100</v>
      </c>
      <c r="D99" s="246">
        <v>95.04132231404958</v>
      </c>
      <c r="E99" s="246">
        <v>70.247933884297524</v>
      </c>
      <c r="F99" s="246">
        <v>35.537190082644628</v>
      </c>
      <c r="G99" s="246">
        <v>40.495867768595041</v>
      </c>
      <c r="H99" s="246">
        <v>50.413223140495873</v>
      </c>
      <c r="I99" s="382" t="s">
        <v>161</v>
      </c>
      <c r="J99" s="243"/>
      <c r="K99" s="243"/>
      <c r="L99" s="243"/>
      <c r="M99" s="243"/>
      <c r="N99" s="243"/>
      <c r="O99" s="243"/>
      <c r="P99" s="243"/>
    </row>
    <row r="100" spans="2:16" ht="15.75" thickBot="1" x14ac:dyDescent="0.3">
      <c r="B100" s="392"/>
      <c r="C100" s="262">
        <v>100</v>
      </c>
      <c r="D100" s="262">
        <v>85.123966942148755</v>
      </c>
      <c r="E100" s="262">
        <v>70.247933884297524</v>
      </c>
      <c r="F100" s="262">
        <v>65.289256198347118</v>
      </c>
      <c r="G100" s="262">
        <v>25.619834710743802</v>
      </c>
      <c r="H100" s="262">
        <v>0.82644628099174611</v>
      </c>
      <c r="I100" s="383"/>
      <c r="J100" s="243"/>
      <c r="K100" s="243"/>
      <c r="L100" s="243"/>
      <c r="M100" s="243"/>
      <c r="N100" s="243"/>
      <c r="O100" s="243"/>
      <c r="P100" s="243"/>
    </row>
    <row r="101" spans="2:16" ht="15.75" thickBot="1" x14ac:dyDescent="0.3">
      <c r="B101" s="136"/>
      <c r="C101" s="136"/>
      <c r="D101" s="136"/>
      <c r="E101" s="136"/>
      <c r="F101" s="136"/>
      <c r="G101" s="136"/>
      <c r="H101" s="136"/>
      <c r="I101" s="136"/>
      <c r="J101" s="243"/>
      <c r="K101" s="243"/>
      <c r="L101" s="243"/>
      <c r="M101" s="243"/>
      <c r="N101" s="243"/>
      <c r="O101" s="243"/>
      <c r="P101" s="243"/>
    </row>
    <row r="102" spans="2:16" x14ac:dyDescent="0.25">
      <c r="B102" s="390" t="s">
        <v>188</v>
      </c>
      <c r="C102" s="260" t="s">
        <v>172</v>
      </c>
      <c r="D102" s="260" t="s">
        <v>173</v>
      </c>
      <c r="E102" s="260" t="s">
        <v>174</v>
      </c>
      <c r="F102" s="260" t="s">
        <v>175</v>
      </c>
      <c r="G102" s="260" t="s">
        <v>176</v>
      </c>
      <c r="H102" s="260" t="s">
        <v>177</v>
      </c>
      <c r="I102" s="261" t="s">
        <v>20</v>
      </c>
      <c r="J102" s="243"/>
      <c r="K102" s="243"/>
      <c r="L102" s="243"/>
      <c r="M102" s="243"/>
      <c r="N102" s="243"/>
      <c r="O102" s="243"/>
      <c r="P102" s="243"/>
    </row>
    <row r="103" spans="2:16" ht="15" customHeight="1" x14ac:dyDescent="0.25">
      <c r="B103" s="391"/>
      <c r="C103" s="246">
        <v>0</v>
      </c>
      <c r="D103" s="246">
        <v>0</v>
      </c>
      <c r="E103" s="246">
        <v>1</v>
      </c>
      <c r="F103" s="246">
        <v>3</v>
      </c>
      <c r="G103" s="246">
        <v>7</v>
      </c>
      <c r="H103" s="246">
        <v>15</v>
      </c>
      <c r="I103" s="381" t="s">
        <v>160</v>
      </c>
      <c r="J103" s="243"/>
      <c r="K103" s="243"/>
      <c r="L103" s="243"/>
      <c r="M103" s="243"/>
      <c r="N103" s="243"/>
      <c r="O103" s="243"/>
      <c r="P103" s="243"/>
    </row>
    <row r="104" spans="2:16" x14ac:dyDescent="0.25">
      <c r="B104" s="391"/>
      <c r="C104" s="246">
        <v>0</v>
      </c>
      <c r="D104" s="246">
        <v>0</v>
      </c>
      <c r="E104" s="246">
        <v>0</v>
      </c>
      <c r="F104" s="246">
        <v>2</v>
      </c>
      <c r="G104" s="246">
        <v>10</v>
      </c>
      <c r="H104" s="246">
        <v>12</v>
      </c>
      <c r="I104" s="381"/>
      <c r="J104" s="243"/>
      <c r="K104" s="243"/>
      <c r="L104" s="243"/>
      <c r="M104" s="243"/>
      <c r="N104" s="243"/>
      <c r="O104" s="243"/>
      <c r="P104" s="243"/>
    </row>
    <row r="105" spans="2:16" x14ac:dyDescent="0.25">
      <c r="B105" s="391"/>
      <c r="C105" s="246">
        <v>100</v>
      </c>
      <c r="D105" s="246">
        <v>100</v>
      </c>
      <c r="E105" s="246">
        <v>95.04132231404958</v>
      </c>
      <c r="F105" s="246">
        <v>85.123966942148755</v>
      </c>
      <c r="G105" s="246">
        <v>65.289256198347118</v>
      </c>
      <c r="H105" s="246">
        <v>25.619834710743802</v>
      </c>
      <c r="I105" s="382" t="s">
        <v>161</v>
      </c>
      <c r="J105" s="243"/>
      <c r="K105" s="243"/>
      <c r="L105" s="243"/>
      <c r="M105" s="243"/>
      <c r="N105" s="243"/>
      <c r="O105" s="243"/>
      <c r="P105" s="243"/>
    </row>
    <row r="106" spans="2:16" ht="15.75" thickBot="1" x14ac:dyDescent="0.3">
      <c r="B106" s="392"/>
      <c r="C106" s="262">
        <v>100</v>
      </c>
      <c r="D106" s="262">
        <v>100</v>
      </c>
      <c r="E106" s="262">
        <v>100</v>
      </c>
      <c r="F106" s="262">
        <v>90.082644628099175</v>
      </c>
      <c r="G106" s="262">
        <v>50.413223140495873</v>
      </c>
      <c r="H106" s="262">
        <v>40.495867768595041</v>
      </c>
      <c r="I106" s="383"/>
      <c r="J106" s="243"/>
      <c r="K106" s="243"/>
      <c r="L106" s="243"/>
      <c r="M106" s="243"/>
      <c r="N106" s="243"/>
      <c r="O106" s="243"/>
      <c r="P106" s="243"/>
    </row>
    <row r="107" spans="2:16" ht="15.75" thickBot="1" x14ac:dyDescent="0.3">
      <c r="B107" s="136"/>
      <c r="C107" s="136"/>
      <c r="D107" s="136"/>
      <c r="E107" s="136"/>
      <c r="F107" s="136"/>
      <c r="G107" s="136"/>
      <c r="H107" s="136"/>
      <c r="I107" s="136"/>
      <c r="J107" s="243"/>
      <c r="K107" s="243"/>
      <c r="L107" s="243"/>
      <c r="M107" s="243"/>
      <c r="N107" s="243"/>
      <c r="O107" s="243"/>
      <c r="P107" s="243"/>
    </row>
    <row r="108" spans="2:16" x14ac:dyDescent="0.25">
      <c r="B108" s="390" t="s">
        <v>189</v>
      </c>
      <c r="C108" s="260" t="s">
        <v>172</v>
      </c>
      <c r="D108" s="260" t="s">
        <v>173</v>
      </c>
      <c r="E108" s="260" t="s">
        <v>174</v>
      </c>
      <c r="F108" s="260" t="s">
        <v>175</v>
      </c>
      <c r="G108" s="260" t="s">
        <v>176</v>
      </c>
      <c r="H108" s="260" t="s">
        <v>177</v>
      </c>
      <c r="I108" s="261" t="s">
        <v>20</v>
      </c>
      <c r="J108" s="243"/>
      <c r="K108" s="243"/>
      <c r="L108" s="243"/>
      <c r="M108" s="243"/>
      <c r="N108" s="243"/>
      <c r="O108" s="243"/>
      <c r="P108" s="243"/>
    </row>
    <row r="109" spans="2:16" ht="15" customHeight="1" x14ac:dyDescent="0.25">
      <c r="B109" s="391"/>
      <c r="C109" s="246">
        <v>0</v>
      </c>
      <c r="D109" s="246">
        <v>1</v>
      </c>
      <c r="E109" s="246">
        <v>1</v>
      </c>
      <c r="F109" s="246">
        <v>4</v>
      </c>
      <c r="G109" s="246">
        <v>8</v>
      </c>
      <c r="H109" s="246">
        <v>12</v>
      </c>
      <c r="I109" s="381" t="s">
        <v>160</v>
      </c>
      <c r="J109" s="243"/>
      <c r="K109" s="243"/>
      <c r="L109" s="243"/>
      <c r="M109" s="243"/>
      <c r="N109" s="243"/>
      <c r="O109" s="243"/>
      <c r="P109" s="243"/>
    </row>
    <row r="110" spans="2:16" x14ac:dyDescent="0.25">
      <c r="B110" s="391"/>
      <c r="C110" s="246">
        <v>0</v>
      </c>
      <c r="D110" s="246">
        <v>0</v>
      </c>
      <c r="E110" s="246">
        <v>1</v>
      </c>
      <c r="F110" s="246">
        <v>5</v>
      </c>
      <c r="G110" s="246">
        <v>3</v>
      </c>
      <c r="H110" s="246">
        <v>12</v>
      </c>
      <c r="I110" s="381"/>
      <c r="J110" s="243"/>
      <c r="K110" s="243"/>
      <c r="L110" s="243"/>
      <c r="M110" s="243"/>
      <c r="N110" s="243"/>
      <c r="O110" s="243"/>
      <c r="P110" s="243"/>
    </row>
    <row r="111" spans="2:16" x14ac:dyDescent="0.25">
      <c r="B111" s="391"/>
      <c r="C111" s="246">
        <v>100</v>
      </c>
      <c r="D111" s="246">
        <v>95.04132231404958</v>
      </c>
      <c r="E111" s="246">
        <v>95.04132231404958</v>
      </c>
      <c r="F111" s="246">
        <v>80.165289256198349</v>
      </c>
      <c r="G111" s="246">
        <v>60.330578512396698</v>
      </c>
      <c r="H111" s="246">
        <v>40.495867768595041</v>
      </c>
      <c r="I111" s="382" t="s">
        <v>161</v>
      </c>
      <c r="J111" s="243"/>
      <c r="K111" s="243"/>
      <c r="L111" s="243"/>
      <c r="M111" s="243"/>
      <c r="N111" s="243"/>
      <c r="O111" s="243"/>
      <c r="P111" s="243"/>
    </row>
    <row r="112" spans="2:16" ht="15.75" thickBot="1" x14ac:dyDescent="0.3">
      <c r="B112" s="392"/>
      <c r="C112" s="262">
        <v>100</v>
      </c>
      <c r="D112" s="262">
        <v>100</v>
      </c>
      <c r="E112" s="262">
        <v>95.04132231404958</v>
      </c>
      <c r="F112" s="262">
        <v>75.206611570247929</v>
      </c>
      <c r="G112" s="262">
        <v>85.123966942148755</v>
      </c>
      <c r="H112" s="262">
        <v>40.495867768595041</v>
      </c>
      <c r="I112" s="383"/>
      <c r="J112" s="243"/>
      <c r="K112" s="243"/>
      <c r="L112" s="243"/>
      <c r="M112" s="243"/>
      <c r="N112" s="243"/>
      <c r="O112" s="243"/>
      <c r="P112" s="243"/>
    </row>
    <row r="113" spans="2:16" ht="15.75" thickBot="1" x14ac:dyDescent="0.3">
      <c r="B113" s="136"/>
      <c r="C113" s="136"/>
      <c r="D113" s="136"/>
      <c r="E113" s="136"/>
      <c r="F113" s="136"/>
      <c r="G113" s="136"/>
      <c r="H113" s="136"/>
      <c r="I113" s="136"/>
      <c r="J113" s="243"/>
      <c r="K113" s="243"/>
      <c r="L113" s="243"/>
      <c r="M113" s="243"/>
      <c r="N113" s="243"/>
      <c r="O113" s="243"/>
      <c r="P113" s="243"/>
    </row>
    <row r="114" spans="2:16" x14ac:dyDescent="0.25">
      <c r="B114" s="390" t="s">
        <v>190</v>
      </c>
      <c r="C114" s="260" t="s">
        <v>172</v>
      </c>
      <c r="D114" s="260" t="s">
        <v>173</v>
      </c>
      <c r="E114" s="260" t="s">
        <v>174</v>
      </c>
      <c r="F114" s="260" t="s">
        <v>175</v>
      </c>
      <c r="G114" s="260" t="s">
        <v>176</v>
      </c>
      <c r="H114" s="260" t="s">
        <v>177</v>
      </c>
      <c r="I114" s="261" t="s">
        <v>20</v>
      </c>
      <c r="J114" s="243"/>
      <c r="K114" s="243"/>
      <c r="L114" s="243"/>
      <c r="M114" s="243"/>
      <c r="N114" s="243"/>
      <c r="O114" s="243"/>
      <c r="P114" s="243"/>
    </row>
    <row r="115" spans="2:16" ht="15" customHeight="1" x14ac:dyDescent="0.25">
      <c r="B115" s="391"/>
      <c r="C115" s="246">
        <v>0</v>
      </c>
      <c r="D115" s="246">
        <v>0</v>
      </c>
      <c r="E115" s="246">
        <v>3</v>
      </c>
      <c r="F115" s="246">
        <v>5</v>
      </c>
      <c r="G115" s="246">
        <v>15</v>
      </c>
      <c r="H115" s="246">
        <v>15</v>
      </c>
      <c r="I115" s="381" t="s">
        <v>160</v>
      </c>
      <c r="J115" s="243"/>
      <c r="K115" s="243"/>
      <c r="L115" s="243"/>
      <c r="M115" s="243"/>
      <c r="N115" s="243"/>
      <c r="O115" s="243"/>
      <c r="P115" s="243"/>
    </row>
    <row r="116" spans="2:16" x14ac:dyDescent="0.25">
      <c r="B116" s="391"/>
      <c r="C116" s="246">
        <v>0</v>
      </c>
      <c r="D116" s="246">
        <v>1</v>
      </c>
      <c r="E116" s="246">
        <v>2</v>
      </c>
      <c r="F116" s="246">
        <v>6</v>
      </c>
      <c r="G116" s="246">
        <v>20</v>
      </c>
      <c r="H116" s="246">
        <v>22</v>
      </c>
      <c r="I116" s="381"/>
      <c r="J116" s="243"/>
      <c r="K116" s="243"/>
      <c r="L116" s="243"/>
      <c r="M116" s="243"/>
      <c r="N116" s="243"/>
      <c r="O116" s="243"/>
      <c r="P116" s="243"/>
    </row>
    <row r="117" spans="2:16" x14ac:dyDescent="0.25">
      <c r="B117" s="391"/>
      <c r="C117" s="246">
        <v>100</v>
      </c>
      <c r="D117" s="246">
        <v>100</v>
      </c>
      <c r="E117" s="246">
        <v>85.123966942148755</v>
      </c>
      <c r="F117" s="246">
        <v>75.206611570247929</v>
      </c>
      <c r="G117" s="246">
        <v>25.619834710743802</v>
      </c>
      <c r="H117" s="246">
        <v>25.619834710743802</v>
      </c>
      <c r="I117" s="382" t="s">
        <v>161</v>
      </c>
      <c r="J117" s="243"/>
      <c r="K117" s="243"/>
      <c r="L117" s="243"/>
      <c r="M117" s="243"/>
      <c r="N117" s="243"/>
      <c r="O117" s="243"/>
      <c r="P117" s="243"/>
    </row>
    <row r="118" spans="2:16" ht="15.75" thickBot="1" x14ac:dyDescent="0.3">
      <c r="B118" s="392"/>
      <c r="C118" s="262">
        <v>100</v>
      </c>
      <c r="D118" s="262">
        <v>95.04132231404958</v>
      </c>
      <c r="E118" s="262">
        <v>90.082644628099175</v>
      </c>
      <c r="F118" s="262">
        <v>70.247933884297524</v>
      </c>
      <c r="G118" s="262">
        <v>0.82644628099174611</v>
      </c>
      <c r="H118" s="262">
        <v>-9.0909090909090793</v>
      </c>
      <c r="I118" s="383"/>
      <c r="J118" s="243"/>
      <c r="K118" s="243"/>
      <c r="L118" s="243"/>
      <c r="M118" s="243"/>
      <c r="N118" s="243"/>
      <c r="O118" s="243"/>
      <c r="P118" s="243"/>
    </row>
    <row r="119" spans="2:16" ht="15.75" thickBot="1" x14ac:dyDescent="0.3">
      <c r="B119" s="136"/>
      <c r="C119" s="136"/>
      <c r="D119" s="136"/>
      <c r="E119" s="136"/>
      <c r="F119" s="136"/>
      <c r="G119" s="136"/>
      <c r="H119" s="136"/>
      <c r="I119" s="136"/>
      <c r="J119" s="243"/>
      <c r="K119" s="243"/>
      <c r="L119" s="243"/>
      <c r="M119" s="243"/>
      <c r="N119" s="243"/>
      <c r="O119" s="243"/>
      <c r="P119" s="243"/>
    </row>
    <row r="120" spans="2:16" x14ac:dyDescent="0.25">
      <c r="B120" s="390" t="s">
        <v>191</v>
      </c>
      <c r="C120" s="260" t="s">
        <v>172</v>
      </c>
      <c r="D120" s="260" t="s">
        <v>173</v>
      </c>
      <c r="E120" s="260" t="s">
        <v>174</v>
      </c>
      <c r="F120" s="260" t="s">
        <v>175</v>
      </c>
      <c r="G120" s="260" t="s">
        <v>176</v>
      </c>
      <c r="H120" s="260" t="s">
        <v>177</v>
      </c>
      <c r="I120" s="261" t="s">
        <v>20</v>
      </c>
      <c r="J120" s="243"/>
      <c r="K120" s="243"/>
      <c r="L120" s="243"/>
      <c r="M120" s="243"/>
      <c r="N120" s="243"/>
      <c r="O120" s="243"/>
      <c r="P120" s="243"/>
    </row>
    <row r="121" spans="2:16" ht="15" customHeight="1" x14ac:dyDescent="0.25">
      <c r="B121" s="391"/>
      <c r="C121" s="246">
        <v>0</v>
      </c>
      <c r="D121" s="246">
        <v>3</v>
      </c>
      <c r="E121" s="246">
        <v>14</v>
      </c>
      <c r="F121" s="246">
        <v>15</v>
      </c>
      <c r="G121" s="246">
        <v>19</v>
      </c>
      <c r="H121" s="246">
        <v>25</v>
      </c>
      <c r="I121" s="381" t="s">
        <v>160</v>
      </c>
      <c r="J121" s="243"/>
      <c r="K121" s="243"/>
      <c r="L121" s="243"/>
      <c r="M121" s="243"/>
      <c r="N121" s="243"/>
      <c r="O121" s="243"/>
      <c r="P121" s="243"/>
    </row>
    <row r="122" spans="2:16" x14ac:dyDescent="0.25">
      <c r="B122" s="391"/>
      <c r="C122" s="246">
        <v>1</v>
      </c>
      <c r="D122" s="246">
        <v>3</v>
      </c>
      <c r="E122" s="246">
        <v>8</v>
      </c>
      <c r="F122" s="246">
        <v>18</v>
      </c>
      <c r="G122" s="246">
        <v>25</v>
      </c>
      <c r="H122" s="246">
        <v>22</v>
      </c>
      <c r="I122" s="381"/>
      <c r="J122" s="243"/>
      <c r="K122" s="243"/>
      <c r="L122" s="243"/>
      <c r="M122" s="243"/>
      <c r="N122" s="243"/>
      <c r="O122" s="243"/>
      <c r="P122" s="243"/>
    </row>
    <row r="123" spans="2:16" x14ac:dyDescent="0.25">
      <c r="B123" s="391"/>
      <c r="C123" s="246">
        <v>100</v>
      </c>
      <c r="D123" s="246">
        <v>85.123966942148755</v>
      </c>
      <c r="E123" s="246">
        <v>30.578512396694222</v>
      </c>
      <c r="F123" s="246">
        <v>25.619834710743802</v>
      </c>
      <c r="G123" s="246">
        <v>5.7851239669421517</v>
      </c>
      <c r="H123" s="246">
        <v>-23.966942148760324</v>
      </c>
      <c r="I123" s="382" t="s">
        <v>161</v>
      </c>
      <c r="J123" s="243"/>
      <c r="K123" s="243"/>
      <c r="L123" s="243"/>
      <c r="M123" s="243"/>
      <c r="N123" s="243"/>
      <c r="O123" s="243"/>
      <c r="P123" s="243"/>
    </row>
    <row r="124" spans="2:16" ht="15.75" thickBot="1" x14ac:dyDescent="0.3">
      <c r="B124" s="392"/>
      <c r="C124" s="262">
        <v>95.04132231404958</v>
      </c>
      <c r="D124" s="262">
        <v>85.123966942148755</v>
      </c>
      <c r="E124" s="262">
        <v>60.330578512396698</v>
      </c>
      <c r="F124" s="262">
        <v>10.743801652892571</v>
      </c>
      <c r="G124" s="262">
        <v>-23.966942148760324</v>
      </c>
      <c r="H124" s="262">
        <v>-9.0909090909090793</v>
      </c>
      <c r="I124" s="383"/>
      <c r="J124" s="243"/>
      <c r="K124" s="243"/>
      <c r="L124" s="243"/>
      <c r="M124" s="243"/>
      <c r="N124" s="243"/>
      <c r="O124" s="243"/>
      <c r="P124" s="243"/>
    </row>
    <row r="125" spans="2:16" ht="15.75" thickBot="1" x14ac:dyDescent="0.3">
      <c r="B125" s="136"/>
      <c r="C125" s="136"/>
      <c r="D125" s="136"/>
      <c r="E125" s="136"/>
      <c r="F125" s="136"/>
      <c r="G125" s="136"/>
      <c r="H125" s="136"/>
      <c r="I125" s="136"/>
      <c r="J125" s="243"/>
      <c r="K125" s="243"/>
      <c r="L125" s="243"/>
      <c r="M125" s="243"/>
      <c r="N125" s="243"/>
      <c r="O125" s="243"/>
      <c r="P125" s="243"/>
    </row>
    <row r="126" spans="2:16" x14ac:dyDescent="0.25">
      <c r="B126" s="390" t="s">
        <v>192</v>
      </c>
      <c r="C126" s="260" t="s">
        <v>172</v>
      </c>
      <c r="D126" s="260" t="s">
        <v>173</v>
      </c>
      <c r="E126" s="260" t="s">
        <v>174</v>
      </c>
      <c r="F126" s="260" t="s">
        <v>175</v>
      </c>
      <c r="G126" s="260" t="s">
        <v>176</v>
      </c>
      <c r="H126" s="260" t="s">
        <v>177</v>
      </c>
      <c r="I126" s="261" t="s">
        <v>20</v>
      </c>
      <c r="J126" s="243"/>
      <c r="K126" s="243"/>
      <c r="L126" s="243"/>
      <c r="M126" s="243"/>
      <c r="N126" s="243"/>
      <c r="O126" s="243"/>
      <c r="P126" s="243"/>
    </row>
    <row r="127" spans="2:16" ht="15" customHeight="1" x14ac:dyDescent="0.25">
      <c r="B127" s="391"/>
      <c r="C127" s="246" t="s">
        <v>193</v>
      </c>
      <c r="D127" s="246" t="s">
        <v>193</v>
      </c>
      <c r="E127" s="246" t="s">
        <v>193</v>
      </c>
      <c r="F127" s="246" t="s">
        <v>194</v>
      </c>
      <c r="G127" s="246" t="s">
        <v>195</v>
      </c>
      <c r="H127" s="246" t="s">
        <v>196</v>
      </c>
      <c r="I127" s="381" t="s">
        <v>160</v>
      </c>
      <c r="J127" s="243"/>
      <c r="K127" s="243"/>
      <c r="L127" s="243"/>
      <c r="M127" s="243"/>
      <c r="N127" s="243"/>
      <c r="O127" s="243"/>
      <c r="P127" s="243"/>
    </row>
    <row r="128" spans="2:16" x14ac:dyDescent="0.25">
      <c r="B128" s="391"/>
      <c r="C128" s="246">
        <v>0</v>
      </c>
      <c r="D128" s="246">
        <v>0</v>
      </c>
      <c r="E128" s="246">
        <v>1</v>
      </c>
      <c r="F128" s="246">
        <v>4</v>
      </c>
      <c r="G128" s="246">
        <v>5</v>
      </c>
      <c r="H128" s="246">
        <v>8</v>
      </c>
      <c r="I128" s="381"/>
      <c r="J128" s="243"/>
      <c r="K128" s="243"/>
      <c r="L128" s="243"/>
      <c r="M128" s="243"/>
      <c r="N128" s="243"/>
      <c r="O128" s="243"/>
      <c r="P128" s="243"/>
    </row>
    <row r="129" spans="2:16" x14ac:dyDescent="0.25">
      <c r="B129" s="391"/>
      <c r="C129" s="246">
        <v>100</v>
      </c>
      <c r="D129" s="246">
        <v>100</v>
      </c>
      <c r="E129" s="246">
        <v>100</v>
      </c>
      <c r="F129" s="246">
        <v>90.082644628099175</v>
      </c>
      <c r="G129" s="246">
        <v>65.289256198347118</v>
      </c>
      <c r="H129" s="246">
        <v>70.247933884297524</v>
      </c>
      <c r="I129" s="382" t="s">
        <v>161</v>
      </c>
      <c r="J129" s="243"/>
      <c r="K129" s="243"/>
      <c r="L129" s="243"/>
      <c r="M129" s="243"/>
      <c r="N129" s="243"/>
      <c r="O129" s="243"/>
      <c r="P129" s="243"/>
    </row>
    <row r="130" spans="2:16" ht="15.75" thickBot="1" x14ac:dyDescent="0.3">
      <c r="B130" s="392"/>
      <c r="C130" s="262">
        <v>100</v>
      </c>
      <c r="D130" s="262">
        <v>100</v>
      </c>
      <c r="E130" s="262">
        <v>95.04132231404958</v>
      </c>
      <c r="F130" s="262">
        <v>80.165289256198349</v>
      </c>
      <c r="G130" s="262">
        <v>75.206611570247929</v>
      </c>
      <c r="H130" s="262">
        <v>60.330578512396698</v>
      </c>
      <c r="I130" s="383"/>
      <c r="J130" s="243"/>
      <c r="K130" s="243"/>
      <c r="L130" s="243"/>
      <c r="M130" s="243"/>
      <c r="N130" s="243"/>
      <c r="O130" s="243"/>
      <c r="P130" s="243"/>
    </row>
    <row r="131" spans="2:16" ht="15.75" thickBot="1" x14ac:dyDescent="0.3">
      <c r="B131" s="136"/>
      <c r="C131" s="136"/>
      <c r="D131" s="136"/>
      <c r="E131" s="136"/>
      <c r="F131" s="136"/>
      <c r="G131" s="136"/>
      <c r="H131" s="136"/>
      <c r="I131" s="136"/>
      <c r="J131" s="243"/>
      <c r="K131" s="243"/>
      <c r="L131" s="243"/>
      <c r="M131" s="243"/>
      <c r="N131" s="243"/>
      <c r="O131" s="243"/>
      <c r="P131" s="243"/>
    </row>
    <row r="132" spans="2:16" x14ac:dyDescent="0.25">
      <c r="B132" s="390" t="s">
        <v>197</v>
      </c>
      <c r="C132" s="260" t="s">
        <v>172</v>
      </c>
      <c r="D132" s="260" t="s">
        <v>173</v>
      </c>
      <c r="E132" s="260" t="s">
        <v>174</v>
      </c>
      <c r="F132" s="260" t="s">
        <v>175</v>
      </c>
      <c r="G132" s="260" t="s">
        <v>176</v>
      </c>
      <c r="H132" s="260" t="s">
        <v>177</v>
      </c>
      <c r="I132" s="261" t="s">
        <v>20</v>
      </c>
      <c r="J132" s="243"/>
      <c r="K132" s="243"/>
      <c r="L132" s="243"/>
      <c r="M132" s="243"/>
      <c r="N132" s="243"/>
      <c r="O132" s="243"/>
      <c r="P132" s="243"/>
    </row>
    <row r="133" spans="2:16" ht="15" customHeight="1" x14ac:dyDescent="0.25">
      <c r="B133" s="391"/>
      <c r="C133" s="246">
        <v>0</v>
      </c>
      <c r="D133" s="246">
        <v>0</v>
      </c>
      <c r="E133" s="246">
        <v>2</v>
      </c>
      <c r="F133" s="246">
        <v>0</v>
      </c>
      <c r="G133" s="246">
        <v>12</v>
      </c>
      <c r="H133" s="246">
        <v>17</v>
      </c>
      <c r="I133" s="381" t="s">
        <v>160</v>
      </c>
      <c r="J133" s="243"/>
      <c r="K133" s="243"/>
      <c r="L133" s="243"/>
      <c r="M133" s="243"/>
      <c r="N133" s="243"/>
      <c r="O133" s="243"/>
      <c r="P133" s="243"/>
    </row>
    <row r="134" spans="2:16" x14ac:dyDescent="0.25">
      <c r="B134" s="391"/>
      <c r="C134" s="246">
        <v>0</v>
      </c>
      <c r="D134" s="246">
        <v>0</v>
      </c>
      <c r="E134" s="246">
        <v>1</v>
      </c>
      <c r="F134" s="246">
        <v>3</v>
      </c>
      <c r="G134" s="246">
        <v>10</v>
      </c>
      <c r="H134" s="246">
        <v>12</v>
      </c>
      <c r="I134" s="381"/>
      <c r="J134" s="243"/>
      <c r="K134" s="243"/>
      <c r="L134" s="243"/>
      <c r="M134" s="243"/>
      <c r="N134" s="243"/>
      <c r="O134" s="243"/>
      <c r="P134" s="243"/>
    </row>
    <row r="135" spans="2:16" x14ac:dyDescent="0.25">
      <c r="B135" s="391"/>
      <c r="C135" s="246">
        <v>100</v>
      </c>
      <c r="D135" s="246">
        <v>100</v>
      </c>
      <c r="E135" s="246">
        <v>90.082644628099175</v>
      </c>
      <c r="F135" s="246">
        <v>100</v>
      </c>
      <c r="G135" s="246">
        <v>40.495867768595041</v>
      </c>
      <c r="H135" s="246">
        <v>15.702479338842977</v>
      </c>
      <c r="I135" s="382" t="s">
        <v>161</v>
      </c>
      <c r="J135" s="243"/>
      <c r="K135" s="243"/>
      <c r="L135" s="243"/>
      <c r="M135" s="243"/>
      <c r="N135" s="243"/>
      <c r="O135" s="243"/>
      <c r="P135" s="243"/>
    </row>
    <row r="136" spans="2:16" ht="15.75" thickBot="1" x14ac:dyDescent="0.3">
      <c r="B136" s="392"/>
      <c r="C136" s="262">
        <v>100</v>
      </c>
      <c r="D136" s="262">
        <v>100</v>
      </c>
      <c r="E136" s="262">
        <v>95.04132231404958</v>
      </c>
      <c r="F136" s="262">
        <v>85.123966942148755</v>
      </c>
      <c r="G136" s="262">
        <v>50.413223140495873</v>
      </c>
      <c r="H136" s="262">
        <v>40.495867768595041</v>
      </c>
      <c r="I136" s="383"/>
      <c r="J136" s="243"/>
      <c r="K136" s="243"/>
      <c r="L136" s="243"/>
      <c r="M136" s="243"/>
      <c r="N136" s="243"/>
      <c r="O136" s="243"/>
      <c r="P136" s="243"/>
    </row>
    <row r="137" spans="2:16" ht="15.75" thickBot="1" x14ac:dyDescent="0.3">
      <c r="B137" s="136"/>
      <c r="C137" s="136"/>
      <c r="D137" s="136"/>
      <c r="E137" s="136"/>
      <c r="F137" s="136"/>
      <c r="G137" s="136"/>
      <c r="H137" s="136"/>
      <c r="I137" s="136"/>
      <c r="J137" s="243"/>
      <c r="K137" s="243"/>
      <c r="L137" s="243"/>
      <c r="M137" s="243"/>
      <c r="N137" s="243"/>
      <c r="O137" s="243"/>
      <c r="P137" s="243"/>
    </row>
    <row r="138" spans="2:16" x14ac:dyDescent="0.25">
      <c r="B138" s="390" t="s">
        <v>198</v>
      </c>
      <c r="C138" s="260" t="s">
        <v>172</v>
      </c>
      <c r="D138" s="260" t="s">
        <v>173</v>
      </c>
      <c r="E138" s="260" t="s">
        <v>174</v>
      </c>
      <c r="F138" s="260" t="s">
        <v>175</v>
      </c>
      <c r="G138" s="260" t="s">
        <v>176</v>
      </c>
      <c r="H138" s="260" t="s">
        <v>177</v>
      </c>
      <c r="I138" s="261" t="s">
        <v>20</v>
      </c>
      <c r="J138" s="243"/>
      <c r="K138" s="243"/>
      <c r="L138" s="243"/>
      <c r="M138" s="243"/>
      <c r="N138" s="243"/>
      <c r="O138" s="243"/>
      <c r="P138" s="243"/>
    </row>
    <row r="139" spans="2:16" ht="15" customHeight="1" x14ac:dyDescent="0.25">
      <c r="B139" s="391"/>
      <c r="C139" s="246">
        <v>0</v>
      </c>
      <c r="D139" s="246">
        <v>0</v>
      </c>
      <c r="E139" s="246">
        <v>4</v>
      </c>
      <c r="F139" s="246">
        <v>13</v>
      </c>
      <c r="G139" s="246">
        <v>14</v>
      </c>
      <c r="H139" s="246">
        <v>16</v>
      </c>
      <c r="I139" s="381" t="s">
        <v>160</v>
      </c>
      <c r="J139" s="243"/>
      <c r="K139" s="243"/>
      <c r="L139" s="243"/>
      <c r="M139" s="243"/>
      <c r="N139" s="243"/>
      <c r="O139" s="243"/>
      <c r="P139" s="243"/>
    </row>
    <row r="140" spans="2:16" x14ac:dyDescent="0.25">
      <c r="B140" s="391"/>
      <c r="C140" s="246">
        <v>0</v>
      </c>
      <c r="D140" s="246">
        <v>3</v>
      </c>
      <c r="E140" s="246">
        <v>4</v>
      </c>
      <c r="F140" s="246">
        <v>14</v>
      </c>
      <c r="G140" s="246">
        <v>9</v>
      </c>
      <c r="H140" s="246">
        <v>18</v>
      </c>
      <c r="I140" s="381"/>
      <c r="J140" s="243"/>
      <c r="K140" s="243"/>
      <c r="L140" s="243"/>
      <c r="M140" s="243"/>
      <c r="N140" s="243"/>
      <c r="O140" s="243"/>
      <c r="P140" s="243"/>
    </row>
    <row r="141" spans="2:16" x14ac:dyDescent="0.25">
      <c r="B141" s="391"/>
      <c r="C141" s="246">
        <v>100</v>
      </c>
      <c r="D141" s="246">
        <v>100</v>
      </c>
      <c r="E141" s="246">
        <v>80.165289256198349</v>
      </c>
      <c r="F141" s="246">
        <v>35.537190082644628</v>
      </c>
      <c r="G141" s="246">
        <v>30.578512396694222</v>
      </c>
      <c r="H141" s="246">
        <v>20.661157024793397</v>
      </c>
      <c r="I141" s="382" t="s">
        <v>161</v>
      </c>
      <c r="J141" s="243"/>
      <c r="K141" s="243"/>
      <c r="L141" s="243"/>
      <c r="M141" s="243"/>
      <c r="N141" s="243"/>
      <c r="O141" s="243"/>
      <c r="P141" s="243"/>
    </row>
    <row r="142" spans="2:16" ht="15.75" thickBot="1" x14ac:dyDescent="0.3">
      <c r="B142" s="392"/>
      <c r="C142" s="262">
        <v>100</v>
      </c>
      <c r="D142" s="262">
        <v>85.123966942148755</v>
      </c>
      <c r="E142" s="262">
        <v>80.165289256198349</v>
      </c>
      <c r="F142" s="262">
        <v>30.578512396694222</v>
      </c>
      <c r="G142" s="262">
        <v>55.371900826446286</v>
      </c>
      <c r="H142" s="262">
        <v>10.743801652892571</v>
      </c>
      <c r="I142" s="383"/>
      <c r="J142" s="243"/>
      <c r="K142" s="243"/>
      <c r="L142" s="243"/>
      <c r="M142" s="243"/>
      <c r="N142" s="243"/>
      <c r="O142" s="243"/>
      <c r="P142" s="243"/>
    </row>
    <row r="143" spans="2:16" ht="15.75" thickBot="1" x14ac:dyDescent="0.3">
      <c r="B143" s="136"/>
      <c r="C143" s="136"/>
      <c r="D143" s="136"/>
      <c r="E143" s="136"/>
      <c r="F143" s="136"/>
      <c r="G143" s="136"/>
      <c r="H143" s="136"/>
      <c r="I143" s="136"/>
      <c r="J143" s="243"/>
      <c r="K143" s="243"/>
      <c r="L143" s="243"/>
      <c r="M143" s="243"/>
      <c r="N143" s="243"/>
      <c r="O143" s="243"/>
      <c r="P143" s="243"/>
    </row>
    <row r="144" spans="2:16" x14ac:dyDescent="0.25">
      <c r="B144" s="390" t="s">
        <v>199</v>
      </c>
      <c r="C144" s="260" t="s">
        <v>172</v>
      </c>
      <c r="D144" s="260" t="s">
        <v>173</v>
      </c>
      <c r="E144" s="260" t="s">
        <v>174</v>
      </c>
      <c r="F144" s="260" t="s">
        <v>175</v>
      </c>
      <c r="G144" s="260" t="s">
        <v>176</v>
      </c>
      <c r="H144" s="260" t="s">
        <v>177</v>
      </c>
      <c r="I144" s="261" t="s">
        <v>20</v>
      </c>
      <c r="J144" s="243"/>
      <c r="K144" s="243"/>
      <c r="L144" s="243"/>
      <c r="M144" s="243"/>
      <c r="N144" s="243"/>
      <c r="O144" s="243"/>
      <c r="P144" s="243"/>
    </row>
    <row r="145" spans="2:16" ht="15" customHeight="1" x14ac:dyDescent="0.25">
      <c r="B145" s="391"/>
      <c r="C145" s="246">
        <v>0</v>
      </c>
      <c r="D145" s="246">
        <v>0</v>
      </c>
      <c r="E145" s="246">
        <v>2</v>
      </c>
      <c r="F145" s="246">
        <v>11</v>
      </c>
      <c r="G145" s="246">
        <v>14</v>
      </c>
      <c r="H145" s="246">
        <v>12</v>
      </c>
      <c r="I145" s="381" t="s">
        <v>160</v>
      </c>
      <c r="J145" s="243"/>
      <c r="K145" s="243"/>
      <c r="L145" s="243"/>
      <c r="M145" s="243"/>
      <c r="N145" s="243"/>
      <c r="O145" s="243"/>
      <c r="P145" s="243"/>
    </row>
    <row r="146" spans="2:16" x14ac:dyDescent="0.25">
      <c r="B146" s="391"/>
      <c r="C146" s="246">
        <v>0</v>
      </c>
      <c r="D146" s="246">
        <v>0</v>
      </c>
      <c r="E146" s="246">
        <v>2</v>
      </c>
      <c r="F146" s="246">
        <v>10</v>
      </c>
      <c r="G146" s="246">
        <v>22</v>
      </c>
      <c r="H146" s="246">
        <v>15</v>
      </c>
      <c r="I146" s="381"/>
      <c r="J146" s="243"/>
      <c r="K146" s="243"/>
      <c r="L146" s="243"/>
      <c r="M146" s="243"/>
      <c r="N146" s="243"/>
      <c r="O146" s="243"/>
      <c r="P146" s="243"/>
    </row>
    <row r="147" spans="2:16" x14ac:dyDescent="0.25">
      <c r="B147" s="391"/>
      <c r="C147" s="246">
        <v>100</v>
      </c>
      <c r="D147" s="246">
        <v>100</v>
      </c>
      <c r="E147" s="246">
        <v>90.082644628099175</v>
      </c>
      <c r="F147" s="246">
        <v>45.45454545454546</v>
      </c>
      <c r="G147" s="246">
        <v>30.578512396694222</v>
      </c>
      <c r="H147" s="246">
        <v>40.495867768595041</v>
      </c>
      <c r="I147" s="382" t="s">
        <v>161</v>
      </c>
      <c r="J147" s="243"/>
      <c r="K147" s="243"/>
      <c r="L147" s="243"/>
      <c r="M147" s="243"/>
      <c r="N147" s="243"/>
      <c r="O147" s="243"/>
      <c r="P147" s="243"/>
    </row>
    <row r="148" spans="2:16" ht="15.75" thickBot="1" x14ac:dyDescent="0.3">
      <c r="B148" s="392"/>
      <c r="C148" s="262">
        <v>100</v>
      </c>
      <c r="D148" s="262">
        <v>100</v>
      </c>
      <c r="E148" s="262">
        <v>90.082644628099175</v>
      </c>
      <c r="F148" s="262">
        <v>50.413223140495873</v>
      </c>
      <c r="G148" s="262">
        <v>-9.0909090909090793</v>
      </c>
      <c r="H148" s="262">
        <v>25.619834710743802</v>
      </c>
      <c r="I148" s="383"/>
      <c r="J148" s="243"/>
      <c r="K148" s="243"/>
      <c r="L148" s="243"/>
      <c r="M148" s="243"/>
      <c r="N148" s="243"/>
      <c r="O148" s="243"/>
      <c r="P148" s="243"/>
    </row>
    <row r="149" spans="2:16" ht="15.75" thickBot="1" x14ac:dyDescent="0.3">
      <c r="B149" s="136"/>
      <c r="C149" s="136"/>
      <c r="D149" s="136"/>
      <c r="E149" s="136"/>
      <c r="F149" s="136"/>
      <c r="G149" s="136"/>
      <c r="H149" s="136"/>
      <c r="I149" s="136"/>
      <c r="J149" s="243"/>
      <c r="K149" s="243"/>
      <c r="L149" s="243"/>
      <c r="M149" s="243"/>
      <c r="N149" s="243"/>
      <c r="O149" s="243"/>
      <c r="P149" s="243"/>
    </row>
    <row r="150" spans="2:16" x14ac:dyDescent="0.25">
      <c r="B150" s="390" t="s">
        <v>200</v>
      </c>
      <c r="C150" s="260" t="s">
        <v>172</v>
      </c>
      <c r="D150" s="260" t="s">
        <v>173</v>
      </c>
      <c r="E150" s="260" t="s">
        <v>174</v>
      </c>
      <c r="F150" s="260" t="s">
        <v>175</v>
      </c>
      <c r="G150" s="260" t="s">
        <v>176</v>
      </c>
      <c r="H150" s="260" t="s">
        <v>177</v>
      </c>
      <c r="I150" s="261" t="s">
        <v>20</v>
      </c>
      <c r="J150" s="243"/>
      <c r="K150" s="243"/>
      <c r="L150" s="243"/>
      <c r="M150" s="243"/>
      <c r="N150" s="243"/>
      <c r="O150" s="243"/>
      <c r="P150" s="243"/>
    </row>
    <row r="151" spans="2:16" ht="15" customHeight="1" x14ac:dyDescent="0.25">
      <c r="B151" s="391"/>
      <c r="C151" s="246">
        <v>0</v>
      </c>
      <c r="D151" s="246">
        <v>0</v>
      </c>
      <c r="E151" s="246">
        <v>0</v>
      </c>
      <c r="F151" s="246">
        <v>3</v>
      </c>
      <c r="G151" s="246">
        <v>11</v>
      </c>
      <c r="H151" s="246">
        <v>12</v>
      </c>
      <c r="I151" s="381" t="s">
        <v>160</v>
      </c>
      <c r="J151" s="243"/>
      <c r="K151" s="243"/>
      <c r="L151" s="243"/>
      <c r="M151" s="243"/>
      <c r="N151" s="243"/>
      <c r="O151" s="243"/>
      <c r="P151" s="243"/>
    </row>
    <row r="152" spans="2:16" x14ac:dyDescent="0.25">
      <c r="B152" s="391"/>
      <c r="C152" s="246">
        <v>0</v>
      </c>
      <c r="D152" s="246">
        <v>0</v>
      </c>
      <c r="E152" s="246">
        <v>3</v>
      </c>
      <c r="F152" s="246">
        <v>3</v>
      </c>
      <c r="G152" s="246">
        <v>9</v>
      </c>
      <c r="H152" s="246">
        <v>18</v>
      </c>
      <c r="I152" s="381"/>
      <c r="J152" s="243"/>
      <c r="K152" s="243"/>
      <c r="L152" s="243"/>
      <c r="M152" s="243"/>
      <c r="N152" s="243"/>
      <c r="O152" s="243"/>
      <c r="P152" s="243"/>
    </row>
    <row r="153" spans="2:16" x14ac:dyDescent="0.25">
      <c r="B153" s="391"/>
      <c r="C153" s="246">
        <v>100</v>
      </c>
      <c r="D153" s="246">
        <v>100</v>
      </c>
      <c r="E153" s="246">
        <v>100</v>
      </c>
      <c r="F153" s="246">
        <v>85.123966942148755</v>
      </c>
      <c r="G153" s="246">
        <v>45.45454545454546</v>
      </c>
      <c r="H153" s="246">
        <v>40.495867768595041</v>
      </c>
      <c r="I153" s="382" t="s">
        <v>161</v>
      </c>
      <c r="J153" s="243"/>
      <c r="K153" s="243"/>
      <c r="L153" s="243"/>
      <c r="M153" s="243"/>
      <c r="N153" s="243"/>
      <c r="O153" s="243"/>
      <c r="P153" s="243"/>
    </row>
    <row r="154" spans="2:16" ht="15.75" thickBot="1" x14ac:dyDescent="0.3">
      <c r="B154" s="392"/>
      <c r="C154" s="262">
        <v>100</v>
      </c>
      <c r="D154" s="262">
        <v>100</v>
      </c>
      <c r="E154" s="262">
        <v>85.123966942148755</v>
      </c>
      <c r="F154" s="262">
        <v>85.123966942148755</v>
      </c>
      <c r="G154" s="262">
        <v>55.371900826446286</v>
      </c>
      <c r="H154" s="262">
        <v>10.743801652892571</v>
      </c>
      <c r="I154" s="383"/>
      <c r="J154" s="243"/>
      <c r="K154" s="243"/>
      <c r="L154" s="243"/>
      <c r="M154" s="243"/>
      <c r="N154" s="243"/>
      <c r="O154" s="243"/>
      <c r="P154" s="243"/>
    </row>
    <row r="155" spans="2:16" ht="15.75" thickBot="1" x14ac:dyDescent="0.3">
      <c r="B155" s="136"/>
      <c r="C155" s="136"/>
      <c r="D155" s="136"/>
      <c r="E155" s="136"/>
      <c r="F155" s="136"/>
      <c r="G155" s="136"/>
      <c r="H155" s="136"/>
      <c r="I155" s="136"/>
      <c r="J155" s="243"/>
      <c r="K155" s="243"/>
      <c r="L155" s="243"/>
      <c r="M155" s="243"/>
      <c r="N155" s="243"/>
      <c r="O155" s="243"/>
      <c r="P155" s="243"/>
    </row>
    <row r="156" spans="2:16" x14ac:dyDescent="0.25">
      <c r="B156" s="390" t="s">
        <v>201</v>
      </c>
      <c r="C156" s="260" t="s">
        <v>172</v>
      </c>
      <c r="D156" s="260" t="s">
        <v>173</v>
      </c>
      <c r="E156" s="260" t="s">
        <v>174</v>
      </c>
      <c r="F156" s="260" t="s">
        <v>175</v>
      </c>
      <c r="G156" s="260" t="s">
        <v>176</v>
      </c>
      <c r="H156" s="260" t="s">
        <v>177</v>
      </c>
      <c r="I156" s="261" t="s">
        <v>20</v>
      </c>
      <c r="J156" s="243"/>
      <c r="K156" s="243"/>
      <c r="L156" s="243"/>
      <c r="M156" s="243"/>
      <c r="N156" s="243"/>
      <c r="O156" s="243"/>
      <c r="P156" s="243"/>
    </row>
    <row r="157" spans="2:16" ht="15" customHeight="1" x14ac:dyDescent="0.25">
      <c r="B157" s="391"/>
      <c r="C157" s="246" t="s">
        <v>193</v>
      </c>
      <c r="D157" s="246" t="s">
        <v>202</v>
      </c>
      <c r="E157" s="246" t="s">
        <v>193</v>
      </c>
      <c r="F157" s="246" t="s">
        <v>202</v>
      </c>
      <c r="G157" s="246" t="s">
        <v>203</v>
      </c>
      <c r="H157" s="246" t="s">
        <v>204</v>
      </c>
      <c r="I157" s="381" t="s">
        <v>160</v>
      </c>
      <c r="J157" s="243"/>
      <c r="K157" s="243"/>
      <c r="L157" s="243"/>
      <c r="M157" s="243"/>
      <c r="N157" s="243"/>
      <c r="O157" s="243"/>
      <c r="P157" s="243"/>
    </row>
    <row r="158" spans="2:16" x14ac:dyDescent="0.25">
      <c r="B158" s="391"/>
      <c r="C158" s="246">
        <v>0</v>
      </c>
      <c r="D158" s="246">
        <v>1</v>
      </c>
      <c r="E158" s="246">
        <v>2</v>
      </c>
      <c r="F158" s="246">
        <v>4</v>
      </c>
      <c r="G158" s="246">
        <v>11</v>
      </c>
      <c r="H158" s="246">
        <v>19</v>
      </c>
      <c r="I158" s="381"/>
      <c r="J158" s="243"/>
      <c r="K158" s="243"/>
      <c r="L158" s="243"/>
      <c r="M158" s="243"/>
      <c r="N158" s="243"/>
      <c r="O158" s="243"/>
      <c r="P158" s="243"/>
    </row>
    <row r="159" spans="2:16" x14ac:dyDescent="0.25">
      <c r="B159" s="391"/>
      <c r="C159" s="246">
        <v>100</v>
      </c>
      <c r="D159" s="246">
        <v>95.04132231404958</v>
      </c>
      <c r="E159" s="246">
        <v>100</v>
      </c>
      <c r="F159" s="246">
        <v>95.04132231404958</v>
      </c>
      <c r="G159" s="246">
        <v>60.330578512396698</v>
      </c>
      <c r="H159" s="246">
        <v>15.702479338842977</v>
      </c>
      <c r="I159" s="382" t="s">
        <v>161</v>
      </c>
      <c r="J159" s="243"/>
      <c r="K159" s="243"/>
      <c r="L159" s="243"/>
      <c r="M159" s="243"/>
      <c r="N159" s="243"/>
      <c r="O159" s="243"/>
      <c r="P159" s="243"/>
    </row>
    <row r="160" spans="2:16" ht="15.75" thickBot="1" x14ac:dyDescent="0.3">
      <c r="B160" s="392"/>
      <c r="C160" s="262">
        <v>100</v>
      </c>
      <c r="D160" s="262">
        <v>95.04132231404958</v>
      </c>
      <c r="E160" s="262">
        <v>90.082644628099175</v>
      </c>
      <c r="F160" s="262">
        <v>80.165289256198349</v>
      </c>
      <c r="G160" s="262">
        <v>45.45454545454546</v>
      </c>
      <c r="H160" s="262">
        <v>5.7851239669421517</v>
      </c>
      <c r="I160" s="383"/>
      <c r="J160" s="243"/>
      <c r="K160" s="243"/>
      <c r="L160" s="243"/>
      <c r="M160" s="243"/>
      <c r="N160" s="243"/>
      <c r="O160" s="243"/>
      <c r="P160" s="243"/>
    </row>
    <row r="161" spans="2:16" ht="15.75" thickBot="1" x14ac:dyDescent="0.3">
      <c r="B161" s="136"/>
      <c r="C161" s="136"/>
      <c r="D161" s="136"/>
      <c r="E161" s="136"/>
      <c r="F161" s="136"/>
      <c r="G161" s="136"/>
      <c r="H161" s="136"/>
      <c r="I161" s="136"/>
      <c r="J161" s="243"/>
      <c r="K161" s="243"/>
      <c r="L161" s="243"/>
      <c r="M161" s="243"/>
      <c r="N161" s="243"/>
      <c r="O161" s="243"/>
      <c r="P161" s="243"/>
    </row>
    <row r="162" spans="2:16" x14ac:dyDescent="0.25">
      <c r="B162" s="390" t="s">
        <v>205</v>
      </c>
      <c r="C162" s="260" t="s">
        <v>172</v>
      </c>
      <c r="D162" s="260" t="s">
        <v>173</v>
      </c>
      <c r="E162" s="260" t="s">
        <v>174</v>
      </c>
      <c r="F162" s="260" t="s">
        <v>175</v>
      </c>
      <c r="G162" s="260" t="s">
        <v>176</v>
      </c>
      <c r="H162" s="260" t="s">
        <v>177</v>
      </c>
      <c r="I162" s="261" t="s">
        <v>20</v>
      </c>
      <c r="J162" s="243"/>
      <c r="K162" s="243"/>
      <c r="L162" s="243"/>
      <c r="M162" s="243"/>
      <c r="N162" s="243"/>
      <c r="O162" s="243"/>
      <c r="P162" s="243"/>
    </row>
    <row r="163" spans="2:16" ht="15" customHeight="1" x14ac:dyDescent="0.25">
      <c r="B163" s="391"/>
      <c r="C163" s="246">
        <v>0</v>
      </c>
      <c r="D163" s="246">
        <v>0</v>
      </c>
      <c r="E163" s="246">
        <v>2</v>
      </c>
      <c r="F163" s="246">
        <v>9</v>
      </c>
      <c r="G163" s="246">
        <v>8</v>
      </c>
      <c r="H163" s="246">
        <v>14</v>
      </c>
      <c r="I163" s="381" t="s">
        <v>160</v>
      </c>
      <c r="J163" s="243"/>
      <c r="K163" s="243"/>
      <c r="L163" s="243"/>
      <c r="M163" s="243"/>
      <c r="N163" s="243"/>
      <c r="O163" s="243"/>
      <c r="P163" s="243"/>
    </row>
    <row r="164" spans="2:16" x14ac:dyDescent="0.25">
      <c r="B164" s="391"/>
      <c r="C164" s="246" t="s">
        <v>193</v>
      </c>
      <c r="D164" s="246" t="s">
        <v>194</v>
      </c>
      <c r="E164" s="246" t="s">
        <v>206</v>
      </c>
      <c r="F164" s="246" t="s">
        <v>207</v>
      </c>
      <c r="G164" s="246" t="s">
        <v>195</v>
      </c>
      <c r="H164" s="246" t="s">
        <v>178</v>
      </c>
      <c r="I164" s="381"/>
      <c r="J164" s="243"/>
      <c r="K164" s="243"/>
      <c r="L164" s="243"/>
      <c r="M164" s="243"/>
      <c r="N164" s="243"/>
      <c r="O164" s="243"/>
      <c r="P164" s="243"/>
    </row>
    <row r="165" spans="2:16" x14ac:dyDescent="0.25">
      <c r="B165" s="391"/>
      <c r="C165" s="246">
        <v>100</v>
      </c>
      <c r="D165" s="246">
        <v>100</v>
      </c>
      <c r="E165" s="246">
        <v>90.082644628099175</v>
      </c>
      <c r="F165" s="246">
        <v>55.371900826446286</v>
      </c>
      <c r="G165" s="246">
        <v>60.330578512396698</v>
      </c>
      <c r="H165" s="246">
        <v>30.578512396694222</v>
      </c>
      <c r="I165" s="382" t="s">
        <v>161</v>
      </c>
      <c r="J165" s="243"/>
      <c r="K165" s="243"/>
      <c r="L165" s="243"/>
      <c r="M165" s="243"/>
      <c r="N165" s="243"/>
      <c r="O165" s="243"/>
      <c r="P165" s="243"/>
    </row>
    <row r="166" spans="2:16" ht="15.75" thickBot="1" x14ac:dyDescent="0.3">
      <c r="B166" s="392"/>
      <c r="C166" s="262">
        <v>100</v>
      </c>
      <c r="D166" s="262">
        <v>90.082644628099175</v>
      </c>
      <c r="E166" s="262">
        <v>85.123966942148755</v>
      </c>
      <c r="F166" s="262">
        <v>75.206611570247929</v>
      </c>
      <c r="G166" s="262">
        <v>65.289256198347118</v>
      </c>
      <c r="H166" s="262">
        <v>25.619834710743802</v>
      </c>
      <c r="I166" s="383"/>
      <c r="J166" s="243"/>
      <c r="K166" s="243"/>
      <c r="L166" s="243"/>
      <c r="M166" s="243"/>
      <c r="N166" s="243"/>
      <c r="O166" s="243"/>
      <c r="P166" s="243"/>
    </row>
    <row r="167" spans="2:16" ht="15.75" thickBot="1" x14ac:dyDescent="0.3">
      <c r="B167" s="136"/>
      <c r="C167" s="136"/>
      <c r="D167" s="136"/>
      <c r="E167" s="136"/>
      <c r="F167" s="136"/>
      <c r="G167" s="136"/>
      <c r="H167" s="136"/>
      <c r="I167" s="136"/>
      <c r="J167" s="243"/>
      <c r="K167" s="243"/>
      <c r="L167" s="243"/>
      <c r="M167" s="243"/>
      <c r="N167" s="243"/>
      <c r="O167" s="243"/>
      <c r="P167" s="243"/>
    </row>
    <row r="168" spans="2:16" x14ac:dyDescent="0.25">
      <c r="B168" s="390" t="s">
        <v>208</v>
      </c>
      <c r="C168" s="260" t="s">
        <v>172</v>
      </c>
      <c r="D168" s="260" t="s">
        <v>173</v>
      </c>
      <c r="E168" s="260" t="s">
        <v>174</v>
      </c>
      <c r="F168" s="260" t="s">
        <v>175</v>
      </c>
      <c r="G168" s="260" t="s">
        <v>176</v>
      </c>
      <c r="H168" s="260" t="s">
        <v>177</v>
      </c>
      <c r="I168" s="261" t="s">
        <v>20</v>
      </c>
      <c r="J168" s="243"/>
      <c r="K168" s="243"/>
      <c r="L168" s="243"/>
      <c r="M168" s="243"/>
      <c r="N168" s="243"/>
      <c r="O168" s="243"/>
      <c r="P168" s="243"/>
    </row>
    <row r="169" spans="2:16" ht="15" customHeight="1" x14ac:dyDescent="0.25">
      <c r="B169" s="391"/>
      <c r="C169" s="246">
        <v>0</v>
      </c>
      <c r="D169" s="246">
        <v>0</v>
      </c>
      <c r="E169" s="246">
        <v>0</v>
      </c>
      <c r="F169" s="246">
        <v>0</v>
      </c>
      <c r="G169" s="246">
        <v>3</v>
      </c>
      <c r="H169" s="246">
        <v>14</v>
      </c>
      <c r="I169" s="381" t="s">
        <v>160</v>
      </c>
      <c r="J169" s="243"/>
      <c r="K169" s="243"/>
      <c r="L169" s="243"/>
      <c r="M169" s="243"/>
      <c r="N169" s="243"/>
      <c r="O169" s="243"/>
      <c r="P169" s="243"/>
    </row>
    <row r="170" spans="2:16" x14ac:dyDescent="0.25">
      <c r="B170" s="391"/>
      <c r="C170" s="246">
        <v>0</v>
      </c>
      <c r="D170" s="246">
        <v>0</v>
      </c>
      <c r="E170" s="246">
        <v>0</v>
      </c>
      <c r="F170" s="246">
        <v>1</v>
      </c>
      <c r="G170" s="246">
        <v>2</v>
      </c>
      <c r="H170" s="246">
        <v>6</v>
      </c>
      <c r="I170" s="381"/>
      <c r="J170" s="243"/>
      <c r="K170" s="243"/>
      <c r="L170" s="243"/>
      <c r="M170" s="243"/>
      <c r="N170" s="243"/>
      <c r="O170" s="243"/>
      <c r="P170" s="243"/>
    </row>
    <row r="171" spans="2:16" x14ac:dyDescent="0.25">
      <c r="B171" s="391"/>
      <c r="C171" s="246">
        <v>100</v>
      </c>
      <c r="D171" s="246">
        <v>100</v>
      </c>
      <c r="E171" s="246">
        <v>100</v>
      </c>
      <c r="F171" s="246">
        <v>100</v>
      </c>
      <c r="G171" s="246">
        <v>85.123966942148755</v>
      </c>
      <c r="H171" s="246">
        <v>30.578512396694222</v>
      </c>
      <c r="I171" s="382" t="s">
        <v>161</v>
      </c>
      <c r="J171" s="243"/>
      <c r="K171" s="243"/>
      <c r="L171" s="243"/>
      <c r="M171" s="243"/>
      <c r="N171" s="243"/>
      <c r="O171" s="243"/>
      <c r="P171" s="243"/>
    </row>
    <row r="172" spans="2:16" ht="15.75" thickBot="1" x14ac:dyDescent="0.3">
      <c r="B172" s="392"/>
      <c r="C172" s="262">
        <v>100</v>
      </c>
      <c r="D172" s="262">
        <v>100</v>
      </c>
      <c r="E172" s="262">
        <v>100</v>
      </c>
      <c r="F172" s="262">
        <v>95.04132231404958</v>
      </c>
      <c r="G172" s="262">
        <v>90.082644628099175</v>
      </c>
      <c r="H172" s="262">
        <v>70.247933884297524</v>
      </c>
      <c r="I172" s="383"/>
      <c r="J172" s="243"/>
      <c r="K172" s="243"/>
      <c r="L172" s="243"/>
      <c r="M172" s="243"/>
      <c r="N172" s="243"/>
      <c r="O172" s="243"/>
      <c r="P172" s="243"/>
    </row>
    <row r="175" spans="2:16" ht="21" x14ac:dyDescent="0.35">
      <c r="D175" s="237" t="s">
        <v>229</v>
      </c>
    </row>
    <row r="177" spans="4:10" ht="15.75" thickBot="1" x14ac:dyDescent="0.3"/>
    <row r="178" spans="4:10" x14ac:dyDescent="0.25">
      <c r="D178" s="247" t="s">
        <v>215</v>
      </c>
      <c r="E178" s="248"/>
      <c r="F178" s="370" t="s">
        <v>216</v>
      </c>
      <c r="G178" s="370"/>
      <c r="H178" s="370" t="s">
        <v>217</v>
      </c>
      <c r="I178" s="370"/>
      <c r="J178" s="249" t="s">
        <v>218</v>
      </c>
    </row>
    <row r="179" spans="4:10" x14ac:dyDescent="0.25">
      <c r="D179" s="250" t="s">
        <v>219</v>
      </c>
      <c r="E179" s="251"/>
      <c r="F179" s="252">
        <v>1</v>
      </c>
      <c r="G179" s="252">
        <v>2</v>
      </c>
      <c r="H179" s="252">
        <v>1</v>
      </c>
      <c r="I179" s="252">
        <v>2</v>
      </c>
      <c r="J179" s="253"/>
    </row>
    <row r="180" spans="4:10" x14ac:dyDescent="0.25">
      <c r="D180" s="371" t="s">
        <v>220</v>
      </c>
      <c r="E180" s="254"/>
      <c r="F180" s="254">
        <v>25</v>
      </c>
      <c r="G180" s="254">
        <v>205</v>
      </c>
      <c r="H180" s="254">
        <v>1305</v>
      </c>
      <c r="I180" s="254">
        <v>1231</v>
      </c>
      <c r="J180" s="255">
        <v>1</v>
      </c>
    </row>
    <row r="181" spans="4:10" x14ac:dyDescent="0.25">
      <c r="D181" s="371"/>
      <c r="E181" s="254"/>
      <c r="F181" s="254">
        <v>31</v>
      </c>
      <c r="G181" s="254">
        <v>232</v>
      </c>
      <c r="H181" s="254">
        <v>1390</v>
      </c>
      <c r="I181" s="254">
        <v>1375</v>
      </c>
      <c r="J181" s="255">
        <v>0</v>
      </c>
    </row>
    <row r="182" spans="4:10" x14ac:dyDescent="0.25">
      <c r="D182" s="371"/>
      <c r="E182" s="373" t="s">
        <v>221</v>
      </c>
      <c r="F182" s="254">
        <f>F180*2.5</f>
        <v>62.5</v>
      </c>
      <c r="G182" s="254">
        <f t="shared" ref="G182:J183" si="59">G180*2.5</f>
        <v>512.5</v>
      </c>
      <c r="H182" s="254">
        <f t="shared" si="59"/>
        <v>3262.5</v>
      </c>
      <c r="I182" s="254">
        <f t="shared" si="59"/>
        <v>3077.5</v>
      </c>
      <c r="J182" s="254">
        <f t="shared" si="59"/>
        <v>2.5</v>
      </c>
    </row>
    <row r="183" spans="4:10" x14ac:dyDescent="0.25">
      <c r="D183" s="371"/>
      <c r="E183" s="374"/>
      <c r="F183" s="254">
        <f>F181*2.5</f>
        <v>77.5</v>
      </c>
      <c r="G183" s="254">
        <f t="shared" si="59"/>
        <v>580</v>
      </c>
      <c r="H183" s="254">
        <f t="shared" si="59"/>
        <v>3475</v>
      </c>
      <c r="I183" s="254">
        <f t="shared" si="59"/>
        <v>3437.5</v>
      </c>
      <c r="J183" s="254">
        <f t="shared" si="59"/>
        <v>0</v>
      </c>
    </row>
    <row r="184" spans="4:10" x14ac:dyDescent="0.25">
      <c r="D184" s="371"/>
      <c r="E184" s="256" t="s">
        <v>222</v>
      </c>
      <c r="F184" s="256">
        <f>AVERAGE(F182:F183)</f>
        <v>70</v>
      </c>
      <c r="G184" s="256">
        <f t="shared" ref="G184:J184" si="60">AVERAGE(G182:G183)</f>
        <v>546.25</v>
      </c>
      <c r="H184" s="256">
        <f t="shared" si="60"/>
        <v>3368.75</v>
      </c>
      <c r="I184" s="256">
        <f t="shared" si="60"/>
        <v>3257.5</v>
      </c>
      <c r="J184" s="256">
        <f t="shared" si="60"/>
        <v>1.25</v>
      </c>
    </row>
    <row r="185" spans="4:10" x14ac:dyDescent="0.25">
      <c r="D185" s="371"/>
      <c r="E185" s="23" t="s">
        <v>223</v>
      </c>
      <c r="F185" s="25">
        <f>STDEV(F182:F183)</f>
        <v>10.606601717798213</v>
      </c>
      <c r="G185" s="25">
        <f t="shared" ref="G185:J185" si="61">STDEV(G182:G183)</f>
        <v>47.72970773009196</v>
      </c>
      <c r="H185" s="25">
        <f t="shared" si="61"/>
        <v>150.26019100214134</v>
      </c>
      <c r="I185" s="25">
        <f t="shared" si="61"/>
        <v>254.55844122715712</v>
      </c>
      <c r="J185" s="25">
        <f t="shared" si="61"/>
        <v>1.7677669529663689</v>
      </c>
    </row>
    <row r="186" spans="4:10" ht="15.75" thickBot="1" x14ac:dyDescent="0.3">
      <c r="D186" s="372"/>
      <c r="E186" s="257" t="s">
        <v>224</v>
      </c>
      <c r="F186" s="258">
        <f>TTEST(F180:F181,$K$17:$K$18,2,2)</f>
        <v>7.3205469231834609E-3</v>
      </c>
      <c r="G186" s="258">
        <f>TTEST(G180:G181,$K$17:$K$18,2,2)</f>
        <v>3.5689840502215217E-3</v>
      </c>
      <c r="H186" s="258">
        <f>TTEST(H180:H181,$K$17:$K$18,2,2)</f>
        <v>9.8324595275406075E-4</v>
      </c>
      <c r="I186" s="258">
        <f>TTEST(I180:I181,$K$17:$K$18,2,2)</f>
        <v>3.0077768561594838E-3</v>
      </c>
      <c r="J186" s="259"/>
    </row>
  </sheetData>
  <mergeCells count="103">
    <mergeCell ref="B144:B148"/>
    <mergeCell ref="B150:B154"/>
    <mergeCell ref="B156:B160"/>
    <mergeCell ref="B162:B166"/>
    <mergeCell ref="B168:B172"/>
    <mergeCell ref="B114:B118"/>
    <mergeCell ref="B120:B124"/>
    <mergeCell ref="B126:B130"/>
    <mergeCell ref="B132:B136"/>
    <mergeCell ref="B138:B142"/>
    <mergeCell ref="B84:B88"/>
    <mergeCell ref="B90:B94"/>
    <mergeCell ref="B96:B100"/>
    <mergeCell ref="B102:B106"/>
    <mergeCell ref="B108:B112"/>
    <mergeCell ref="B54:B58"/>
    <mergeCell ref="B60:B64"/>
    <mergeCell ref="B66:B70"/>
    <mergeCell ref="B72:B76"/>
    <mergeCell ref="B78:B82"/>
    <mergeCell ref="I159:I160"/>
    <mergeCell ref="I163:I164"/>
    <mergeCell ref="I165:I166"/>
    <mergeCell ref="I169:I170"/>
    <mergeCell ref="I171:I172"/>
    <mergeCell ref="I145:I146"/>
    <mergeCell ref="I147:I148"/>
    <mergeCell ref="I151:I152"/>
    <mergeCell ref="I153:I154"/>
    <mergeCell ref="I157:I158"/>
    <mergeCell ref="I133:I134"/>
    <mergeCell ref="I135:I136"/>
    <mergeCell ref="I139:I140"/>
    <mergeCell ref="I141:I142"/>
    <mergeCell ref="I115:I116"/>
    <mergeCell ref="I117:I118"/>
    <mergeCell ref="I121:I122"/>
    <mergeCell ref="I123:I124"/>
    <mergeCell ref="I127:I128"/>
    <mergeCell ref="I105:I106"/>
    <mergeCell ref="I109:I110"/>
    <mergeCell ref="I111:I112"/>
    <mergeCell ref="I85:I86"/>
    <mergeCell ref="I87:I88"/>
    <mergeCell ref="I91:I92"/>
    <mergeCell ref="I93:I94"/>
    <mergeCell ref="I97:I98"/>
    <mergeCell ref="I129:I130"/>
    <mergeCell ref="C4:G4"/>
    <mergeCell ref="B11:B18"/>
    <mergeCell ref="O11:O18"/>
    <mergeCell ref="AB11:AB18"/>
    <mergeCell ref="L14:L15"/>
    <mergeCell ref="Y14:Y15"/>
    <mergeCell ref="AL14:AL15"/>
    <mergeCell ref="L17:L18"/>
    <mergeCell ref="Y17:Y18"/>
    <mergeCell ref="AL17:AL18"/>
    <mergeCell ref="B21:B28"/>
    <mergeCell ref="O21:O28"/>
    <mergeCell ref="AB21:AB28"/>
    <mergeCell ref="L24:L25"/>
    <mergeCell ref="Y24:Y25"/>
    <mergeCell ref="AL24:AL25"/>
    <mergeCell ref="L27:L28"/>
    <mergeCell ref="Y27:Y28"/>
    <mergeCell ref="AL27:AL28"/>
    <mergeCell ref="B41:B48"/>
    <mergeCell ref="O41:O48"/>
    <mergeCell ref="AB41:AB48"/>
    <mergeCell ref="L44:L45"/>
    <mergeCell ref="Y44:Y45"/>
    <mergeCell ref="L47:L48"/>
    <mergeCell ref="Y47:Y48"/>
    <mergeCell ref="B31:B38"/>
    <mergeCell ref="O31:O38"/>
    <mergeCell ref="AB31:AB38"/>
    <mergeCell ref="L34:L35"/>
    <mergeCell ref="Y34:Y35"/>
    <mergeCell ref="AL47:AL48"/>
    <mergeCell ref="Y37:Y38"/>
    <mergeCell ref="AL37:AL38"/>
    <mergeCell ref="AL44:AL45"/>
    <mergeCell ref="AL34:AL35"/>
    <mergeCell ref="F178:G178"/>
    <mergeCell ref="H178:I178"/>
    <mergeCell ref="D180:D186"/>
    <mergeCell ref="E182:E183"/>
    <mergeCell ref="M53:P53"/>
    <mergeCell ref="M58:P58"/>
    <mergeCell ref="I55:I56"/>
    <mergeCell ref="I57:I58"/>
    <mergeCell ref="I61:I62"/>
    <mergeCell ref="I63:I64"/>
    <mergeCell ref="I67:I68"/>
    <mergeCell ref="I69:I70"/>
    <mergeCell ref="I73:I74"/>
    <mergeCell ref="I75:I76"/>
    <mergeCell ref="I79:I80"/>
    <mergeCell ref="I81:I82"/>
    <mergeCell ref="L37:L38"/>
    <mergeCell ref="I99:I100"/>
    <mergeCell ref="I103:I104"/>
  </mergeCells>
  <conditionalFormatting sqref="F186:I186">
    <cfRule type="cellIs" dxfId="1" priority="1" operator="lessThan">
      <formula>0.05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118"/>
  <sheetViews>
    <sheetView zoomScale="70" zoomScaleNormal="70" workbookViewId="0">
      <selection activeCell="C3" sqref="C3"/>
    </sheetView>
  </sheetViews>
  <sheetFormatPr defaultRowHeight="15" x14ac:dyDescent="0.25"/>
  <sheetData>
    <row r="2" spans="2:23" ht="15.75" x14ac:dyDescent="0.25">
      <c r="H2" s="52" t="s">
        <v>13</v>
      </c>
      <c r="K2" s="44"/>
      <c r="L2" s="44"/>
      <c r="M2" s="50" t="s">
        <v>145</v>
      </c>
      <c r="N2" s="50"/>
      <c r="O2" s="50"/>
      <c r="P2" s="50"/>
    </row>
    <row r="3" spans="2:23" ht="23.25" x14ac:dyDescent="0.35">
      <c r="C3" s="244" t="s">
        <v>211</v>
      </c>
    </row>
    <row r="5" spans="2:23" ht="15.75" x14ac:dyDescent="0.25">
      <c r="G5" s="1" t="s">
        <v>76</v>
      </c>
    </row>
    <row r="6" spans="2:23" ht="30" x14ac:dyDescent="0.25">
      <c r="E6" s="171" t="s">
        <v>212</v>
      </c>
    </row>
    <row r="7" spans="2:23" x14ac:dyDescent="0.25">
      <c r="B7" s="23" t="s">
        <v>77</v>
      </c>
      <c r="C7" s="23">
        <v>0</v>
      </c>
      <c r="D7" s="23">
        <v>1</v>
      </c>
      <c r="E7" s="23">
        <v>2</v>
      </c>
      <c r="F7" s="23">
        <v>3</v>
      </c>
      <c r="G7" s="23">
        <v>4</v>
      </c>
      <c r="H7" s="23">
        <v>5</v>
      </c>
      <c r="I7" s="23">
        <v>6</v>
      </c>
      <c r="J7" s="23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3">
        <v>13</v>
      </c>
      <c r="Q7" s="23">
        <v>14</v>
      </c>
      <c r="R7" s="23">
        <v>16</v>
      </c>
      <c r="S7" s="23">
        <v>17</v>
      </c>
      <c r="T7" s="23">
        <v>18</v>
      </c>
      <c r="U7" s="23">
        <v>19</v>
      </c>
      <c r="V7" s="23">
        <v>20</v>
      </c>
      <c r="W7" s="23">
        <v>21</v>
      </c>
    </row>
    <row r="8" spans="2:23" x14ac:dyDescent="0.25">
      <c r="B8" s="23">
        <v>1</v>
      </c>
      <c r="C8" s="25">
        <v>22</v>
      </c>
      <c r="D8" s="25">
        <v>22.4</v>
      </c>
      <c r="E8" s="25">
        <v>22.3</v>
      </c>
      <c r="F8" s="25">
        <v>21.8</v>
      </c>
      <c r="G8" s="25">
        <v>22.6</v>
      </c>
      <c r="H8" s="25">
        <v>22.9</v>
      </c>
      <c r="I8" s="25">
        <v>22.2</v>
      </c>
      <c r="J8" s="25">
        <v>22</v>
      </c>
      <c r="K8" s="25">
        <v>22.3</v>
      </c>
      <c r="L8" s="25">
        <v>22.9</v>
      </c>
      <c r="M8" s="25">
        <v>22.6</v>
      </c>
      <c r="N8" s="25">
        <v>22.4</v>
      </c>
      <c r="O8" s="25">
        <v>22.3</v>
      </c>
      <c r="P8" s="25">
        <v>22.8</v>
      </c>
      <c r="Q8" s="25">
        <v>22.7</v>
      </c>
      <c r="R8" s="25">
        <v>22.9</v>
      </c>
      <c r="S8" s="25">
        <v>22.9</v>
      </c>
      <c r="T8" s="25">
        <v>23.1</v>
      </c>
      <c r="U8" s="25">
        <v>23.3</v>
      </c>
      <c r="V8" s="25">
        <v>23.3</v>
      </c>
      <c r="W8" s="25">
        <v>24.2</v>
      </c>
    </row>
    <row r="9" spans="2:23" x14ac:dyDescent="0.25">
      <c r="B9" s="23">
        <v>2</v>
      </c>
      <c r="C9" s="25">
        <v>22.9</v>
      </c>
      <c r="D9" s="25">
        <v>22.6</v>
      </c>
      <c r="E9" s="25">
        <v>23.1</v>
      </c>
      <c r="F9" s="25">
        <v>22.2</v>
      </c>
      <c r="G9" s="25">
        <v>22.1</v>
      </c>
      <c r="H9" s="25">
        <v>23</v>
      </c>
      <c r="I9" s="25">
        <v>23</v>
      </c>
      <c r="J9" s="25">
        <v>21.8</v>
      </c>
      <c r="K9" s="25">
        <v>22.7</v>
      </c>
      <c r="L9" s="25">
        <v>22.6</v>
      </c>
      <c r="M9" s="25">
        <v>22.6</v>
      </c>
      <c r="N9" s="25">
        <v>22.5</v>
      </c>
      <c r="O9" s="25">
        <v>22.1</v>
      </c>
      <c r="P9" s="25">
        <v>22.5</v>
      </c>
      <c r="Q9" s="25">
        <v>22.3</v>
      </c>
      <c r="R9" s="25">
        <v>23.4</v>
      </c>
      <c r="S9" s="25">
        <v>23</v>
      </c>
      <c r="T9" s="25">
        <v>23.5</v>
      </c>
      <c r="U9" s="25">
        <v>23.6</v>
      </c>
      <c r="V9" s="25">
        <v>23.9</v>
      </c>
      <c r="W9" s="25">
        <v>24.1</v>
      </c>
    </row>
    <row r="10" spans="2:23" x14ac:dyDescent="0.25">
      <c r="B10" s="23">
        <v>3</v>
      </c>
      <c r="C10" s="25">
        <v>22.1</v>
      </c>
      <c r="D10" s="25">
        <v>22.6</v>
      </c>
      <c r="E10" s="25">
        <v>22.2</v>
      </c>
      <c r="F10" s="25">
        <v>21.1</v>
      </c>
      <c r="G10" s="25">
        <v>21.6</v>
      </c>
      <c r="H10" s="25">
        <v>22.5</v>
      </c>
      <c r="I10" s="25">
        <v>22.4</v>
      </c>
      <c r="J10" s="25">
        <v>22.6</v>
      </c>
      <c r="K10" s="25">
        <v>22.2</v>
      </c>
      <c r="L10" s="25">
        <v>22.4</v>
      </c>
      <c r="M10" s="25">
        <v>22.9</v>
      </c>
      <c r="N10" s="25">
        <v>22.6</v>
      </c>
      <c r="O10" s="25">
        <v>22.8</v>
      </c>
      <c r="P10" s="25">
        <v>22.8</v>
      </c>
      <c r="Q10" s="25">
        <v>23</v>
      </c>
      <c r="R10" s="25">
        <v>23.1</v>
      </c>
      <c r="S10" s="25">
        <v>23.7</v>
      </c>
      <c r="T10" s="25">
        <v>23.6</v>
      </c>
      <c r="U10" s="25">
        <v>23.7</v>
      </c>
      <c r="V10" s="25">
        <v>23.5</v>
      </c>
      <c r="W10" s="25">
        <v>24.2</v>
      </c>
    </row>
    <row r="11" spans="2:23" x14ac:dyDescent="0.25">
      <c r="B11" s="23">
        <v>4</v>
      </c>
      <c r="C11" s="25">
        <v>18.3</v>
      </c>
      <c r="D11" s="25">
        <v>18.899999999999999</v>
      </c>
      <c r="E11" s="25">
        <v>19.100000000000001</v>
      </c>
      <c r="F11" s="25">
        <v>18.899999999999999</v>
      </c>
      <c r="G11" s="25">
        <v>18.8</v>
      </c>
      <c r="H11" s="25">
        <v>19.100000000000001</v>
      </c>
      <c r="I11" s="25">
        <v>19.3</v>
      </c>
      <c r="J11" s="25">
        <v>19.2</v>
      </c>
      <c r="K11" s="25">
        <v>19.7</v>
      </c>
      <c r="L11" s="25">
        <v>19.7</v>
      </c>
      <c r="M11" s="25">
        <v>19.899999999999999</v>
      </c>
      <c r="N11" s="25">
        <v>19.7</v>
      </c>
      <c r="O11" s="25">
        <v>20.100000000000001</v>
      </c>
      <c r="P11" s="25">
        <v>20.5</v>
      </c>
      <c r="Q11" s="25">
        <v>20.5</v>
      </c>
      <c r="R11" s="25">
        <v>20.7</v>
      </c>
      <c r="S11" s="25">
        <v>20.5</v>
      </c>
      <c r="T11" s="25">
        <v>20.7</v>
      </c>
      <c r="U11" s="25">
        <v>21.4</v>
      </c>
      <c r="V11" s="25">
        <v>21.3</v>
      </c>
      <c r="W11" s="25">
        <v>22</v>
      </c>
    </row>
    <row r="12" spans="2:23" x14ac:dyDescent="0.25">
      <c r="B12" s="23">
        <v>5</v>
      </c>
      <c r="C12" s="25">
        <v>19.100000000000001</v>
      </c>
      <c r="D12" s="25">
        <v>19.399999999999999</v>
      </c>
      <c r="E12" s="25">
        <v>19.399999999999999</v>
      </c>
      <c r="F12" s="25">
        <v>19.100000000000001</v>
      </c>
      <c r="G12" s="25">
        <v>19.100000000000001</v>
      </c>
      <c r="H12" s="25">
        <v>19.600000000000001</v>
      </c>
      <c r="I12" s="25">
        <v>18.8</v>
      </c>
      <c r="J12" s="25">
        <v>16.8</v>
      </c>
      <c r="K12" s="25">
        <v>15.6</v>
      </c>
      <c r="L12" s="25">
        <v>14.5</v>
      </c>
      <c r="M12" s="25" t="s">
        <v>4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2:23" x14ac:dyDescent="0.25">
      <c r="B13" s="23">
        <v>6</v>
      </c>
      <c r="C13" s="25">
        <v>21</v>
      </c>
      <c r="D13" s="25">
        <v>21.3</v>
      </c>
      <c r="E13" s="25">
        <v>21.2</v>
      </c>
      <c r="F13" s="25">
        <v>20.399999999999999</v>
      </c>
      <c r="G13" s="25">
        <v>20.399999999999999</v>
      </c>
      <c r="H13" s="25">
        <v>21.1</v>
      </c>
      <c r="I13" s="25">
        <v>20.9</v>
      </c>
      <c r="J13" s="25">
        <v>20.3</v>
      </c>
      <c r="K13" s="25">
        <v>20.6</v>
      </c>
      <c r="L13" s="25">
        <v>20.5</v>
      </c>
      <c r="M13" s="25">
        <v>20.6</v>
      </c>
      <c r="N13" s="25">
        <v>20.3</v>
      </c>
      <c r="O13" s="25">
        <v>20.399999999999999</v>
      </c>
      <c r="P13" s="25">
        <v>20.5</v>
      </c>
      <c r="Q13" s="25">
        <v>20.5</v>
      </c>
      <c r="R13" s="25">
        <v>20.399999999999999</v>
      </c>
      <c r="S13" s="25">
        <v>21.3</v>
      </c>
      <c r="T13" s="25">
        <v>21</v>
      </c>
      <c r="U13" s="25">
        <v>21</v>
      </c>
      <c r="V13" s="25">
        <v>21.2</v>
      </c>
      <c r="W13" s="25">
        <v>21.2</v>
      </c>
    </row>
    <row r="14" spans="2:23" x14ac:dyDescent="0.25">
      <c r="B14" s="23">
        <v>7</v>
      </c>
      <c r="C14" s="25">
        <v>21.7</v>
      </c>
      <c r="D14" s="25">
        <v>22.2</v>
      </c>
      <c r="E14" s="25">
        <v>22.1</v>
      </c>
      <c r="F14" s="25">
        <v>21.1</v>
      </c>
      <c r="G14" s="25">
        <v>21.5</v>
      </c>
      <c r="H14" s="25">
        <v>21.5</v>
      </c>
      <c r="I14" s="25">
        <v>21.1</v>
      </c>
      <c r="J14" s="25">
        <v>19.600000000000001</v>
      </c>
      <c r="K14" s="25" t="s">
        <v>4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spans="2:23" x14ac:dyDescent="0.25">
      <c r="B15" s="23">
        <v>8</v>
      </c>
      <c r="C15" s="25">
        <v>22.8</v>
      </c>
      <c r="D15" s="25">
        <v>23.4</v>
      </c>
      <c r="E15" s="25">
        <v>23.1</v>
      </c>
      <c r="F15" s="25">
        <v>22.4</v>
      </c>
      <c r="G15" s="25">
        <v>22.4</v>
      </c>
      <c r="H15" s="25">
        <v>22.7</v>
      </c>
      <c r="I15" s="25">
        <v>22.1</v>
      </c>
      <c r="J15" s="25">
        <v>20</v>
      </c>
      <c r="K15" s="25">
        <v>18.8</v>
      </c>
      <c r="L15" s="25" t="s">
        <v>4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spans="2:23" x14ac:dyDescent="0.25">
      <c r="B16" s="23">
        <v>9</v>
      </c>
      <c r="C16" s="25">
        <v>18.600000000000001</v>
      </c>
      <c r="D16" s="25">
        <v>19.2</v>
      </c>
      <c r="E16" s="25">
        <v>19.3</v>
      </c>
      <c r="F16" s="25">
        <v>19</v>
      </c>
      <c r="G16" s="25">
        <v>18.8</v>
      </c>
      <c r="H16" s="25">
        <v>19.2</v>
      </c>
      <c r="I16" s="25">
        <v>19.2</v>
      </c>
      <c r="J16" s="25">
        <v>18.399999999999999</v>
      </c>
      <c r="K16" s="25">
        <v>19.100000000000001</v>
      </c>
      <c r="L16" s="25">
        <v>19</v>
      </c>
      <c r="M16" s="25">
        <v>18.899999999999999</v>
      </c>
      <c r="N16" s="25">
        <v>18.7</v>
      </c>
      <c r="O16" s="25">
        <v>19.100000000000001</v>
      </c>
      <c r="P16" s="25">
        <v>18.8</v>
      </c>
      <c r="Q16" s="25">
        <v>18.899999999999999</v>
      </c>
      <c r="R16" s="25">
        <v>19.2</v>
      </c>
      <c r="S16" s="25">
        <v>19.5</v>
      </c>
      <c r="T16" s="25">
        <v>19.399999999999999</v>
      </c>
      <c r="U16" s="25">
        <v>19.399999999999999</v>
      </c>
      <c r="V16" s="25">
        <v>19.5</v>
      </c>
      <c r="W16" s="25">
        <v>19.600000000000001</v>
      </c>
    </row>
    <row r="17" spans="2:23" x14ac:dyDescent="0.25">
      <c r="B17" s="23">
        <v>1</v>
      </c>
      <c r="C17" s="25"/>
      <c r="D17" s="25"/>
      <c r="E17" s="140">
        <v>100</v>
      </c>
      <c r="F17" s="140">
        <v>97.757847533632287</v>
      </c>
      <c r="G17" s="140">
        <v>101.34529147982063</v>
      </c>
      <c r="H17" s="140">
        <v>102.69058295964125</v>
      </c>
      <c r="I17" s="140">
        <v>99.551569506726452</v>
      </c>
      <c r="J17" s="140">
        <v>98.654708520179369</v>
      </c>
      <c r="K17" s="140">
        <v>100</v>
      </c>
      <c r="L17" s="140">
        <v>102.69058295964125</v>
      </c>
      <c r="M17" s="140">
        <v>101.34529147982063</v>
      </c>
      <c r="N17" s="140">
        <v>100.44843049327355</v>
      </c>
      <c r="O17" s="140">
        <v>100</v>
      </c>
      <c r="P17" s="140">
        <v>102.24215246636771</v>
      </c>
      <c r="Q17" s="140">
        <v>101.79372197309415</v>
      </c>
      <c r="R17" s="140">
        <v>102.69058295964125</v>
      </c>
      <c r="S17" s="140">
        <v>102.69058295964125</v>
      </c>
      <c r="T17" s="140">
        <v>103.58744394618836</v>
      </c>
      <c r="U17" s="140">
        <v>104.48430493273541</v>
      </c>
      <c r="V17" s="140">
        <v>104.48430493273541</v>
      </c>
      <c r="W17" s="140">
        <v>108.5201793721973</v>
      </c>
    </row>
    <row r="18" spans="2:23" x14ac:dyDescent="0.25">
      <c r="B18" s="23">
        <v>2</v>
      </c>
      <c r="C18" s="25"/>
      <c r="D18" s="25"/>
      <c r="E18" s="140">
        <v>100</v>
      </c>
      <c r="F18" s="140">
        <v>96.103896103896091</v>
      </c>
      <c r="G18" s="140">
        <v>95.67099567099568</v>
      </c>
      <c r="H18" s="140">
        <v>99.567099567099561</v>
      </c>
      <c r="I18" s="140">
        <v>99.567099567099561</v>
      </c>
      <c r="J18" s="140">
        <v>94.372294372294377</v>
      </c>
      <c r="K18" s="140">
        <v>98.268398268398258</v>
      </c>
      <c r="L18" s="140">
        <v>97.835497835497833</v>
      </c>
      <c r="M18" s="140">
        <v>97.835497835497833</v>
      </c>
      <c r="N18" s="140">
        <v>97.402597402597408</v>
      </c>
      <c r="O18" s="140">
        <v>95.67099567099568</v>
      </c>
      <c r="P18" s="140">
        <v>97.402597402597408</v>
      </c>
      <c r="Q18" s="140">
        <v>96.53679653679653</v>
      </c>
      <c r="R18" s="140">
        <v>101.29870129870129</v>
      </c>
      <c r="S18" s="140">
        <v>99.567099567099561</v>
      </c>
      <c r="T18" s="140">
        <v>101.73160173160171</v>
      </c>
      <c r="U18" s="140">
        <v>102.16450216450217</v>
      </c>
      <c r="V18" s="140">
        <v>103.46320346320346</v>
      </c>
      <c r="W18" s="140">
        <v>104.32900432900433</v>
      </c>
    </row>
    <row r="19" spans="2:23" x14ac:dyDescent="0.25">
      <c r="B19" s="23">
        <v>3</v>
      </c>
      <c r="C19" s="25"/>
      <c r="D19" s="25"/>
      <c r="E19" s="140">
        <v>100</v>
      </c>
      <c r="F19" s="140">
        <v>95.045045045045057</v>
      </c>
      <c r="G19" s="140">
        <v>97.297297297297305</v>
      </c>
      <c r="H19" s="140">
        <v>101.35135135135135</v>
      </c>
      <c r="I19" s="140">
        <v>100.90090090090089</v>
      </c>
      <c r="J19" s="140">
        <v>101.8018018018018</v>
      </c>
      <c r="K19" s="140">
        <v>100</v>
      </c>
      <c r="L19" s="140">
        <v>100.90090090090089</v>
      </c>
      <c r="M19" s="140">
        <v>103.15315315315314</v>
      </c>
      <c r="N19" s="140">
        <v>101.8018018018018</v>
      </c>
      <c r="O19" s="140">
        <v>102.70270270270272</v>
      </c>
      <c r="P19" s="140">
        <v>102.70270270270272</v>
      </c>
      <c r="Q19" s="140">
        <v>103.60360360360362</v>
      </c>
      <c r="R19" s="140">
        <v>104.05405405405406</v>
      </c>
      <c r="S19" s="140">
        <v>106.75675675675676</v>
      </c>
      <c r="T19" s="140">
        <v>106.30630630630631</v>
      </c>
      <c r="U19" s="140">
        <v>106.75675675675676</v>
      </c>
      <c r="V19" s="140">
        <v>105.85585585585586</v>
      </c>
      <c r="W19" s="140">
        <v>109.00900900900901</v>
      </c>
    </row>
    <row r="20" spans="2:23" x14ac:dyDescent="0.25">
      <c r="B20" s="23">
        <v>4</v>
      </c>
      <c r="C20" s="25"/>
      <c r="D20" s="25"/>
      <c r="E20" s="140">
        <v>100</v>
      </c>
      <c r="F20" s="140">
        <v>98.952879581151819</v>
      </c>
      <c r="G20" s="140">
        <v>98.429319371727743</v>
      </c>
      <c r="H20" s="140">
        <v>100</v>
      </c>
      <c r="I20" s="140">
        <v>101.04712041884815</v>
      </c>
      <c r="J20" s="140">
        <v>100.52356020942408</v>
      </c>
      <c r="K20" s="140">
        <v>103.1413612565445</v>
      </c>
      <c r="L20" s="140">
        <v>103.1413612565445</v>
      </c>
      <c r="M20" s="140">
        <v>104.18848167539265</v>
      </c>
      <c r="N20" s="140">
        <v>103.1413612565445</v>
      </c>
      <c r="O20" s="140">
        <v>105.23560209424083</v>
      </c>
      <c r="P20" s="140">
        <v>107.32984293193716</v>
      </c>
      <c r="Q20" s="140">
        <v>107.32984293193716</v>
      </c>
      <c r="R20" s="140">
        <v>108.37696335078533</v>
      </c>
      <c r="S20" s="140">
        <v>107.32984293193716</v>
      </c>
      <c r="T20" s="140">
        <v>108.37696335078533</v>
      </c>
      <c r="U20" s="140">
        <v>112.04188481675391</v>
      </c>
      <c r="V20" s="140">
        <v>111.51832460732984</v>
      </c>
      <c r="W20" s="140">
        <v>115.18324607329842</v>
      </c>
    </row>
    <row r="21" spans="2:23" x14ac:dyDescent="0.25">
      <c r="B21" s="23">
        <v>5</v>
      </c>
      <c r="C21" s="25"/>
      <c r="D21" s="25"/>
      <c r="E21" s="140">
        <v>100</v>
      </c>
      <c r="F21" s="140">
        <v>98.453608247422693</v>
      </c>
      <c r="G21" s="140">
        <v>98.453608247422693</v>
      </c>
      <c r="H21" s="140">
        <v>101.03092783505157</v>
      </c>
      <c r="I21" s="140">
        <v>96.907216494845372</v>
      </c>
      <c r="J21" s="140">
        <v>86.597938144329916</v>
      </c>
      <c r="K21" s="140">
        <v>80.412371134020617</v>
      </c>
      <c r="L21" s="140">
        <v>74.742268041237111</v>
      </c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</row>
    <row r="22" spans="2:23" x14ac:dyDescent="0.25">
      <c r="B22" s="23">
        <v>6</v>
      </c>
      <c r="C22" s="25"/>
      <c r="D22" s="25"/>
      <c r="E22" s="140">
        <v>100</v>
      </c>
      <c r="F22" s="140">
        <v>96.226415094339629</v>
      </c>
      <c r="G22" s="140">
        <v>96.226415094339629</v>
      </c>
      <c r="H22" s="140">
        <v>99.528301886792462</v>
      </c>
      <c r="I22" s="140">
        <v>98.584905660377359</v>
      </c>
      <c r="J22" s="140">
        <v>95.754716981132077</v>
      </c>
      <c r="K22" s="140">
        <v>97.169811320754732</v>
      </c>
      <c r="L22" s="140">
        <v>96.698113207547181</v>
      </c>
      <c r="M22" s="140">
        <v>97.169811320754732</v>
      </c>
      <c r="N22" s="140">
        <v>95.754716981132077</v>
      </c>
      <c r="O22" s="140">
        <v>96.226415094339629</v>
      </c>
      <c r="P22" s="140">
        <v>96.698113207547181</v>
      </c>
      <c r="Q22" s="140">
        <v>96.698113207547181</v>
      </c>
      <c r="R22" s="140">
        <v>96.226415094339629</v>
      </c>
      <c r="S22" s="140">
        <v>100.47169811320755</v>
      </c>
      <c r="T22" s="140">
        <v>99.056603773584911</v>
      </c>
      <c r="U22" s="140">
        <v>99.056603773584911</v>
      </c>
      <c r="V22" s="140">
        <v>100</v>
      </c>
      <c r="W22" s="140">
        <v>100</v>
      </c>
    </row>
    <row r="23" spans="2:23" x14ac:dyDescent="0.25">
      <c r="B23" s="23">
        <v>7</v>
      </c>
      <c r="C23" s="25"/>
      <c r="D23" s="25"/>
      <c r="E23" s="140">
        <v>100</v>
      </c>
      <c r="F23" s="140">
        <v>95.475113122171948</v>
      </c>
      <c r="G23" s="140">
        <v>97.285067873303163</v>
      </c>
      <c r="H23" s="140">
        <v>97.285067873303163</v>
      </c>
      <c r="I23" s="140">
        <v>95.475113122171948</v>
      </c>
      <c r="J23" s="140">
        <v>88.687782805429862</v>
      </c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</row>
    <row r="24" spans="2:23" x14ac:dyDescent="0.25">
      <c r="B24" s="23">
        <v>8</v>
      </c>
      <c r="C24" s="25"/>
      <c r="D24" s="25"/>
      <c r="E24" s="140">
        <v>100</v>
      </c>
      <c r="F24" s="140">
        <v>96.969696969696955</v>
      </c>
      <c r="G24" s="140">
        <v>96.969696969696955</v>
      </c>
      <c r="H24" s="140">
        <v>98.268398268398258</v>
      </c>
      <c r="I24" s="140">
        <v>95.67099567099568</v>
      </c>
      <c r="J24" s="140">
        <v>86.580086580086572</v>
      </c>
      <c r="K24" s="140">
        <v>81.385281385281388</v>
      </c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</row>
    <row r="25" spans="2:23" x14ac:dyDescent="0.25">
      <c r="B25" s="23">
        <v>9</v>
      </c>
      <c r="C25" s="25"/>
      <c r="D25" s="25"/>
      <c r="E25" s="140">
        <v>100</v>
      </c>
      <c r="F25" s="140">
        <v>98.445595854922274</v>
      </c>
      <c r="G25" s="140">
        <v>97.409326424870471</v>
      </c>
      <c r="H25" s="140">
        <v>99.481865284974091</v>
      </c>
      <c r="I25" s="140">
        <v>99.481865284974091</v>
      </c>
      <c r="J25" s="140">
        <v>95.336787564766837</v>
      </c>
      <c r="K25" s="140">
        <v>98.963730569948197</v>
      </c>
      <c r="L25" s="140">
        <v>98.445595854922274</v>
      </c>
      <c r="M25" s="140">
        <v>97.927461139896366</v>
      </c>
      <c r="N25" s="140">
        <v>96.891191709844549</v>
      </c>
      <c r="O25" s="140">
        <v>98.963730569948197</v>
      </c>
      <c r="P25" s="140">
        <v>97.409326424870471</v>
      </c>
      <c r="Q25" s="140">
        <v>97.927461139896366</v>
      </c>
      <c r="R25" s="140">
        <v>99.481865284974091</v>
      </c>
      <c r="S25" s="140">
        <v>101.03626943005182</v>
      </c>
      <c r="T25" s="140">
        <v>100.51813471502588</v>
      </c>
      <c r="U25" s="140">
        <v>100.51813471502588</v>
      </c>
      <c r="V25" s="140">
        <v>101.03626943005182</v>
      </c>
      <c r="W25" s="140">
        <v>101.55440414507773</v>
      </c>
    </row>
    <row r="26" spans="2:23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2:23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2:23" ht="15.75" x14ac:dyDescent="0.25">
      <c r="B28" s="2"/>
      <c r="C28" s="2"/>
      <c r="D28" s="2"/>
      <c r="F28" s="2"/>
      <c r="G28" s="1" t="s">
        <v>213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2:23" ht="30" x14ac:dyDescent="0.25">
      <c r="B29" s="2"/>
      <c r="C29" s="2"/>
      <c r="D29" s="2"/>
      <c r="E29" s="171" t="s">
        <v>212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2:23" x14ac:dyDescent="0.25">
      <c r="B30" s="23" t="s">
        <v>77</v>
      </c>
      <c r="C30" s="23">
        <v>0</v>
      </c>
      <c r="D30" s="23">
        <v>1</v>
      </c>
      <c r="E30" s="23">
        <v>2</v>
      </c>
      <c r="F30" s="23">
        <v>3</v>
      </c>
      <c r="G30" s="23">
        <v>4</v>
      </c>
      <c r="H30" s="23">
        <v>5</v>
      </c>
      <c r="I30" s="23">
        <v>6</v>
      </c>
      <c r="J30" s="23">
        <v>7</v>
      </c>
      <c r="K30" s="23">
        <v>8</v>
      </c>
      <c r="L30" s="23">
        <v>9</v>
      </c>
      <c r="M30" s="23">
        <v>10</v>
      </c>
      <c r="N30" s="23">
        <v>11</v>
      </c>
      <c r="O30" s="23">
        <v>12</v>
      </c>
      <c r="P30" s="23">
        <v>13</v>
      </c>
      <c r="Q30" s="23">
        <v>14</v>
      </c>
      <c r="R30" s="23">
        <v>16</v>
      </c>
      <c r="S30" s="23">
        <v>17</v>
      </c>
      <c r="T30" s="23">
        <v>18</v>
      </c>
      <c r="U30" s="23">
        <v>19</v>
      </c>
      <c r="V30" s="23">
        <v>20</v>
      </c>
      <c r="W30" s="23">
        <v>21</v>
      </c>
    </row>
    <row r="31" spans="2:23" x14ac:dyDescent="0.25">
      <c r="B31" s="23">
        <v>1</v>
      </c>
      <c r="C31" s="25">
        <v>21.7</v>
      </c>
      <c r="D31" s="25">
        <v>22</v>
      </c>
      <c r="E31" s="25">
        <v>22.5</v>
      </c>
      <c r="F31" s="25">
        <v>22.3</v>
      </c>
      <c r="G31" s="25">
        <v>22.3</v>
      </c>
      <c r="H31" s="25">
        <v>22.4</v>
      </c>
      <c r="I31" s="25">
        <v>22.3</v>
      </c>
      <c r="J31" s="25">
        <v>21.9</v>
      </c>
      <c r="K31" s="25">
        <v>21.9</v>
      </c>
      <c r="L31" s="25">
        <v>22</v>
      </c>
      <c r="M31" s="25">
        <v>22.1</v>
      </c>
      <c r="N31" s="25">
        <v>22.2</v>
      </c>
      <c r="O31" s="25">
        <v>23</v>
      </c>
      <c r="P31" s="25">
        <v>22.5</v>
      </c>
      <c r="Q31" s="25">
        <v>22.1</v>
      </c>
      <c r="R31" s="25">
        <v>22.2</v>
      </c>
      <c r="S31" s="25">
        <v>21.8</v>
      </c>
      <c r="T31" s="25">
        <v>22.1</v>
      </c>
      <c r="U31" s="25">
        <v>22.6</v>
      </c>
      <c r="V31" s="25">
        <v>22.5</v>
      </c>
      <c r="W31" s="25">
        <v>22.7</v>
      </c>
    </row>
    <row r="32" spans="2:23" x14ac:dyDescent="0.25">
      <c r="B32" s="23">
        <v>2</v>
      </c>
      <c r="C32" s="25">
        <v>20.5</v>
      </c>
      <c r="D32" s="25">
        <v>20.399999999999999</v>
      </c>
      <c r="E32" s="25">
        <v>20.9</v>
      </c>
      <c r="F32" s="25">
        <v>20.6</v>
      </c>
      <c r="G32" s="25">
        <v>21</v>
      </c>
      <c r="H32" s="25">
        <v>21</v>
      </c>
      <c r="I32" s="25">
        <v>20.9</v>
      </c>
      <c r="J32" s="25">
        <v>20.5</v>
      </c>
      <c r="K32" s="25">
        <v>20.9</v>
      </c>
      <c r="L32" s="25">
        <v>21.4</v>
      </c>
      <c r="M32" s="25">
        <v>21.1</v>
      </c>
      <c r="N32" s="25">
        <v>20.5</v>
      </c>
      <c r="O32" s="25">
        <v>21.3</v>
      </c>
      <c r="P32" s="25">
        <v>21.4</v>
      </c>
      <c r="Q32" s="25">
        <v>21</v>
      </c>
      <c r="R32" s="25">
        <v>21.1</v>
      </c>
      <c r="S32" s="25">
        <v>20.9</v>
      </c>
      <c r="T32" s="25">
        <v>21.2</v>
      </c>
      <c r="U32" s="25">
        <v>21.4</v>
      </c>
      <c r="V32" s="25">
        <v>21.4</v>
      </c>
      <c r="W32" s="25">
        <v>21.4</v>
      </c>
    </row>
    <row r="33" spans="2:23" x14ac:dyDescent="0.25">
      <c r="B33" s="23">
        <v>3</v>
      </c>
      <c r="C33" s="25">
        <v>23</v>
      </c>
      <c r="D33" s="25">
        <v>22.7</v>
      </c>
      <c r="E33" s="25">
        <v>23.2</v>
      </c>
      <c r="F33" s="25">
        <v>22.9</v>
      </c>
      <c r="G33" s="25">
        <v>23.1</v>
      </c>
      <c r="H33" s="25">
        <v>23.9</v>
      </c>
      <c r="I33" s="25">
        <v>23.6</v>
      </c>
      <c r="J33" s="25">
        <v>23.1</v>
      </c>
      <c r="K33" s="25">
        <v>23.5</v>
      </c>
      <c r="L33" s="25">
        <v>24.4</v>
      </c>
      <c r="M33" s="25">
        <v>24.5</v>
      </c>
      <c r="N33" s="25">
        <v>24</v>
      </c>
      <c r="O33" s="25">
        <v>25</v>
      </c>
      <c r="P33" s="25">
        <v>24.9</v>
      </c>
      <c r="Q33" s="25">
        <v>24.7</v>
      </c>
      <c r="R33" s="25">
        <v>24.6</v>
      </c>
      <c r="S33" s="25">
        <v>24.4</v>
      </c>
      <c r="T33" s="25">
        <v>24.2</v>
      </c>
      <c r="U33" s="25">
        <v>24.8</v>
      </c>
      <c r="V33" s="25">
        <v>25.2</v>
      </c>
      <c r="W33" s="25">
        <v>25.2</v>
      </c>
    </row>
    <row r="34" spans="2:23" x14ac:dyDescent="0.25">
      <c r="B34" s="23">
        <v>4</v>
      </c>
      <c r="C34" s="25">
        <v>20.100000000000001</v>
      </c>
      <c r="D34" s="25">
        <v>19.5</v>
      </c>
      <c r="E34" s="25">
        <v>19.600000000000001</v>
      </c>
      <c r="F34" s="25">
        <v>19.8</v>
      </c>
      <c r="G34" s="25">
        <v>20.100000000000001</v>
      </c>
      <c r="H34" s="25">
        <v>20.7</v>
      </c>
      <c r="I34" s="25">
        <v>20.3</v>
      </c>
      <c r="J34" s="25">
        <v>19.3</v>
      </c>
      <c r="K34" s="25">
        <v>20.399999999999999</v>
      </c>
      <c r="L34" s="25">
        <v>20.9</v>
      </c>
      <c r="M34" s="25">
        <v>20.7</v>
      </c>
      <c r="N34" s="25">
        <v>20.399999999999999</v>
      </c>
      <c r="O34" s="25">
        <v>20.9</v>
      </c>
      <c r="P34" s="25">
        <v>20.7</v>
      </c>
      <c r="Q34" s="25">
        <v>21.2</v>
      </c>
      <c r="R34" s="25">
        <v>21</v>
      </c>
      <c r="S34" s="25">
        <v>21</v>
      </c>
      <c r="T34" s="25">
        <v>21</v>
      </c>
      <c r="U34" s="25">
        <v>21.1</v>
      </c>
      <c r="V34" s="25">
        <v>21.2</v>
      </c>
      <c r="W34" s="25">
        <v>21.8</v>
      </c>
    </row>
    <row r="35" spans="2:23" x14ac:dyDescent="0.25">
      <c r="B35" s="23">
        <v>5</v>
      </c>
      <c r="C35" s="25">
        <v>19.600000000000001</v>
      </c>
      <c r="D35" s="25">
        <v>19.399999999999999</v>
      </c>
      <c r="E35" s="25">
        <v>19.399999999999999</v>
      </c>
      <c r="F35" s="25">
        <v>19.5</v>
      </c>
      <c r="G35" s="25">
        <v>19.600000000000001</v>
      </c>
      <c r="H35" s="25">
        <v>20.5</v>
      </c>
      <c r="I35" s="25">
        <v>19.7</v>
      </c>
      <c r="J35" s="25">
        <v>18.8</v>
      </c>
      <c r="K35" s="25">
        <v>20</v>
      </c>
      <c r="L35" s="25">
        <v>20</v>
      </c>
      <c r="M35" s="25">
        <v>20</v>
      </c>
      <c r="N35" s="25">
        <v>19.5</v>
      </c>
      <c r="O35" s="25">
        <v>19.5</v>
      </c>
      <c r="P35" s="25">
        <v>20</v>
      </c>
      <c r="Q35" s="25">
        <v>20</v>
      </c>
      <c r="R35" s="25">
        <v>20.100000000000001</v>
      </c>
      <c r="S35" s="25">
        <v>20</v>
      </c>
      <c r="T35" s="25">
        <v>19.600000000000001</v>
      </c>
      <c r="U35" s="25">
        <v>20</v>
      </c>
      <c r="V35" s="25">
        <v>20.100000000000001</v>
      </c>
      <c r="W35" s="25">
        <v>20.5</v>
      </c>
    </row>
    <row r="36" spans="2:23" x14ac:dyDescent="0.25">
      <c r="B36" s="23">
        <v>6</v>
      </c>
      <c r="C36" s="25">
        <v>21.1</v>
      </c>
      <c r="D36" s="25">
        <v>21.2</v>
      </c>
      <c r="E36" s="25">
        <v>22</v>
      </c>
      <c r="F36" s="25">
        <v>21.9</v>
      </c>
      <c r="G36" s="25">
        <v>21.7</v>
      </c>
      <c r="H36" s="25">
        <v>22</v>
      </c>
      <c r="I36" s="25">
        <v>21.8</v>
      </c>
      <c r="J36" s="25">
        <v>21.5</v>
      </c>
      <c r="K36" s="25">
        <v>22.1</v>
      </c>
      <c r="L36" s="25">
        <v>22.2</v>
      </c>
      <c r="M36" s="25">
        <v>22.2</v>
      </c>
      <c r="N36" s="25">
        <v>22.3</v>
      </c>
      <c r="O36" s="25">
        <v>22.8</v>
      </c>
      <c r="P36" s="25">
        <v>23.5</v>
      </c>
      <c r="Q36" s="25">
        <v>23.4</v>
      </c>
      <c r="R36" s="25">
        <v>23.8</v>
      </c>
      <c r="S36" s="25">
        <v>24</v>
      </c>
      <c r="T36" s="25">
        <v>23.9</v>
      </c>
      <c r="U36" s="25">
        <v>24.2</v>
      </c>
      <c r="V36" s="25">
        <v>24.1</v>
      </c>
      <c r="W36" s="25">
        <v>23.9</v>
      </c>
    </row>
    <row r="37" spans="2:23" x14ac:dyDescent="0.25">
      <c r="B37" s="23">
        <v>7</v>
      </c>
      <c r="C37" s="25">
        <v>20</v>
      </c>
      <c r="D37" s="25">
        <v>20.100000000000001</v>
      </c>
      <c r="E37" s="25">
        <v>20.7</v>
      </c>
      <c r="F37" s="25">
        <v>20</v>
      </c>
      <c r="G37" s="25">
        <v>20.2</v>
      </c>
      <c r="H37" s="25">
        <v>20.8</v>
      </c>
      <c r="I37" s="25">
        <v>20.6</v>
      </c>
      <c r="J37" s="25">
        <v>20.3</v>
      </c>
      <c r="K37" s="25">
        <v>20.2</v>
      </c>
      <c r="L37" s="25">
        <v>20.3</v>
      </c>
      <c r="M37" s="25">
        <v>20.399999999999999</v>
      </c>
      <c r="N37" s="25">
        <v>20.7</v>
      </c>
      <c r="O37" s="25">
        <v>20.8</v>
      </c>
      <c r="P37" s="25">
        <v>20.9</v>
      </c>
      <c r="Q37" s="25">
        <v>20.5</v>
      </c>
      <c r="R37" s="25">
        <v>20.8</v>
      </c>
      <c r="S37" s="25">
        <v>20.8</v>
      </c>
      <c r="T37" s="25">
        <v>21.2</v>
      </c>
      <c r="U37" s="25">
        <v>21.3</v>
      </c>
      <c r="V37" s="25">
        <v>20.8</v>
      </c>
      <c r="W37" s="25">
        <v>21.5</v>
      </c>
    </row>
    <row r="38" spans="2:23" x14ac:dyDescent="0.25">
      <c r="B38" s="23">
        <v>1</v>
      </c>
      <c r="C38" s="25"/>
      <c r="D38" s="25"/>
      <c r="E38" s="140">
        <v>100</v>
      </c>
      <c r="F38" s="140">
        <v>99.111111111111114</v>
      </c>
      <c r="G38" s="140">
        <v>99.111111111111114</v>
      </c>
      <c r="H38" s="140">
        <v>99.555555555555557</v>
      </c>
      <c r="I38" s="140">
        <v>99.111111111111114</v>
      </c>
      <c r="J38" s="140">
        <v>97.333333333333329</v>
      </c>
      <c r="K38" s="140">
        <v>97.333333333333329</v>
      </c>
      <c r="L38" s="140">
        <v>97.777777777777771</v>
      </c>
      <c r="M38" s="140">
        <v>98.222222222222229</v>
      </c>
      <c r="N38" s="140">
        <v>98.666666666666657</v>
      </c>
      <c r="O38" s="140">
        <v>102.22222222222221</v>
      </c>
      <c r="P38" s="140">
        <v>100</v>
      </c>
      <c r="Q38" s="140">
        <v>98.222222222222229</v>
      </c>
      <c r="R38" s="140">
        <v>98.666666666666657</v>
      </c>
      <c r="S38" s="140">
        <v>96.888888888888886</v>
      </c>
      <c r="T38" s="140">
        <v>98.222222222222229</v>
      </c>
      <c r="U38" s="140">
        <v>100.44444444444444</v>
      </c>
      <c r="V38" s="140">
        <v>100</v>
      </c>
      <c r="W38" s="140">
        <v>100.8888888888889</v>
      </c>
    </row>
    <row r="39" spans="2:23" x14ac:dyDescent="0.25">
      <c r="B39" s="23">
        <v>2</v>
      </c>
      <c r="C39" s="25"/>
      <c r="D39" s="25"/>
      <c r="E39" s="140">
        <v>100</v>
      </c>
      <c r="F39" s="140">
        <v>98.564593301435423</v>
      </c>
      <c r="G39" s="140">
        <v>100.47846889952154</v>
      </c>
      <c r="H39" s="140">
        <v>100.47846889952154</v>
      </c>
      <c r="I39" s="140">
        <v>100</v>
      </c>
      <c r="J39" s="140">
        <v>98.086124401913892</v>
      </c>
      <c r="K39" s="140">
        <v>100</v>
      </c>
      <c r="L39" s="140">
        <v>102.39234449760765</v>
      </c>
      <c r="M39" s="140">
        <v>100.95693779904306</v>
      </c>
      <c r="N39" s="140">
        <v>98.086124401913892</v>
      </c>
      <c r="O39" s="140">
        <v>101.91387559808614</v>
      </c>
      <c r="P39" s="140">
        <v>102.39234449760765</v>
      </c>
      <c r="Q39" s="140">
        <v>100.47846889952154</v>
      </c>
      <c r="R39" s="140">
        <v>100.95693779904306</v>
      </c>
      <c r="S39" s="140">
        <v>100</v>
      </c>
      <c r="T39" s="140">
        <v>101.43540669856459</v>
      </c>
      <c r="U39" s="140">
        <v>102.39234449760765</v>
      </c>
      <c r="V39" s="140">
        <v>102.39234449760765</v>
      </c>
      <c r="W39" s="140">
        <v>102.39234449760765</v>
      </c>
    </row>
    <row r="40" spans="2:23" x14ac:dyDescent="0.25">
      <c r="B40" s="23">
        <v>3</v>
      </c>
      <c r="C40" s="25"/>
      <c r="D40" s="25"/>
      <c r="E40" s="140">
        <v>100</v>
      </c>
      <c r="F40" s="140">
        <v>98.706896551724128</v>
      </c>
      <c r="G40" s="140">
        <v>99.568965517241395</v>
      </c>
      <c r="H40" s="140">
        <v>103.01724137931035</v>
      </c>
      <c r="I40" s="140">
        <v>101.72413793103449</v>
      </c>
      <c r="J40" s="140">
        <v>99.568965517241395</v>
      </c>
      <c r="K40" s="140">
        <v>101.29310344827587</v>
      </c>
      <c r="L40" s="140">
        <v>105.17241379310344</v>
      </c>
      <c r="M40" s="140">
        <v>105.60344827586208</v>
      </c>
      <c r="N40" s="140">
        <v>103.44827586206897</v>
      </c>
      <c r="O40" s="140">
        <v>107.75862068965519</v>
      </c>
      <c r="P40" s="140">
        <v>107.32758620689656</v>
      </c>
      <c r="Q40" s="140">
        <v>106.46551724137932</v>
      </c>
      <c r="R40" s="140">
        <v>106.03448275862071</v>
      </c>
      <c r="S40" s="140">
        <v>105.17241379310344</v>
      </c>
      <c r="T40" s="140">
        <v>104.31034482758621</v>
      </c>
      <c r="U40" s="140">
        <v>106.89655172413795</v>
      </c>
      <c r="V40" s="140">
        <v>108.62068965517241</v>
      </c>
      <c r="W40" s="140">
        <v>108.62068965517241</v>
      </c>
    </row>
    <row r="41" spans="2:23" x14ac:dyDescent="0.25">
      <c r="B41" s="23">
        <v>4</v>
      </c>
      <c r="C41" s="25"/>
      <c r="D41" s="25"/>
      <c r="E41" s="140">
        <v>100</v>
      </c>
      <c r="F41" s="140">
        <v>101.0204081632653</v>
      </c>
      <c r="G41" s="140">
        <v>102.55102040816327</v>
      </c>
      <c r="H41" s="140">
        <v>105.61224489795917</v>
      </c>
      <c r="I41" s="140">
        <v>103.57142857142856</v>
      </c>
      <c r="J41" s="140">
        <v>98.469387755102034</v>
      </c>
      <c r="K41" s="140">
        <v>104.08163265306121</v>
      </c>
      <c r="L41" s="140">
        <v>106.63265306122447</v>
      </c>
      <c r="M41" s="140">
        <v>105.61224489795917</v>
      </c>
      <c r="N41" s="140">
        <v>104.08163265306121</v>
      </c>
      <c r="O41" s="140">
        <v>106.63265306122447</v>
      </c>
      <c r="P41" s="140">
        <v>105.61224489795917</v>
      </c>
      <c r="Q41" s="140">
        <v>108.16326530612244</v>
      </c>
      <c r="R41" s="140">
        <v>107.14285714285714</v>
      </c>
      <c r="S41" s="140">
        <v>107.14285714285714</v>
      </c>
      <c r="T41" s="140">
        <v>107.14285714285714</v>
      </c>
      <c r="U41" s="140">
        <v>107.65306122448979</v>
      </c>
      <c r="V41" s="140">
        <v>108.16326530612244</v>
      </c>
      <c r="W41" s="140">
        <v>111.22448979591837</v>
      </c>
    </row>
    <row r="42" spans="2:23" x14ac:dyDescent="0.25">
      <c r="B42" s="23">
        <v>5</v>
      </c>
      <c r="C42" s="25"/>
      <c r="D42" s="25"/>
      <c r="E42" s="140">
        <v>100</v>
      </c>
      <c r="F42" s="140">
        <v>100.51546391752578</v>
      </c>
      <c r="G42" s="140">
        <v>101.03092783505157</v>
      </c>
      <c r="H42" s="140">
        <v>105.67010309278351</v>
      </c>
      <c r="I42" s="140">
        <v>101.54639175257731</v>
      </c>
      <c r="J42" s="140">
        <v>96.907216494845372</v>
      </c>
      <c r="K42" s="140">
        <v>103.09278350515466</v>
      </c>
      <c r="L42" s="140">
        <v>103.09278350515466</v>
      </c>
      <c r="M42" s="140">
        <v>103.09278350515466</v>
      </c>
      <c r="N42" s="140">
        <v>100.51546391752578</v>
      </c>
      <c r="O42" s="140">
        <v>100.51546391752578</v>
      </c>
      <c r="P42" s="140">
        <v>103.09278350515466</v>
      </c>
      <c r="Q42" s="140">
        <v>103.09278350515466</v>
      </c>
      <c r="R42" s="140">
        <v>103.60824742268042</v>
      </c>
      <c r="S42" s="140">
        <v>103.09278350515466</v>
      </c>
      <c r="T42" s="140">
        <v>101.03092783505157</v>
      </c>
      <c r="U42" s="140">
        <v>103.09278350515466</v>
      </c>
      <c r="V42" s="140">
        <v>103.60824742268042</v>
      </c>
      <c r="W42" s="140">
        <v>105.67010309278351</v>
      </c>
    </row>
    <row r="43" spans="2:23" x14ac:dyDescent="0.25">
      <c r="B43" s="23">
        <v>6</v>
      </c>
      <c r="C43" s="25"/>
      <c r="D43" s="25"/>
      <c r="E43" s="140">
        <v>100</v>
      </c>
      <c r="F43" s="140">
        <v>99.545454545454533</v>
      </c>
      <c r="G43" s="140">
        <v>98.636363636363626</v>
      </c>
      <c r="H43" s="140">
        <v>100</v>
      </c>
      <c r="I43" s="140">
        <v>99.090909090909093</v>
      </c>
      <c r="J43" s="140">
        <v>97.727272727272734</v>
      </c>
      <c r="K43" s="140">
        <v>100.45454545454547</v>
      </c>
      <c r="L43" s="140">
        <v>100.90909090909091</v>
      </c>
      <c r="M43" s="140">
        <v>100.90909090909091</v>
      </c>
      <c r="N43" s="140">
        <v>101.36363636363637</v>
      </c>
      <c r="O43" s="140">
        <v>103.63636363636364</v>
      </c>
      <c r="P43" s="140">
        <v>106.81818181818181</v>
      </c>
      <c r="Q43" s="140">
        <v>106.36363636363635</v>
      </c>
      <c r="R43" s="140">
        <v>108.18181818181817</v>
      </c>
      <c r="S43" s="140">
        <v>109.09090909090908</v>
      </c>
      <c r="T43" s="140">
        <v>108.63636363636363</v>
      </c>
      <c r="U43" s="140">
        <v>109.99999999999999</v>
      </c>
      <c r="V43" s="140">
        <v>109.54545454545455</v>
      </c>
      <c r="W43" s="140">
        <v>108.63636363636363</v>
      </c>
    </row>
    <row r="44" spans="2:23" x14ac:dyDescent="0.25">
      <c r="B44" s="23">
        <v>7</v>
      </c>
      <c r="C44" s="25"/>
      <c r="D44" s="25"/>
      <c r="E44" s="140">
        <v>100</v>
      </c>
      <c r="F44" s="140">
        <v>96.618357487922708</v>
      </c>
      <c r="G44" s="140">
        <v>97.584541062801932</v>
      </c>
      <c r="H44" s="140">
        <v>100.48309178743962</v>
      </c>
      <c r="I44" s="140">
        <v>99.516908212560395</v>
      </c>
      <c r="J44" s="140">
        <v>98.067632850241552</v>
      </c>
      <c r="K44" s="140">
        <v>97.584541062801932</v>
      </c>
      <c r="L44" s="140">
        <v>98.067632850241552</v>
      </c>
      <c r="M44" s="140">
        <v>98.550724637681157</v>
      </c>
      <c r="N44" s="140">
        <v>100</v>
      </c>
      <c r="O44" s="140">
        <v>100.48309178743962</v>
      </c>
      <c r="P44" s="140">
        <v>100.96618357487924</v>
      </c>
      <c r="Q44" s="140">
        <v>99.033816425120776</v>
      </c>
      <c r="R44" s="140">
        <v>100.48309178743962</v>
      </c>
      <c r="S44" s="140">
        <v>100.48309178743962</v>
      </c>
      <c r="T44" s="140">
        <v>102.41545893719808</v>
      </c>
      <c r="U44" s="140">
        <v>102.89855072463769</v>
      </c>
      <c r="V44" s="140">
        <v>100.48309178743962</v>
      </c>
      <c r="W44" s="140">
        <v>103.8647342995169</v>
      </c>
    </row>
    <row r="45" spans="2:23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2:23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2:23" ht="15.75" x14ac:dyDescent="0.25">
      <c r="B47" s="2"/>
      <c r="D47" s="2"/>
      <c r="F47" s="2"/>
      <c r="G47" s="1" t="s">
        <v>79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2:23" ht="30" x14ac:dyDescent="0.25">
      <c r="B48" s="2"/>
      <c r="C48" s="2" t="s">
        <v>80</v>
      </c>
      <c r="D48" s="2"/>
      <c r="E48" s="171" t="s">
        <v>212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2:23" x14ac:dyDescent="0.25">
      <c r="B49" s="23" t="s">
        <v>77</v>
      </c>
      <c r="C49" s="23">
        <v>0</v>
      </c>
      <c r="D49" s="23">
        <v>1</v>
      </c>
      <c r="E49" s="23">
        <v>2</v>
      </c>
      <c r="F49" s="23">
        <v>3</v>
      </c>
      <c r="G49" s="23">
        <v>4</v>
      </c>
      <c r="H49" s="23">
        <v>5</v>
      </c>
      <c r="I49" s="23">
        <v>6</v>
      </c>
      <c r="J49" s="23">
        <v>7</v>
      </c>
      <c r="K49" s="23">
        <v>8</v>
      </c>
      <c r="L49" s="23">
        <v>9</v>
      </c>
      <c r="M49" s="23">
        <v>10</v>
      </c>
      <c r="N49" s="23">
        <v>11</v>
      </c>
      <c r="O49" s="23">
        <v>12</v>
      </c>
      <c r="P49" s="23">
        <v>13</v>
      </c>
      <c r="Q49" s="23">
        <v>14</v>
      </c>
      <c r="R49" s="23">
        <v>16</v>
      </c>
      <c r="S49" s="23">
        <v>17</v>
      </c>
      <c r="T49" s="23">
        <v>18</v>
      </c>
      <c r="U49" s="23">
        <v>19</v>
      </c>
      <c r="V49" s="23">
        <v>20</v>
      </c>
      <c r="W49" s="23">
        <v>21</v>
      </c>
    </row>
    <row r="50" spans="2:23" x14ac:dyDescent="0.25">
      <c r="B50" s="23">
        <v>1</v>
      </c>
      <c r="C50" s="25">
        <v>23.1</v>
      </c>
      <c r="D50" s="25">
        <v>21.5</v>
      </c>
      <c r="E50" s="25">
        <v>21.3</v>
      </c>
      <c r="F50" s="25">
        <v>20</v>
      </c>
      <c r="G50" s="25">
        <v>19.5</v>
      </c>
      <c r="H50" s="25">
        <v>18.8</v>
      </c>
      <c r="I50" s="25">
        <v>17.8</v>
      </c>
      <c r="J50" s="25">
        <v>16.600000000000001</v>
      </c>
      <c r="K50" s="25" t="s">
        <v>4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</row>
    <row r="51" spans="2:23" x14ac:dyDescent="0.25">
      <c r="B51" s="23">
        <v>2</v>
      </c>
      <c r="C51" s="25">
        <v>21</v>
      </c>
      <c r="D51" s="25">
        <v>20.2</v>
      </c>
      <c r="E51" s="25">
        <v>20.399999999999999</v>
      </c>
      <c r="F51" s="25">
        <v>19</v>
      </c>
      <c r="G51" s="25">
        <v>17.100000000000001</v>
      </c>
      <c r="H51" s="25">
        <v>16</v>
      </c>
      <c r="I51" s="25">
        <v>15.1</v>
      </c>
      <c r="J51" s="25" t="s">
        <v>4</v>
      </c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</row>
    <row r="52" spans="2:23" x14ac:dyDescent="0.25">
      <c r="B52" s="23">
        <v>3</v>
      </c>
      <c r="C52" s="25">
        <v>20.7</v>
      </c>
      <c r="D52" s="25">
        <v>20.100000000000001</v>
      </c>
      <c r="E52" s="25">
        <v>20.5</v>
      </c>
      <c r="F52" s="25">
        <v>19.5</v>
      </c>
      <c r="G52" s="25">
        <v>17.2</v>
      </c>
      <c r="H52" s="25">
        <v>16.3</v>
      </c>
      <c r="I52" s="25">
        <v>15</v>
      </c>
      <c r="J52" s="25" t="s">
        <v>4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</row>
    <row r="53" spans="2:23" x14ac:dyDescent="0.25">
      <c r="B53" s="23">
        <v>4</v>
      </c>
      <c r="C53" s="25">
        <v>19.100000000000001</v>
      </c>
      <c r="D53" s="25">
        <v>18.399999999999999</v>
      </c>
      <c r="E53" s="25">
        <v>18.7</v>
      </c>
      <c r="F53" s="25">
        <v>18.2</v>
      </c>
      <c r="G53" s="25">
        <v>16</v>
      </c>
      <c r="H53" s="25">
        <v>15</v>
      </c>
      <c r="I53" s="25">
        <v>13.9</v>
      </c>
      <c r="J53" s="25">
        <v>13.8</v>
      </c>
      <c r="K53" s="25" t="s">
        <v>4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</row>
    <row r="54" spans="2:23" x14ac:dyDescent="0.25">
      <c r="B54" s="23">
        <v>5</v>
      </c>
      <c r="C54" s="25">
        <v>21.2</v>
      </c>
      <c r="D54" s="25">
        <v>20.6</v>
      </c>
      <c r="E54" s="25">
        <v>21.4</v>
      </c>
      <c r="F54" s="25">
        <v>21</v>
      </c>
      <c r="G54" s="25">
        <v>18.399999999999999</v>
      </c>
      <c r="H54" s="25">
        <v>17.5</v>
      </c>
      <c r="I54" s="25">
        <v>16.2</v>
      </c>
      <c r="J54" s="25">
        <v>15.6</v>
      </c>
      <c r="K54" s="25" t="s">
        <v>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</row>
    <row r="55" spans="2:23" x14ac:dyDescent="0.25">
      <c r="B55" s="23">
        <v>6</v>
      </c>
      <c r="C55" s="25">
        <v>21.5</v>
      </c>
      <c r="D55" s="25">
        <v>20.6</v>
      </c>
      <c r="E55" s="25">
        <v>21.7</v>
      </c>
      <c r="F55" s="25">
        <v>20.5</v>
      </c>
      <c r="G55" s="25">
        <v>18.2</v>
      </c>
      <c r="H55" s="25">
        <v>17.8</v>
      </c>
      <c r="I55" s="25">
        <v>15.7</v>
      </c>
      <c r="J55" s="25" t="s">
        <v>4</v>
      </c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</row>
    <row r="56" spans="2:23" x14ac:dyDescent="0.25">
      <c r="B56" s="23">
        <v>7</v>
      </c>
      <c r="C56" s="25">
        <v>21.4</v>
      </c>
      <c r="D56" s="25">
        <v>21</v>
      </c>
      <c r="E56" s="25">
        <v>21.3</v>
      </c>
      <c r="F56" s="25">
        <v>20.9</v>
      </c>
      <c r="G56" s="25">
        <v>18.600000000000001</v>
      </c>
      <c r="H56" s="25">
        <v>17.3</v>
      </c>
      <c r="I56" s="25">
        <v>16.2</v>
      </c>
      <c r="J56" s="25">
        <v>15.6</v>
      </c>
      <c r="K56" s="25" t="s">
        <v>4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</row>
    <row r="57" spans="2:23" x14ac:dyDescent="0.25">
      <c r="B57" s="23">
        <v>8</v>
      </c>
      <c r="C57" s="25">
        <v>18.2</v>
      </c>
      <c r="D57" s="25">
        <v>18.2</v>
      </c>
      <c r="E57" s="25">
        <v>18.600000000000001</v>
      </c>
      <c r="F57" s="25">
        <v>18</v>
      </c>
      <c r="G57" s="25">
        <v>15.3</v>
      </c>
      <c r="H57" s="25">
        <v>14.3</v>
      </c>
      <c r="I57" s="25">
        <v>13.4</v>
      </c>
      <c r="J57" s="25">
        <v>13.5</v>
      </c>
      <c r="K57" s="25" t="s">
        <v>4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</row>
    <row r="58" spans="2:23" x14ac:dyDescent="0.25">
      <c r="B58" s="23">
        <v>9</v>
      </c>
      <c r="C58" s="25">
        <v>20.7</v>
      </c>
      <c r="D58" s="25">
        <v>20.5</v>
      </c>
      <c r="E58" s="25">
        <v>21</v>
      </c>
      <c r="F58" s="25">
        <v>20.3</v>
      </c>
      <c r="G58" s="25">
        <v>19.2</v>
      </c>
      <c r="H58" s="25">
        <v>19.100000000000001</v>
      </c>
      <c r="I58" s="25">
        <v>18.7</v>
      </c>
      <c r="J58" s="25">
        <v>17.100000000000001</v>
      </c>
      <c r="K58" s="25">
        <v>16.2</v>
      </c>
      <c r="L58" s="25">
        <v>15.8</v>
      </c>
      <c r="M58" s="25">
        <v>15.5</v>
      </c>
      <c r="N58" s="25">
        <v>17.100000000000001</v>
      </c>
      <c r="O58" s="25">
        <v>18.8</v>
      </c>
      <c r="P58" s="25">
        <v>20.100000000000001</v>
      </c>
      <c r="Q58" s="25">
        <v>20.399999999999999</v>
      </c>
      <c r="R58" s="25">
        <v>20</v>
      </c>
      <c r="S58" s="25">
        <v>20.3</v>
      </c>
      <c r="T58" s="25">
        <v>20.5</v>
      </c>
      <c r="U58" s="25">
        <v>20.8</v>
      </c>
      <c r="V58" s="25">
        <v>20.6</v>
      </c>
      <c r="W58" s="25">
        <v>20.7</v>
      </c>
    </row>
    <row r="59" spans="2:23" x14ac:dyDescent="0.25">
      <c r="B59" s="23">
        <v>1</v>
      </c>
      <c r="C59" s="140">
        <v>100</v>
      </c>
      <c r="D59" s="140">
        <v>93.073593073593059</v>
      </c>
      <c r="E59" s="140">
        <v>92.20779220779221</v>
      </c>
      <c r="F59" s="140">
        <v>86.580086580086572</v>
      </c>
      <c r="G59" s="140">
        <v>84.415584415584405</v>
      </c>
      <c r="H59" s="140">
        <v>81.385281385281388</v>
      </c>
      <c r="I59" s="140">
        <v>77.056277056277054</v>
      </c>
      <c r="J59" s="140">
        <v>71.861471861471856</v>
      </c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</row>
    <row r="60" spans="2:23" x14ac:dyDescent="0.25">
      <c r="B60" s="23">
        <v>2</v>
      </c>
      <c r="C60" s="140">
        <v>100</v>
      </c>
      <c r="D60" s="140">
        <v>96.190476190476176</v>
      </c>
      <c r="E60" s="140">
        <v>97.142857142857125</v>
      </c>
      <c r="F60" s="140">
        <v>90.476190476190482</v>
      </c>
      <c r="G60" s="140">
        <v>81.428571428571445</v>
      </c>
      <c r="H60" s="140">
        <v>76.19047619047619</v>
      </c>
      <c r="I60" s="140">
        <v>71.904761904761898</v>
      </c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</row>
    <row r="61" spans="2:23" x14ac:dyDescent="0.25">
      <c r="B61" s="23">
        <v>3</v>
      </c>
      <c r="C61" s="140">
        <v>100</v>
      </c>
      <c r="D61" s="140">
        <v>97.101449275362327</v>
      </c>
      <c r="E61" s="140">
        <v>99.033816425120776</v>
      </c>
      <c r="F61" s="140">
        <v>94.20289855072464</v>
      </c>
      <c r="G61" s="140">
        <v>83.091787439613526</v>
      </c>
      <c r="H61" s="140">
        <v>78.74396135265701</v>
      </c>
      <c r="I61" s="140">
        <v>72.463768115942031</v>
      </c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</row>
    <row r="62" spans="2:23" x14ac:dyDescent="0.25">
      <c r="B62" s="23">
        <v>4</v>
      </c>
      <c r="C62" s="140">
        <v>100</v>
      </c>
      <c r="D62" s="140">
        <v>96.33507853403141</v>
      </c>
      <c r="E62" s="140">
        <v>97.905759162303653</v>
      </c>
      <c r="F62" s="140">
        <v>95.28795811518323</v>
      </c>
      <c r="G62" s="140">
        <v>83.769633507853385</v>
      </c>
      <c r="H62" s="140">
        <v>78.534031413612553</v>
      </c>
      <c r="I62" s="140">
        <v>72.774869109947645</v>
      </c>
      <c r="J62" s="140">
        <v>72.251308900523554</v>
      </c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</row>
    <row r="63" spans="2:23" x14ac:dyDescent="0.25">
      <c r="B63" s="23">
        <v>5</v>
      </c>
      <c r="C63" s="140">
        <v>100</v>
      </c>
      <c r="D63" s="140">
        <v>97.169811320754732</v>
      </c>
      <c r="E63" s="140">
        <v>100.94339622641509</v>
      </c>
      <c r="F63" s="140">
        <v>99.056603773584911</v>
      </c>
      <c r="G63" s="140">
        <v>86.792452830188665</v>
      </c>
      <c r="H63" s="140">
        <v>82.547169811320757</v>
      </c>
      <c r="I63" s="140">
        <v>76.415094339622641</v>
      </c>
      <c r="J63" s="140">
        <v>73.584905660377359</v>
      </c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</row>
    <row r="64" spans="2:23" x14ac:dyDescent="0.25">
      <c r="B64" s="23">
        <v>6</v>
      </c>
      <c r="C64" s="140">
        <v>100</v>
      </c>
      <c r="D64" s="140">
        <v>95.813953488372093</v>
      </c>
      <c r="E64" s="140">
        <v>100.93023255813954</v>
      </c>
      <c r="F64" s="140">
        <v>95.348837209302332</v>
      </c>
      <c r="G64" s="140">
        <v>84.651162790697683</v>
      </c>
      <c r="H64" s="140">
        <v>82.79069767441861</v>
      </c>
      <c r="I64" s="140">
        <v>73.023255813953483</v>
      </c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</row>
    <row r="65" spans="2:23" x14ac:dyDescent="0.25">
      <c r="B65" s="23">
        <v>7</v>
      </c>
      <c r="C65" s="140">
        <v>100</v>
      </c>
      <c r="D65" s="140">
        <v>98.130841121495337</v>
      </c>
      <c r="E65" s="140">
        <v>99.532710280373834</v>
      </c>
      <c r="F65" s="140">
        <v>97.663551401869171</v>
      </c>
      <c r="G65" s="140">
        <v>86.9158878504673</v>
      </c>
      <c r="H65" s="140">
        <v>80.841121495327101</v>
      </c>
      <c r="I65" s="140">
        <v>75.700934579439249</v>
      </c>
      <c r="J65" s="140">
        <v>72.897196261682254</v>
      </c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</row>
    <row r="66" spans="2:23" x14ac:dyDescent="0.25">
      <c r="B66" s="23">
        <v>8</v>
      </c>
      <c r="C66" s="140">
        <v>100</v>
      </c>
      <c r="D66" s="140">
        <v>100</v>
      </c>
      <c r="E66" s="140">
        <v>102.19780219780222</v>
      </c>
      <c r="F66" s="140">
        <v>98.901098901098905</v>
      </c>
      <c r="G66" s="140">
        <v>84.065934065934073</v>
      </c>
      <c r="H66" s="140">
        <v>78.571428571428584</v>
      </c>
      <c r="I66" s="140">
        <v>73.626373626373635</v>
      </c>
      <c r="J66" s="140">
        <v>74.175824175824175</v>
      </c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</row>
    <row r="67" spans="2:23" x14ac:dyDescent="0.25">
      <c r="B67" s="23">
        <v>9</v>
      </c>
      <c r="C67" s="140">
        <v>100</v>
      </c>
      <c r="D67" s="140">
        <v>99.033816425120776</v>
      </c>
      <c r="E67" s="140">
        <v>101.44927536231884</v>
      </c>
      <c r="F67" s="140">
        <v>98.067632850241552</v>
      </c>
      <c r="G67" s="140">
        <v>92.753623188405797</v>
      </c>
      <c r="H67" s="140">
        <v>92.270531400966192</v>
      </c>
      <c r="I67" s="140">
        <v>90.338164251207729</v>
      </c>
      <c r="J67" s="140">
        <v>82.608695652173921</v>
      </c>
      <c r="K67" s="140">
        <v>78.260869565217391</v>
      </c>
      <c r="L67" s="140">
        <v>76.328502415458942</v>
      </c>
      <c r="M67" s="140">
        <v>74.879227053140099</v>
      </c>
      <c r="N67" s="140">
        <v>82.608695652173921</v>
      </c>
      <c r="O67" s="140">
        <v>90.821256038647348</v>
      </c>
      <c r="P67" s="140">
        <v>97.101449275362327</v>
      </c>
      <c r="Q67" s="140">
        <v>98.550724637681157</v>
      </c>
      <c r="R67" s="140">
        <v>96.618357487922708</v>
      </c>
      <c r="S67" s="140">
        <v>98.067632850241552</v>
      </c>
      <c r="T67" s="140">
        <v>99.033816425120776</v>
      </c>
      <c r="U67" s="140">
        <v>100.48309178743962</v>
      </c>
      <c r="V67" s="140">
        <v>99.516908212560395</v>
      </c>
      <c r="W67" s="140">
        <v>100</v>
      </c>
    </row>
    <row r="68" spans="2:23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2:23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2:23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2:23" ht="15.75" x14ac:dyDescent="0.25">
      <c r="B71" s="2"/>
      <c r="D71" s="2"/>
      <c r="F71" s="2"/>
      <c r="G71" s="1" t="s">
        <v>213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2:23" ht="30" x14ac:dyDescent="0.25">
      <c r="B72" s="2"/>
      <c r="C72" s="2" t="s">
        <v>80</v>
      </c>
      <c r="D72" s="2"/>
      <c r="E72" s="171" t="s">
        <v>212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2:23" x14ac:dyDescent="0.25">
      <c r="B73" s="23" t="s">
        <v>77</v>
      </c>
      <c r="C73" s="23">
        <v>0</v>
      </c>
      <c r="D73" s="23">
        <v>1</v>
      </c>
      <c r="E73" s="23">
        <v>2</v>
      </c>
      <c r="F73" s="23">
        <v>3</v>
      </c>
      <c r="G73" s="23">
        <v>4</v>
      </c>
      <c r="H73" s="23">
        <v>5</v>
      </c>
      <c r="I73" s="23">
        <v>6</v>
      </c>
      <c r="J73" s="23">
        <v>7</v>
      </c>
      <c r="K73" s="23">
        <v>8</v>
      </c>
      <c r="L73" s="23">
        <v>9</v>
      </c>
      <c r="M73" s="23">
        <v>10</v>
      </c>
      <c r="N73" s="23">
        <v>11</v>
      </c>
      <c r="O73" s="23">
        <v>12</v>
      </c>
      <c r="P73" s="23">
        <v>13</v>
      </c>
      <c r="Q73" s="23">
        <v>14</v>
      </c>
      <c r="R73" s="23">
        <v>16</v>
      </c>
      <c r="S73" s="23">
        <v>17</v>
      </c>
      <c r="T73" s="23">
        <v>18</v>
      </c>
      <c r="U73" s="23">
        <v>19</v>
      </c>
      <c r="V73" s="23">
        <v>20</v>
      </c>
      <c r="W73" s="23">
        <v>21</v>
      </c>
    </row>
    <row r="74" spans="2:23" x14ac:dyDescent="0.25">
      <c r="B74" s="23">
        <v>1</v>
      </c>
      <c r="C74" s="25">
        <v>21.2</v>
      </c>
      <c r="D74" s="25">
        <v>20.3</v>
      </c>
      <c r="E74" s="25">
        <v>20.399999999999999</v>
      </c>
      <c r="F74" s="25">
        <v>19.7</v>
      </c>
      <c r="G74" s="25">
        <v>17.2</v>
      </c>
      <c r="H74" s="25">
        <v>16.2</v>
      </c>
      <c r="I74" s="25">
        <v>15.3</v>
      </c>
      <c r="J74" s="25" t="s">
        <v>4</v>
      </c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</row>
    <row r="75" spans="2:23" x14ac:dyDescent="0.25">
      <c r="B75" s="23">
        <v>2</v>
      </c>
      <c r="C75" s="25">
        <v>20.399999999999999</v>
      </c>
      <c r="D75" s="25">
        <v>19.5</v>
      </c>
      <c r="E75" s="25">
        <v>20.100000000000001</v>
      </c>
      <c r="F75" s="25">
        <v>20.399999999999999</v>
      </c>
      <c r="G75" s="25">
        <v>17.399999999999999</v>
      </c>
      <c r="H75" s="25">
        <v>16.399999999999999</v>
      </c>
      <c r="I75" s="25">
        <v>15.3</v>
      </c>
      <c r="J75" s="25">
        <v>14.8</v>
      </c>
      <c r="K75" s="25" t="s">
        <v>4</v>
      </c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</row>
    <row r="76" spans="2:23" x14ac:dyDescent="0.25">
      <c r="B76" s="23">
        <v>3</v>
      </c>
      <c r="C76" s="25">
        <v>20.6</v>
      </c>
      <c r="D76" s="25">
        <v>20.399999999999999</v>
      </c>
      <c r="E76" s="25">
        <v>20.9</v>
      </c>
      <c r="F76" s="25">
        <v>20.6</v>
      </c>
      <c r="G76" s="25">
        <v>18</v>
      </c>
      <c r="H76" s="25">
        <v>17</v>
      </c>
      <c r="I76" s="25">
        <v>15.8</v>
      </c>
      <c r="J76" s="25">
        <v>15.1</v>
      </c>
      <c r="K76" s="25" t="s">
        <v>4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</row>
    <row r="77" spans="2:23" x14ac:dyDescent="0.25">
      <c r="B77" s="23">
        <v>4</v>
      </c>
      <c r="C77" s="25">
        <v>20.9</v>
      </c>
      <c r="D77" s="25">
        <v>20.5</v>
      </c>
      <c r="E77" s="25">
        <v>20.3</v>
      </c>
      <c r="F77" s="25">
        <v>19.600000000000001</v>
      </c>
      <c r="G77" s="25">
        <v>18.2</v>
      </c>
      <c r="H77" s="25">
        <v>17</v>
      </c>
      <c r="I77" s="25">
        <v>15.8</v>
      </c>
      <c r="J77" s="25">
        <v>15</v>
      </c>
      <c r="K77" s="25" t="s">
        <v>4</v>
      </c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</row>
    <row r="78" spans="2:23" x14ac:dyDescent="0.25">
      <c r="B78" s="23">
        <v>5</v>
      </c>
      <c r="C78" s="25">
        <v>19</v>
      </c>
      <c r="D78" s="25">
        <v>18.2</v>
      </c>
      <c r="E78" s="25">
        <v>18.7</v>
      </c>
      <c r="F78" s="25">
        <v>18.399999999999999</v>
      </c>
      <c r="G78" s="25">
        <v>15.7</v>
      </c>
      <c r="H78" s="25">
        <v>14.7</v>
      </c>
      <c r="I78" s="25">
        <v>13.9</v>
      </c>
      <c r="J78" s="25" t="s">
        <v>4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</row>
    <row r="79" spans="2:23" x14ac:dyDescent="0.25">
      <c r="B79" s="23">
        <v>6</v>
      </c>
      <c r="C79" s="25">
        <v>20</v>
      </c>
      <c r="D79" s="25">
        <v>19.7</v>
      </c>
      <c r="E79" s="25">
        <v>19.100000000000001</v>
      </c>
      <c r="F79" s="25">
        <v>20</v>
      </c>
      <c r="G79" s="25">
        <v>17.5</v>
      </c>
      <c r="H79" s="25">
        <v>16.8</v>
      </c>
      <c r="I79" s="25">
        <v>15.7</v>
      </c>
      <c r="J79" s="25" t="s">
        <v>4</v>
      </c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</row>
    <row r="80" spans="2:23" x14ac:dyDescent="0.25">
      <c r="B80" s="23">
        <v>7</v>
      </c>
      <c r="C80" s="25">
        <v>22.9</v>
      </c>
      <c r="D80" s="25">
        <v>22.4</v>
      </c>
      <c r="E80" s="25">
        <v>23.1</v>
      </c>
      <c r="F80" s="25">
        <v>22.4</v>
      </c>
      <c r="G80" s="25">
        <v>20.2</v>
      </c>
      <c r="H80" s="25">
        <v>19.100000000000001</v>
      </c>
      <c r="I80" s="25">
        <v>17.899999999999999</v>
      </c>
      <c r="J80" s="25" t="s">
        <v>4</v>
      </c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2:23" x14ac:dyDescent="0.25">
      <c r="B81" s="23">
        <v>8</v>
      </c>
      <c r="C81" s="25">
        <v>21.8</v>
      </c>
      <c r="D81" s="25">
        <v>20.7</v>
      </c>
      <c r="E81" s="25">
        <v>21.3</v>
      </c>
      <c r="F81" s="25">
        <v>21.3</v>
      </c>
      <c r="G81" s="25">
        <v>19.2</v>
      </c>
      <c r="H81" s="25">
        <v>17.899999999999999</v>
      </c>
      <c r="I81" s="25">
        <v>16.8</v>
      </c>
      <c r="J81" s="25" t="s">
        <v>4</v>
      </c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2:23" x14ac:dyDescent="0.25">
      <c r="B82" s="23">
        <v>9</v>
      </c>
      <c r="C82" s="25">
        <v>22.5</v>
      </c>
      <c r="D82" s="25">
        <v>22.2</v>
      </c>
      <c r="E82" s="25">
        <v>22.2</v>
      </c>
      <c r="F82" s="25">
        <v>21.6</v>
      </c>
      <c r="G82" s="25">
        <v>19.3</v>
      </c>
      <c r="H82" s="25">
        <v>18.3</v>
      </c>
      <c r="I82" s="25">
        <v>17</v>
      </c>
      <c r="J82" s="25" t="s">
        <v>4</v>
      </c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2:23" x14ac:dyDescent="0.25">
      <c r="B83" s="23">
        <v>10</v>
      </c>
      <c r="C83" s="25">
        <v>23</v>
      </c>
      <c r="D83" s="25">
        <v>22.9</v>
      </c>
      <c r="E83" s="25">
        <v>23</v>
      </c>
      <c r="F83" s="25">
        <v>21.9</v>
      </c>
      <c r="G83" s="25">
        <v>21.4</v>
      </c>
      <c r="H83" s="25">
        <v>20.9</v>
      </c>
      <c r="I83" s="25">
        <v>20.3</v>
      </c>
      <c r="J83" s="25">
        <v>18.3</v>
      </c>
      <c r="K83" s="25">
        <v>19.3</v>
      </c>
      <c r="L83" s="25">
        <v>17.100000000000001</v>
      </c>
      <c r="M83" s="25">
        <v>17.8</v>
      </c>
      <c r="N83" s="25">
        <v>19</v>
      </c>
      <c r="O83" s="25">
        <v>20.9</v>
      </c>
      <c r="P83" s="25">
        <v>22.4</v>
      </c>
      <c r="Q83" s="25">
        <v>22.3</v>
      </c>
      <c r="R83" s="25">
        <v>22.3</v>
      </c>
      <c r="S83" s="25">
        <v>22.8</v>
      </c>
      <c r="T83" s="25">
        <v>23.1</v>
      </c>
      <c r="U83" s="25">
        <v>22.7</v>
      </c>
      <c r="V83" s="25">
        <v>22.6</v>
      </c>
      <c r="W83" s="25">
        <v>23.3</v>
      </c>
    </row>
    <row r="84" spans="2:23" x14ac:dyDescent="0.25">
      <c r="B84" s="23">
        <v>11</v>
      </c>
      <c r="C84" s="25">
        <v>23.1</v>
      </c>
      <c r="D84" s="25">
        <v>22.5</v>
      </c>
      <c r="E84" s="25">
        <v>23</v>
      </c>
      <c r="F84" s="25">
        <v>22.6</v>
      </c>
      <c r="G84" s="25">
        <v>19.899999999999999</v>
      </c>
      <c r="H84" s="25">
        <v>18.899999999999999</v>
      </c>
      <c r="I84" s="25">
        <v>17.600000000000001</v>
      </c>
      <c r="J84" s="25" t="s">
        <v>4</v>
      </c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  <row r="85" spans="2:23" x14ac:dyDescent="0.25">
      <c r="B85" s="23">
        <v>12</v>
      </c>
      <c r="C85" s="25">
        <v>22</v>
      </c>
      <c r="D85" s="25">
        <v>21.9</v>
      </c>
      <c r="E85" s="25">
        <v>22.6</v>
      </c>
      <c r="F85" s="25">
        <v>22</v>
      </c>
      <c r="G85" s="25">
        <v>19.600000000000001</v>
      </c>
      <c r="H85" s="25">
        <v>18.399999999999999</v>
      </c>
      <c r="I85" s="25">
        <v>17.2</v>
      </c>
      <c r="J85" s="25">
        <v>16.100000000000001</v>
      </c>
      <c r="K85" s="25" t="s">
        <v>4</v>
      </c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</row>
    <row r="86" spans="2:23" x14ac:dyDescent="0.25">
      <c r="B86" s="23">
        <v>13</v>
      </c>
      <c r="C86" s="25">
        <v>23.9</v>
      </c>
      <c r="D86" s="25">
        <v>23.1</v>
      </c>
      <c r="E86" s="25">
        <v>23.2</v>
      </c>
      <c r="F86" s="25">
        <v>23.2</v>
      </c>
      <c r="G86" s="25">
        <v>23.5</v>
      </c>
      <c r="H86" s="25">
        <v>23.8</v>
      </c>
      <c r="I86" s="25">
        <v>23.3</v>
      </c>
      <c r="J86" s="25">
        <v>21.5</v>
      </c>
      <c r="K86" s="25">
        <v>20.9</v>
      </c>
      <c r="L86" s="25">
        <v>21.8</v>
      </c>
      <c r="M86" s="25">
        <v>23.2</v>
      </c>
      <c r="N86" s="25">
        <v>23.6</v>
      </c>
      <c r="O86" s="25">
        <v>24</v>
      </c>
      <c r="P86" s="25">
        <v>24</v>
      </c>
      <c r="Q86" s="25">
        <v>23.8</v>
      </c>
      <c r="R86" s="25">
        <v>23.9</v>
      </c>
      <c r="S86" s="25">
        <v>24</v>
      </c>
      <c r="T86" s="25">
        <v>24</v>
      </c>
      <c r="U86" s="25">
        <v>24.2</v>
      </c>
      <c r="V86" s="25">
        <v>23.8</v>
      </c>
      <c r="W86" s="25">
        <v>24.8</v>
      </c>
    </row>
    <row r="87" spans="2:23" x14ac:dyDescent="0.25">
      <c r="B87" s="23">
        <v>14</v>
      </c>
      <c r="C87" s="25">
        <v>22.2</v>
      </c>
      <c r="D87" s="25">
        <v>21.8</v>
      </c>
      <c r="E87" s="25">
        <v>22.3</v>
      </c>
      <c r="F87" s="25">
        <v>21.2</v>
      </c>
      <c r="G87" s="25">
        <v>19.2</v>
      </c>
      <c r="H87" s="25">
        <v>18.2</v>
      </c>
      <c r="I87" s="25">
        <v>16.600000000000001</v>
      </c>
      <c r="J87" s="25">
        <v>15.6</v>
      </c>
      <c r="K87" s="25" t="s">
        <v>4</v>
      </c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</row>
    <row r="88" spans="2:23" x14ac:dyDescent="0.25">
      <c r="B88" s="23">
        <v>1</v>
      </c>
      <c r="C88" s="140">
        <v>100</v>
      </c>
      <c r="D88" s="140">
        <v>95.754716981132077</v>
      </c>
      <c r="E88" s="140">
        <v>96.226415094339629</v>
      </c>
      <c r="F88" s="140">
        <v>92.924528301886795</v>
      </c>
      <c r="G88" s="140">
        <v>81.132075471698116</v>
      </c>
      <c r="H88" s="140">
        <v>76.415094339622641</v>
      </c>
      <c r="I88" s="140">
        <v>72.169811320754718</v>
      </c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</row>
    <row r="89" spans="2:23" x14ac:dyDescent="0.25">
      <c r="B89" s="23">
        <v>2</v>
      </c>
      <c r="C89" s="140">
        <v>100</v>
      </c>
      <c r="D89" s="140">
        <v>95.588235294117652</v>
      </c>
      <c r="E89" s="140">
        <v>98.529411764705898</v>
      </c>
      <c r="F89" s="140">
        <v>100</v>
      </c>
      <c r="G89" s="140">
        <v>85.294117647058826</v>
      </c>
      <c r="H89" s="140">
        <v>80.392156862745097</v>
      </c>
      <c r="I89" s="140">
        <v>75.000000000000014</v>
      </c>
      <c r="J89" s="140">
        <v>72.54901960784315</v>
      </c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</row>
    <row r="90" spans="2:23" x14ac:dyDescent="0.25">
      <c r="B90" s="23">
        <v>3</v>
      </c>
      <c r="C90" s="140">
        <v>100</v>
      </c>
      <c r="D90" s="140">
        <v>99.029126213592221</v>
      </c>
      <c r="E90" s="140">
        <v>101.45631067961163</v>
      </c>
      <c r="F90" s="140">
        <v>100</v>
      </c>
      <c r="G90" s="140">
        <v>87.378640776699029</v>
      </c>
      <c r="H90" s="140">
        <v>82.524271844660191</v>
      </c>
      <c r="I90" s="140">
        <v>76.699029126213588</v>
      </c>
      <c r="J90" s="140">
        <v>73.300970873786397</v>
      </c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</row>
    <row r="91" spans="2:23" x14ac:dyDescent="0.25">
      <c r="B91" s="23">
        <v>4</v>
      </c>
      <c r="C91" s="140">
        <v>100</v>
      </c>
      <c r="D91" s="140">
        <v>98.086124401913892</v>
      </c>
      <c r="E91" s="140">
        <v>97.129186602870817</v>
      </c>
      <c r="F91" s="140">
        <v>93.779904306220104</v>
      </c>
      <c r="G91" s="140">
        <v>87.081339712918663</v>
      </c>
      <c r="H91" s="140">
        <v>81.339712918660297</v>
      </c>
      <c r="I91" s="140">
        <v>75.598086124401917</v>
      </c>
      <c r="J91" s="140">
        <v>71.770334928229673</v>
      </c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</row>
    <row r="92" spans="2:23" x14ac:dyDescent="0.25">
      <c r="B92" s="23">
        <v>5</v>
      </c>
      <c r="C92" s="140">
        <v>100</v>
      </c>
      <c r="D92" s="140">
        <v>95.78947368421052</v>
      </c>
      <c r="E92" s="140">
        <v>98.421052631578945</v>
      </c>
      <c r="F92" s="140">
        <v>96.84210526315789</v>
      </c>
      <c r="G92" s="140">
        <v>82.631578947368425</v>
      </c>
      <c r="H92" s="140">
        <v>77.368421052631575</v>
      </c>
      <c r="I92" s="140">
        <v>73.15789473684211</v>
      </c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</row>
    <row r="93" spans="2:23" x14ac:dyDescent="0.25">
      <c r="B93" s="23">
        <v>6</v>
      </c>
      <c r="C93" s="140">
        <v>100</v>
      </c>
      <c r="D93" s="140">
        <v>98.5</v>
      </c>
      <c r="E93" s="140">
        <v>95.5</v>
      </c>
      <c r="F93" s="140">
        <v>100</v>
      </c>
      <c r="G93" s="140">
        <v>87.5</v>
      </c>
      <c r="H93" s="140">
        <v>84.000000000000014</v>
      </c>
      <c r="I93" s="140">
        <v>78.499999999999986</v>
      </c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</row>
    <row r="94" spans="2:23" x14ac:dyDescent="0.25">
      <c r="B94" s="23">
        <v>7</v>
      </c>
      <c r="C94" s="140">
        <v>100</v>
      </c>
      <c r="D94" s="140">
        <v>97.816593886462883</v>
      </c>
      <c r="E94" s="140">
        <v>100.87336244541486</v>
      </c>
      <c r="F94" s="140">
        <v>97.816593886462883</v>
      </c>
      <c r="G94" s="140">
        <v>88.209606986899573</v>
      </c>
      <c r="H94" s="140">
        <v>83.406113537117918</v>
      </c>
      <c r="I94" s="140">
        <v>78.165938864628814</v>
      </c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</row>
    <row r="95" spans="2:23" x14ac:dyDescent="0.25">
      <c r="B95" s="23">
        <v>8</v>
      </c>
      <c r="C95" s="140">
        <v>100</v>
      </c>
      <c r="D95" s="140">
        <v>94.954128440366972</v>
      </c>
      <c r="E95" s="140">
        <v>97.706422018348633</v>
      </c>
      <c r="F95" s="140">
        <v>97.706422018348633</v>
      </c>
      <c r="G95" s="140">
        <v>88.073394495412842</v>
      </c>
      <c r="H95" s="140">
        <v>82.110091743119256</v>
      </c>
      <c r="I95" s="140">
        <v>77.064220183486242</v>
      </c>
      <c r="J95" s="140"/>
      <c r="K95" s="140"/>
      <c r="L95" s="140"/>
      <c r="M95" s="140"/>
      <c r="N95" s="140"/>
      <c r="O95" s="140"/>
      <c r="P95" s="140"/>
      <c r="Q95" s="140"/>
      <c r="R95" s="140"/>
      <c r="S95" s="140"/>
      <c r="T95" s="140"/>
      <c r="U95" s="140"/>
      <c r="V95" s="140"/>
      <c r="W95" s="140"/>
    </row>
    <row r="96" spans="2:23" x14ac:dyDescent="0.25">
      <c r="B96" s="23">
        <v>9</v>
      </c>
      <c r="C96" s="140">
        <v>100</v>
      </c>
      <c r="D96" s="140">
        <v>98.666666666666657</v>
      </c>
      <c r="E96" s="140">
        <v>98.666666666666657</v>
      </c>
      <c r="F96" s="140">
        <v>96.000000000000014</v>
      </c>
      <c r="G96" s="140">
        <v>85.777777777777786</v>
      </c>
      <c r="H96" s="140">
        <v>81.333333333333329</v>
      </c>
      <c r="I96" s="140">
        <v>75.555555555555557</v>
      </c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</row>
    <row r="97" spans="2:23" x14ac:dyDescent="0.25">
      <c r="B97" s="23">
        <v>10</v>
      </c>
      <c r="C97" s="140">
        <v>100</v>
      </c>
      <c r="D97" s="140">
        <v>99.565217391304344</v>
      </c>
      <c r="E97" s="140">
        <v>100</v>
      </c>
      <c r="F97" s="140">
        <v>95.217391304347814</v>
      </c>
      <c r="G97" s="140">
        <v>93.043478260869563</v>
      </c>
      <c r="H97" s="140">
        <v>90.869565217391298</v>
      </c>
      <c r="I97" s="140">
        <v>88.260869565217391</v>
      </c>
      <c r="J97" s="140">
        <v>79.565217391304358</v>
      </c>
      <c r="K97" s="140">
        <v>83.913043478260875</v>
      </c>
      <c r="L97" s="140">
        <v>74.34782608695653</v>
      </c>
      <c r="M97" s="140">
        <v>77.391304347826093</v>
      </c>
      <c r="N97" s="140">
        <v>82.608695652173907</v>
      </c>
      <c r="O97" s="140">
        <v>90.869565217391298</v>
      </c>
      <c r="P97" s="140">
        <v>97.391304347826079</v>
      </c>
      <c r="Q97" s="140">
        <v>96.956521739130437</v>
      </c>
      <c r="R97" s="140">
        <v>96.956521739130437</v>
      </c>
      <c r="S97" s="140">
        <v>99.130434782608702</v>
      </c>
      <c r="T97" s="140">
        <v>100.43478260869566</v>
      </c>
      <c r="U97" s="140">
        <v>98.695652173913047</v>
      </c>
      <c r="V97" s="140">
        <v>98.260869565217405</v>
      </c>
      <c r="W97" s="140">
        <v>101.30434782608695</v>
      </c>
    </row>
    <row r="98" spans="2:23" x14ac:dyDescent="0.25">
      <c r="B98" s="23">
        <v>11</v>
      </c>
      <c r="C98" s="140">
        <v>100</v>
      </c>
      <c r="D98" s="140">
        <v>97.402597402597408</v>
      </c>
      <c r="E98" s="140">
        <v>99.567099567099561</v>
      </c>
      <c r="F98" s="140">
        <v>97.835497835497833</v>
      </c>
      <c r="G98" s="140">
        <v>86.147186147186133</v>
      </c>
      <c r="H98" s="140">
        <v>81.818181818181813</v>
      </c>
      <c r="I98" s="140">
        <v>76.190476190476204</v>
      </c>
      <c r="J98" s="140"/>
      <c r="K98" s="140"/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</row>
    <row r="99" spans="2:23" x14ac:dyDescent="0.25">
      <c r="B99" s="23">
        <v>12</v>
      </c>
      <c r="C99" s="140">
        <v>100</v>
      </c>
      <c r="D99" s="140">
        <v>99.545454545454533</v>
      </c>
      <c r="E99" s="140">
        <v>102.72727272727273</v>
      </c>
      <c r="F99" s="140">
        <v>100</v>
      </c>
      <c r="G99" s="140">
        <v>89.090909090909093</v>
      </c>
      <c r="H99" s="140">
        <v>83.636363636363626</v>
      </c>
      <c r="I99" s="140">
        <v>78.181818181818173</v>
      </c>
      <c r="J99" s="140">
        <v>73.181818181818187</v>
      </c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</row>
    <row r="100" spans="2:23" x14ac:dyDescent="0.25">
      <c r="B100" s="23">
        <v>13</v>
      </c>
      <c r="C100" s="140">
        <v>100</v>
      </c>
      <c r="D100" s="140">
        <v>96.652719665271974</v>
      </c>
      <c r="E100" s="140">
        <v>97.071129707112974</v>
      </c>
      <c r="F100" s="140">
        <v>97.071129707112974</v>
      </c>
      <c r="G100" s="140">
        <v>98.326359832635987</v>
      </c>
      <c r="H100" s="140">
        <v>99.581589958159</v>
      </c>
      <c r="I100" s="140">
        <v>97.489539748953973</v>
      </c>
      <c r="J100" s="140">
        <v>89.958158995815907</v>
      </c>
      <c r="K100" s="140">
        <v>87.44769874476988</v>
      </c>
      <c r="L100" s="140">
        <v>91.213389121338921</v>
      </c>
      <c r="M100" s="140">
        <v>97.071129707112974</v>
      </c>
      <c r="N100" s="140">
        <v>98.744769874477001</v>
      </c>
      <c r="O100" s="140">
        <v>100.418410041841</v>
      </c>
      <c r="P100" s="140">
        <v>100.418410041841</v>
      </c>
      <c r="Q100" s="140">
        <v>99.581589958159</v>
      </c>
      <c r="R100" s="140">
        <v>100</v>
      </c>
      <c r="S100" s="140">
        <v>100.418410041841</v>
      </c>
      <c r="T100" s="140">
        <v>100.418410041841</v>
      </c>
      <c r="U100" s="140">
        <v>101.25523012552303</v>
      </c>
      <c r="V100" s="140">
        <v>99.581589958159</v>
      </c>
      <c r="W100" s="140">
        <v>103.76569037656904</v>
      </c>
    </row>
    <row r="101" spans="2:23" x14ac:dyDescent="0.25">
      <c r="B101" s="23">
        <v>14</v>
      </c>
      <c r="C101" s="140">
        <v>100</v>
      </c>
      <c r="D101" s="140">
        <v>98.198198198198199</v>
      </c>
      <c r="E101" s="140">
        <v>100.45045045045045</v>
      </c>
      <c r="F101" s="140">
        <v>95.495495495495504</v>
      </c>
      <c r="G101" s="140">
        <v>86.486486486486484</v>
      </c>
      <c r="H101" s="140">
        <v>81.981981981981974</v>
      </c>
      <c r="I101" s="140">
        <v>74.774774774774784</v>
      </c>
      <c r="J101" s="140">
        <v>70.270270270270274</v>
      </c>
      <c r="K101" s="140"/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</row>
    <row r="102" spans="2:23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2:23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2:23" ht="15.75" x14ac:dyDescent="0.25">
      <c r="B104" s="2"/>
      <c r="D104" s="2"/>
      <c r="E104" s="2"/>
      <c r="F104" s="2"/>
      <c r="G104" s="1" t="s">
        <v>214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2:23" x14ac:dyDescent="0.25">
      <c r="B105" s="2"/>
      <c r="C105" s="2" t="s">
        <v>80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2:23" x14ac:dyDescent="0.25">
      <c r="B106" s="23" t="s">
        <v>77</v>
      </c>
      <c r="C106" s="23">
        <v>0</v>
      </c>
      <c r="D106" s="23">
        <v>1</v>
      </c>
      <c r="E106" s="23">
        <v>2</v>
      </c>
      <c r="F106" s="23">
        <v>3</v>
      </c>
      <c r="G106" s="23">
        <v>4</v>
      </c>
      <c r="H106" s="23">
        <v>5</v>
      </c>
      <c r="I106" s="23">
        <v>6</v>
      </c>
      <c r="J106" s="23">
        <v>7</v>
      </c>
      <c r="K106" s="23">
        <v>8</v>
      </c>
      <c r="L106" s="23">
        <v>9</v>
      </c>
      <c r="M106" s="23">
        <v>10</v>
      </c>
      <c r="N106" s="23">
        <v>11</v>
      </c>
      <c r="O106" s="23">
        <v>12</v>
      </c>
      <c r="P106" s="23">
        <v>13</v>
      </c>
      <c r="Q106" s="23">
        <v>14</v>
      </c>
      <c r="R106" s="23">
        <v>16</v>
      </c>
      <c r="S106" s="23">
        <v>17</v>
      </c>
      <c r="T106" s="23">
        <v>18</v>
      </c>
      <c r="U106" s="23">
        <v>19</v>
      </c>
      <c r="V106" s="23">
        <v>20</v>
      </c>
      <c r="W106" s="23">
        <v>21</v>
      </c>
    </row>
    <row r="107" spans="2:23" x14ac:dyDescent="0.25">
      <c r="B107" s="23">
        <v>1</v>
      </c>
      <c r="C107" s="25">
        <v>21.3</v>
      </c>
      <c r="D107" s="25">
        <v>20.9</v>
      </c>
      <c r="E107" s="25">
        <v>21.2</v>
      </c>
      <c r="F107" s="25">
        <v>21.1</v>
      </c>
      <c r="G107" s="25">
        <v>20.2</v>
      </c>
      <c r="H107" s="25">
        <v>20.100000000000001</v>
      </c>
      <c r="I107" s="25">
        <v>19.100000000000001</v>
      </c>
      <c r="J107" s="25">
        <v>17.8</v>
      </c>
      <c r="K107" s="25">
        <v>16.7</v>
      </c>
      <c r="L107" s="25">
        <v>15.8</v>
      </c>
      <c r="M107" s="25">
        <v>14.9</v>
      </c>
      <c r="N107" s="25">
        <v>15</v>
      </c>
      <c r="O107" s="25">
        <v>14.8</v>
      </c>
      <c r="P107" s="25">
        <v>15.1</v>
      </c>
      <c r="Q107" s="25">
        <v>15.2</v>
      </c>
      <c r="R107" s="25">
        <v>15</v>
      </c>
      <c r="S107" s="25">
        <v>14.7</v>
      </c>
      <c r="T107" s="25">
        <v>15.3</v>
      </c>
      <c r="U107" s="25">
        <v>14.9</v>
      </c>
      <c r="V107" s="25">
        <v>15</v>
      </c>
      <c r="W107" s="25">
        <v>15.8</v>
      </c>
    </row>
    <row r="108" spans="2:23" x14ac:dyDescent="0.25">
      <c r="B108" s="23">
        <v>2</v>
      </c>
      <c r="C108" s="25">
        <v>19.399999999999999</v>
      </c>
      <c r="D108" s="25">
        <v>19.8</v>
      </c>
      <c r="E108" s="25">
        <v>19.600000000000001</v>
      </c>
      <c r="F108" s="25">
        <v>18.600000000000001</v>
      </c>
      <c r="G108" s="25">
        <v>19.2</v>
      </c>
      <c r="H108" s="25">
        <v>18.8</v>
      </c>
      <c r="I108" s="25">
        <v>17.7</v>
      </c>
      <c r="J108" s="25">
        <v>15.8</v>
      </c>
      <c r="K108" s="25">
        <v>15.2</v>
      </c>
      <c r="L108" s="25">
        <v>14.3</v>
      </c>
      <c r="M108" s="25">
        <v>14</v>
      </c>
      <c r="N108" s="25">
        <v>13.9</v>
      </c>
      <c r="O108" s="25">
        <v>14.4</v>
      </c>
      <c r="P108" s="25">
        <v>15.4</v>
      </c>
      <c r="Q108" s="25">
        <v>16.899999999999999</v>
      </c>
      <c r="R108" s="25">
        <v>18.399999999999999</v>
      </c>
      <c r="S108" s="25">
        <v>19.3</v>
      </c>
      <c r="T108" s="25">
        <v>19.5</v>
      </c>
      <c r="U108" s="25">
        <v>19.3</v>
      </c>
      <c r="V108" s="25">
        <v>19.8</v>
      </c>
      <c r="W108" s="25">
        <v>19.600000000000001</v>
      </c>
    </row>
    <row r="109" spans="2:23" x14ac:dyDescent="0.25">
      <c r="B109" s="23">
        <v>3</v>
      </c>
      <c r="C109" s="25">
        <v>21.5</v>
      </c>
      <c r="D109" s="25">
        <v>21.2</v>
      </c>
      <c r="E109" s="25">
        <v>21.5</v>
      </c>
      <c r="F109" s="25">
        <v>21</v>
      </c>
      <c r="G109" s="25">
        <v>20.6</v>
      </c>
      <c r="H109" s="25">
        <v>18.8</v>
      </c>
      <c r="I109" s="25">
        <v>18</v>
      </c>
      <c r="J109" s="25">
        <v>16.600000000000001</v>
      </c>
      <c r="K109" s="25">
        <v>16</v>
      </c>
      <c r="L109" s="25">
        <v>14.8</v>
      </c>
      <c r="M109" s="25">
        <v>14.6</v>
      </c>
      <c r="N109" s="25">
        <v>14.2</v>
      </c>
      <c r="O109" s="25">
        <v>14.3</v>
      </c>
      <c r="P109" s="25">
        <v>14</v>
      </c>
      <c r="Q109" s="25">
        <v>14.3</v>
      </c>
      <c r="R109" s="25">
        <v>14.6</v>
      </c>
      <c r="S109" s="25">
        <v>15</v>
      </c>
      <c r="T109" s="25">
        <v>16</v>
      </c>
      <c r="U109" s="25">
        <v>16.399999999999999</v>
      </c>
      <c r="V109" s="25">
        <v>17.2</v>
      </c>
      <c r="W109" s="25">
        <v>18</v>
      </c>
    </row>
    <row r="110" spans="2:23" x14ac:dyDescent="0.25">
      <c r="B110" s="23">
        <v>4</v>
      </c>
      <c r="C110" s="25">
        <v>21.7</v>
      </c>
      <c r="D110" s="25">
        <v>20.9</v>
      </c>
      <c r="E110" s="25">
        <v>20.2</v>
      </c>
      <c r="F110" s="25">
        <v>20.8</v>
      </c>
      <c r="G110" s="25">
        <v>20.7</v>
      </c>
      <c r="H110" s="25">
        <v>19.100000000000001</v>
      </c>
      <c r="I110" s="25">
        <v>18.100000000000001</v>
      </c>
      <c r="J110" s="25">
        <v>17</v>
      </c>
      <c r="K110" s="25">
        <v>16.399999999999999</v>
      </c>
      <c r="L110" s="25">
        <v>15.7</v>
      </c>
      <c r="M110" s="25">
        <v>16.2</v>
      </c>
      <c r="N110" s="25">
        <v>17.5</v>
      </c>
      <c r="O110" s="25">
        <v>19.399999999999999</v>
      </c>
      <c r="P110" s="25">
        <v>20.2</v>
      </c>
      <c r="Q110" s="25">
        <v>20.6</v>
      </c>
      <c r="R110" s="25">
        <v>20.399999999999999</v>
      </c>
      <c r="S110" s="25">
        <v>20.399999999999999</v>
      </c>
      <c r="T110" s="25">
        <v>20.7</v>
      </c>
      <c r="U110" s="25">
        <v>20.7</v>
      </c>
      <c r="V110" s="25">
        <v>21</v>
      </c>
      <c r="W110" s="25">
        <v>20.7</v>
      </c>
    </row>
    <row r="111" spans="2:23" x14ac:dyDescent="0.25">
      <c r="B111" s="23">
        <v>5</v>
      </c>
      <c r="C111" s="25">
        <v>21.1</v>
      </c>
      <c r="D111" s="25">
        <v>20.7</v>
      </c>
      <c r="E111" s="25">
        <v>20.9</v>
      </c>
      <c r="F111" s="25">
        <v>20.8</v>
      </c>
      <c r="G111" s="25">
        <v>20.6</v>
      </c>
      <c r="H111" s="25">
        <v>20</v>
      </c>
      <c r="I111" s="25">
        <v>19.2</v>
      </c>
      <c r="J111" s="25">
        <v>17.5</v>
      </c>
      <c r="K111" s="25">
        <v>16.600000000000001</v>
      </c>
      <c r="L111" s="25">
        <v>15.6</v>
      </c>
      <c r="M111" s="25">
        <v>15.4</v>
      </c>
      <c r="N111" s="25">
        <v>15.5</v>
      </c>
      <c r="O111" s="25">
        <v>16.100000000000001</v>
      </c>
      <c r="P111" s="25">
        <v>17.100000000000001</v>
      </c>
      <c r="Q111" s="25">
        <v>18.7</v>
      </c>
      <c r="R111" s="25">
        <v>20.100000000000001</v>
      </c>
      <c r="S111" s="25">
        <v>21.2</v>
      </c>
      <c r="T111" s="25">
        <v>21</v>
      </c>
      <c r="U111" s="25">
        <v>20.7</v>
      </c>
      <c r="V111" s="25">
        <v>21.2</v>
      </c>
      <c r="W111" s="25">
        <v>21.5</v>
      </c>
    </row>
    <row r="112" spans="2:23" x14ac:dyDescent="0.25">
      <c r="B112" s="23">
        <v>6</v>
      </c>
      <c r="C112" s="25">
        <v>22.5</v>
      </c>
      <c r="D112" s="25">
        <v>21.8</v>
      </c>
      <c r="E112" s="25">
        <v>22.2</v>
      </c>
      <c r="F112" s="25">
        <v>22.4</v>
      </c>
      <c r="G112" s="25">
        <v>22.3</v>
      </c>
      <c r="H112" s="25">
        <v>21.7</v>
      </c>
      <c r="I112" s="25">
        <v>20.3</v>
      </c>
      <c r="J112" s="25">
        <v>19</v>
      </c>
      <c r="K112" s="25">
        <v>17.600000000000001</v>
      </c>
      <c r="L112" s="25">
        <v>16.899999999999999</v>
      </c>
      <c r="M112" s="25">
        <v>17</v>
      </c>
      <c r="N112" s="25">
        <v>17.8</v>
      </c>
      <c r="O112" s="25">
        <v>20</v>
      </c>
      <c r="P112" s="25">
        <v>20.7</v>
      </c>
      <c r="Q112" s="25">
        <v>22.2</v>
      </c>
      <c r="R112" s="25">
        <v>21.8</v>
      </c>
      <c r="S112" s="25">
        <v>21.8</v>
      </c>
      <c r="T112" s="25">
        <v>22.1</v>
      </c>
      <c r="U112" s="25">
        <v>22.1</v>
      </c>
      <c r="V112" s="25">
        <v>21.9</v>
      </c>
      <c r="W112" s="25">
        <v>21.8</v>
      </c>
    </row>
    <row r="113" spans="2:23" x14ac:dyDescent="0.25">
      <c r="B113" s="23">
        <v>1</v>
      </c>
      <c r="C113" s="140">
        <v>100</v>
      </c>
      <c r="D113" s="140">
        <v>98.122065727699521</v>
      </c>
      <c r="E113" s="140">
        <v>99.53051643192488</v>
      </c>
      <c r="F113" s="140">
        <v>99.061032863849775</v>
      </c>
      <c r="G113" s="140">
        <v>94.835680751173697</v>
      </c>
      <c r="H113" s="140">
        <v>94.366197183098592</v>
      </c>
      <c r="I113" s="140">
        <v>89.671361502347423</v>
      </c>
      <c r="J113" s="140">
        <v>83.568075117370881</v>
      </c>
      <c r="K113" s="140">
        <v>78.403755868544607</v>
      </c>
      <c r="L113" s="140">
        <v>74.178403755868544</v>
      </c>
      <c r="M113" s="140">
        <v>69.953051643192481</v>
      </c>
      <c r="N113" s="140">
        <v>70.422535211267601</v>
      </c>
      <c r="O113" s="140">
        <v>69.483568075117375</v>
      </c>
      <c r="P113" s="140">
        <v>70.89201877934272</v>
      </c>
      <c r="Q113" s="140">
        <v>71.36150234741784</v>
      </c>
      <c r="R113" s="140">
        <v>70.422535211267601</v>
      </c>
      <c r="S113" s="140">
        <v>69.014084507042256</v>
      </c>
      <c r="T113" s="140">
        <v>71.83098591549296</v>
      </c>
      <c r="U113" s="140">
        <v>69.953051643192481</v>
      </c>
      <c r="V113" s="140">
        <v>70.422535211267601</v>
      </c>
      <c r="W113" s="140">
        <v>74.178403755868544</v>
      </c>
    </row>
    <row r="114" spans="2:23" x14ac:dyDescent="0.25">
      <c r="B114" s="23">
        <v>2</v>
      </c>
      <c r="C114" s="140">
        <v>100</v>
      </c>
      <c r="D114" s="140">
        <v>102.06185567010311</v>
      </c>
      <c r="E114" s="140">
        <v>101.03092783505157</v>
      </c>
      <c r="F114" s="140">
        <v>95.876288659793829</v>
      </c>
      <c r="G114" s="140">
        <v>98.969072164948457</v>
      </c>
      <c r="H114" s="140">
        <v>96.907216494845372</v>
      </c>
      <c r="I114" s="140">
        <v>91.237113402061851</v>
      </c>
      <c r="J114" s="140">
        <v>81.443298969072174</v>
      </c>
      <c r="K114" s="140">
        <v>78.350515463917532</v>
      </c>
      <c r="L114" s="140">
        <v>73.711340206185568</v>
      </c>
      <c r="M114" s="140">
        <v>72.164948453608261</v>
      </c>
      <c r="N114" s="140">
        <v>71.649484536082483</v>
      </c>
      <c r="O114" s="140">
        <v>74.226804123711347</v>
      </c>
      <c r="P114" s="140">
        <v>79.381443298969074</v>
      </c>
      <c r="Q114" s="140">
        <v>87.113402061855666</v>
      </c>
      <c r="R114" s="140">
        <v>94.845360824742258</v>
      </c>
      <c r="S114" s="140">
        <v>99.484536082474236</v>
      </c>
      <c r="T114" s="140">
        <v>100.51546391752578</v>
      </c>
      <c r="U114" s="140">
        <v>99.484536082474236</v>
      </c>
      <c r="V114" s="140">
        <v>102.06185567010311</v>
      </c>
      <c r="W114" s="140">
        <v>101.03092783505157</v>
      </c>
    </row>
    <row r="115" spans="2:23" x14ac:dyDescent="0.25">
      <c r="B115" s="23">
        <v>3</v>
      </c>
      <c r="C115" s="140">
        <v>100</v>
      </c>
      <c r="D115" s="140">
        <v>98.604651162790688</v>
      </c>
      <c r="E115" s="140">
        <v>100</v>
      </c>
      <c r="F115" s="140">
        <v>97.674418604651152</v>
      </c>
      <c r="G115" s="140">
        <v>95.813953488372093</v>
      </c>
      <c r="H115" s="140">
        <v>87.441860465116278</v>
      </c>
      <c r="I115" s="140">
        <v>83.720930232558146</v>
      </c>
      <c r="J115" s="140">
        <v>77.20930232558139</v>
      </c>
      <c r="K115" s="140">
        <v>74.418604651162795</v>
      </c>
      <c r="L115" s="140">
        <v>68.83720930232559</v>
      </c>
      <c r="M115" s="140">
        <v>67.906976744186039</v>
      </c>
      <c r="N115" s="140">
        <v>66.04651162790698</v>
      </c>
      <c r="O115" s="140">
        <v>66.511627906976742</v>
      </c>
      <c r="P115" s="140">
        <v>65.116279069767444</v>
      </c>
      <c r="Q115" s="140">
        <v>66.511627906976742</v>
      </c>
      <c r="R115" s="140">
        <v>67.906976744186039</v>
      </c>
      <c r="S115" s="140">
        <v>69.767441860465112</v>
      </c>
      <c r="T115" s="140">
        <v>74.418604651162795</v>
      </c>
      <c r="U115" s="140">
        <v>76.279069767441854</v>
      </c>
      <c r="V115" s="140">
        <v>80</v>
      </c>
      <c r="W115" s="140">
        <v>83.720930232558146</v>
      </c>
    </row>
    <row r="116" spans="2:23" x14ac:dyDescent="0.25">
      <c r="B116" s="23">
        <v>4</v>
      </c>
      <c r="C116" s="140">
        <v>100</v>
      </c>
      <c r="D116" s="140">
        <v>96.31336405529953</v>
      </c>
      <c r="E116" s="140">
        <v>93.087557603686633</v>
      </c>
      <c r="F116" s="140">
        <v>95.852534562211986</v>
      </c>
      <c r="G116" s="140">
        <v>95.391705069124427</v>
      </c>
      <c r="H116" s="140">
        <v>88.018433179723516</v>
      </c>
      <c r="I116" s="140">
        <v>83.410138248847929</v>
      </c>
      <c r="J116" s="140">
        <v>78.341013824884797</v>
      </c>
      <c r="K116" s="140">
        <v>75.576036866359445</v>
      </c>
      <c r="L116" s="140">
        <v>72.350230414746548</v>
      </c>
      <c r="M116" s="140">
        <v>74.654377880184327</v>
      </c>
      <c r="N116" s="140">
        <v>80.645161290322591</v>
      </c>
      <c r="O116" s="140">
        <v>89.400921658986178</v>
      </c>
      <c r="P116" s="140">
        <v>93.087557603686633</v>
      </c>
      <c r="Q116" s="140">
        <v>94.930875576036883</v>
      </c>
      <c r="R116" s="140">
        <v>94.009216589861751</v>
      </c>
      <c r="S116" s="140">
        <v>94.009216589861751</v>
      </c>
      <c r="T116" s="140">
        <v>95.391705069124427</v>
      </c>
      <c r="U116" s="140">
        <v>95.391705069124427</v>
      </c>
      <c r="V116" s="140">
        <v>96.774193548387103</v>
      </c>
      <c r="W116" s="140">
        <v>95.391705069124427</v>
      </c>
    </row>
    <row r="117" spans="2:23" x14ac:dyDescent="0.25">
      <c r="B117" s="23">
        <v>5</v>
      </c>
      <c r="C117" s="140">
        <v>100</v>
      </c>
      <c r="D117" s="140">
        <v>98.104265402843595</v>
      </c>
      <c r="E117" s="140">
        <v>99.052132701421797</v>
      </c>
      <c r="F117" s="140">
        <v>98.578199052132703</v>
      </c>
      <c r="G117" s="140">
        <v>97.630331753554501</v>
      </c>
      <c r="H117" s="140">
        <v>94.786729857819893</v>
      </c>
      <c r="I117" s="140">
        <v>90.995260663507111</v>
      </c>
      <c r="J117" s="140">
        <v>82.93838862559241</v>
      </c>
      <c r="K117" s="140">
        <v>78.672985781990519</v>
      </c>
      <c r="L117" s="140">
        <v>73.93364928909952</v>
      </c>
      <c r="M117" s="140">
        <v>72.985781990521332</v>
      </c>
      <c r="N117" s="140">
        <v>73.459715639810412</v>
      </c>
      <c r="O117" s="140">
        <v>76.30331753554502</v>
      </c>
      <c r="P117" s="140">
        <v>81.042654028436019</v>
      </c>
      <c r="Q117" s="140">
        <v>88.625592417061611</v>
      </c>
      <c r="R117" s="140">
        <v>95.260663507109001</v>
      </c>
      <c r="S117" s="140">
        <v>100.47393364928909</v>
      </c>
      <c r="T117" s="140">
        <v>99.526066350710892</v>
      </c>
      <c r="U117" s="140">
        <v>98.104265402843595</v>
      </c>
      <c r="V117" s="140">
        <v>100.47393364928909</v>
      </c>
      <c r="W117" s="140">
        <v>101.89573459715639</v>
      </c>
    </row>
    <row r="118" spans="2:23" x14ac:dyDescent="0.25">
      <c r="B118" s="23">
        <v>6</v>
      </c>
      <c r="C118" s="140">
        <v>100</v>
      </c>
      <c r="D118" s="140">
        <v>96.888888888888886</v>
      </c>
      <c r="E118" s="140">
        <v>98.666666666666657</v>
      </c>
      <c r="F118" s="140">
        <v>99.555555555555557</v>
      </c>
      <c r="G118" s="140">
        <v>99.111111111111114</v>
      </c>
      <c r="H118" s="140">
        <v>96.444444444444443</v>
      </c>
      <c r="I118" s="140">
        <v>90.222222222222229</v>
      </c>
      <c r="J118" s="140">
        <v>84.444444444444443</v>
      </c>
      <c r="K118" s="140">
        <v>78.222222222222229</v>
      </c>
      <c r="L118" s="140">
        <v>75.1111111111111</v>
      </c>
      <c r="M118" s="140">
        <v>75.555555555555557</v>
      </c>
      <c r="N118" s="140">
        <v>79.111111111111114</v>
      </c>
      <c r="O118" s="140">
        <v>88.888888888888886</v>
      </c>
      <c r="P118" s="140">
        <v>92</v>
      </c>
      <c r="Q118" s="140">
        <v>98.666666666666657</v>
      </c>
      <c r="R118" s="140">
        <v>96.888888888888886</v>
      </c>
      <c r="S118" s="140">
        <v>96.888888888888886</v>
      </c>
      <c r="T118" s="140">
        <v>98.222222222222229</v>
      </c>
      <c r="U118" s="140">
        <v>98.222222222222229</v>
      </c>
      <c r="V118" s="140">
        <v>97.333333333333329</v>
      </c>
      <c r="W118" s="140">
        <v>96.888888888888886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zoomScale="70" zoomScaleNormal="70" workbookViewId="0">
      <selection activeCell="J58" sqref="J58"/>
    </sheetView>
  </sheetViews>
  <sheetFormatPr defaultRowHeight="15" x14ac:dyDescent="0.25"/>
  <sheetData>
    <row r="2" spans="1:15" ht="21" x14ac:dyDescent="0.35">
      <c r="A2" s="237" t="s">
        <v>231</v>
      </c>
    </row>
    <row r="3" spans="1:15" x14ac:dyDescent="0.25">
      <c r="A3" t="s">
        <v>232</v>
      </c>
    </row>
    <row r="5" spans="1:15" x14ac:dyDescent="0.25">
      <c r="B5" s="283" t="s">
        <v>251</v>
      </c>
      <c r="C5" s="397" t="s">
        <v>233</v>
      </c>
      <c r="D5" s="397"/>
      <c r="E5" s="397" t="s">
        <v>234</v>
      </c>
      <c r="F5" s="397"/>
      <c r="G5" s="397" t="s">
        <v>235</v>
      </c>
      <c r="H5" s="397"/>
      <c r="I5" s="397" t="s">
        <v>236</v>
      </c>
      <c r="J5" s="397"/>
      <c r="K5" s="397" t="s">
        <v>237</v>
      </c>
      <c r="L5" s="397"/>
      <c r="M5" s="397" t="s">
        <v>238</v>
      </c>
      <c r="N5" s="397"/>
    </row>
    <row r="6" spans="1:15" x14ac:dyDescent="0.25">
      <c r="B6" s="281">
        <v>400</v>
      </c>
      <c r="C6">
        <v>1.3831</v>
      </c>
      <c r="D6">
        <v>1.3279000000000001</v>
      </c>
      <c r="E6">
        <v>1.2023999999999999</v>
      </c>
      <c r="F6">
        <v>1.1823999999999999</v>
      </c>
      <c r="G6">
        <v>1.0096000000000001</v>
      </c>
      <c r="H6">
        <v>1.0038</v>
      </c>
      <c r="I6">
        <v>1.2114</v>
      </c>
      <c r="J6">
        <v>1.2531000000000001</v>
      </c>
      <c r="K6">
        <v>0.88929999999999998</v>
      </c>
      <c r="L6">
        <v>0.86060000000000003</v>
      </c>
      <c r="M6">
        <v>0.97440000000000004</v>
      </c>
      <c r="N6">
        <v>1.0257000000000001</v>
      </c>
      <c r="O6" s="277"/>
    </row>
    <row r="7" spans="1:15" x14ac:dyDescent="0.25">
      <c r="B7" s="281">
        <f>B6*2</f>
        <v>800</v>
      </c>
      <c r="C7">
        <v>1.1215999999999999</v>
      </c>
      <c r="D7">
        <v>1.0379</v>
      </c>
      <c r="E7">
        <v>0.96399999999999997</v>
      </c>
      <c r="F7">
        <v>0.96150000000000002</v>
      </c>
      <c r="G7">
        <v>0.70679999999999998</v>
      </c>
      <c r="H7">
        <v>0.84250000000000003</v>
      </c>
      <c r="I7">
        <v>0.96489999999999998</v>
      </c>
      <c r="J7">
        <v>0.97660000000000002</v>
      </c>
      <c r="K7">
        <v>0.74339999999999995</v>
      </c>
      <c r="L7">
        <v>0.73629999999999995</v>
      </c>
      <c r="M7">
        <v>0.76270000000000004</v>
      </c>
      <c r="N7">
        <v>0.76680000000000004</v>
      </c>
      <c r="O7" s="277"/>
    </row>
    <row r="8" spans="1:15" x14ac:dyDescent="0.25">
      <c r="B8" s="281">
        <f t="shared" ref="B8:B13" si="0">B7*2</f>
        <v>1600</v>
      </c>
      <c r="C8">
        <v>0.90380000000000005</v>
      </c>
      <c r="D8">
        <v>0.83169999999999999</v>
      </c>
      <c r="E8">
        <v>0.84609999999999996</v>
      </c>
      <c r="F8">
        <v>0.80069999999999997</v>
      </c>
      <c r="G8">
        <v>0.68269999999999997</v>
      </c>
      <c r="H8">
        <v>0.68889999999999996</v>
      </c>
      <c r="I8">
        <v>0.72270000000000001</v>
      </c>
      <c r="J8">
        <v>0.73260000000000003</v>
      </c>
      <c r="K8">
        <v>0.60340000000000005</v>
      </c>
      <c r="L8">
        <v>0.59670000000000001</v>
      </c>
      <c r="M8">
        <v>0.57850000000000001</v>
      </c>
      <c r="N8">
        <v>0.59150000000000003</v>
      </c>
      <c r="O8" s="277"/>
    </row>
    <row r="9" spans="1:15" x14ac:dyDescent="0.25">
      <c r="B9" s="281">
        <f t="shared" si="0"/>
        <v>3200</v>
      </c>
      <c r="C9">
        <v>0.72909999999999997</v>
      </c>
      <c r="D9">
        <v>0.66249999999999998</v>
      </c>
      <c r="E9">
        <v>0.70909999999999995</v>
      </c>
      <c r="F9">
        <v>0.70250000000000001</v>
      </c>
      <c r="G9">
        <v>0.55369999999999997</v>
      </c>
      <c r="H9">
        <v>0.56599999999999995</v>
      </c>
      <c r="I9">
        <v>0.53069999999999995</v>
      </c>
      <c r="J9">
        <v>0.54039999999999999</v>
      </c>
      <c r="K9">
        <v>0.48039999999999999</v>
      </c>
      <c r="L9">
        <v>0.47139999999999999</v>
      </c>
      <c r="M9">
        <v>0.44579999999999997</v>
      </c>
      <c r="N9">
        <v>0.4471</v>
      </c>
      <c r="O9" s="277"/>
    </row>
    <row r="10" spans="1:15" x14ac:dyDescent="0.25">
      <c r="B10" s="281">
        <f t="shared" si="0"/>
        <v>6400</v>
      </c>
      <c r="C10">
        <v>0.53939999999999999</v>
      </c>
      <c r="D10">
        <v>0.48709999999999998</v>
      </c>
      <c r="E10">
        <v>0.55640000000000001</v>
      </c>
      <c r="F10">
        <v>0.55730000000000002</v>
      </c>
      <c r="G10">
        <v>0.42559999999999998</v>
      </c>
      <c r="H10">
        <v>0.42759999999999998</v>
      </c>
      <c r="I10">
        <v>0.37190000000000001</v>
      </c>
      <c r="J10">
        <v>0.37290000000000001</v>
      </c>
      <c r="K10">
        <v>0.35680000000000001</v>
      </c>
      <c r="L10">
        <v>0.35599999999999998</v>
      </c>
      <c r="M10">
        <v>0.32350000000000001</v>
      </c>
      <c r="N10">
        <v>0.32769999999999999</v>
      </c>
      <c r="O10" s="277"/>
    </row>
    <row r="11" spans="1:15" x14ac:dyDescent="0.25">
      <c r="B11" s="281">
        <f t="shared" si="0"/>
        <v>12800</v>
      </c>
      <c r="C11">
        <v>0.37519999999999998</v>
      </c>
      <c r="D11">
        <v>0.33850000000000002</v>
      </c>
      <c r="E11">
        <v>0.40550000000000003</v>
      </c>
      <c r="F11">
        <v>0.40150000000000002</v>
      </c>
      <c r="G11">
        <v>0.30659999999999998</v>
      </c>
      <c r="H11">
        <v>0.311</v>
      </c>
      <c r="I11" s="278">
        <v>0.26369999999999999</v>
      </c>
      <c r="J11" s="278">
        <v>0.25509999999999999</v>
      </c>
      <c r="K11" s="278">
        <v>0.25530000000000003</v>
      </c>
      <c r="L11" s="278">
        <v>0.2581</v>
      </c>
      <c r="M11" s="278">
        <v>0.2339</v>
      </c>
      <c r="N11" s="278">
        <v>0.23630000000000001</v>
      </c>
      <c r="O11" s="277"/>
    </row>
    <row r="12" spans="1:15" x14ac:dyDescent="0.25">
      <c r="B12" s="281">
        <f t="shared" si="0"/>
        <v>25600</v>
      </c>
      <c r="C12" s="278">
        <v>0.25209999999999999</v>
      </c>
      <c r="D12" s="278">
        <v>0.23710000000000001</v>
      </c>
      <c r="E12">
        <v>0.28260000000000002</v>
      </c>
      <c r="F12">
        <v>0.28399999999999997</v>
      </c>
      <c r="G12" s="278">
        <v>0.21290000000000001</v>
      </c>
      <c r="H12" s="278">
        <v>0.21659999999999999</v>
      </c>
      <c r="I12">
        <v>0.18029999999999999</v>
      </c>
      <c r="J12">
        <v>0.18390000000000001</v>
      </c>
      <c r="K12">
        <v>0.18629999999999999</v>
      </c>
      <c r="L12">
        <v>0.18659999999999999</v>
      </c>
      <c r="M12">
        <v>0.1714</v>
      </c>
      <c r="N12">
        <v>0.1749</v>
      </c>
      <c r="O12" s="277"/>
    </row>
    <row r="13" spans="1:15" x14ac:dyDescent="0.25">
      <c r="B13" s="281">
        <f t="shared" si="0"/>
        <v>51200</v>
      </c>
      <c r="C13">
        <v>0.1888</v>
      </c>
      <c r="D13">
        <v>0.17430000000000001</v>
      </c>
      <c r="E13" s="278">
        <v>0.21129999999999999</v>
      </c>
      <c r="F13" s="278">
        <v>0.2177</v>
      </c>
      <c r="G13">
        <v>0.1651</v>
      </c>
      <c r="H13">
        <v>0.16439999999999999</v>
      </c>
      <c r="I13">
        <v>0.1479</v>
      </c>
      <c r="J13">
        <v>0.1502</v>
      </c>
      <c r="K13">
        <v>0.15509999999999999</v>
      </c>
      <c r="L13">
        <v>0.15229999999999999</v>
      </c>
      <c r="M13">
        <v>0.14069999999999999</v>
      </c>
      <c r="N13">
        <v>9.5000000000000001E-2</v>
      </c>
      <c r="O13" s="277"/>
    </row>
    <row r="14" spans="1:15" x14ac:dyDescent="0.25">
      <c r="B14" s="282"/>
    </row>
    <row r="15" spans="1:15" x14ac:dyDescent="0.25">
      <c r="B15" s="282"/>
    </row>
    <row r="16" spans="1:15" x14ac:dyDescent="0.25">
      <c r="B16" s="283" t="s">
        <v>251</v>
      </c>
      <c r="C16" s="397" t="s">
        <v>239</v>
      </c>
      <c r="D16" s="397"/>
      <c r="E16" s="397" t="s">
        <v>240</v>
      </c>
      <c r="F16" s="397"/>
      <c r="G16" s="397" t="s">
        <v>241</v>
      </c>
      <c r="H16" s="397"/>
      <c r="I16" s="397" t="s">
        <v>242</v>
      </c>
      <c r="J16" s="397"/>
      <c r="K16" s="397" t="s">
        <v>243</v>
      </c>
      <c r="L16" s="397"/>
      <c r="M16" s="397" t="s">
        <v>244</v>
      </c>
      <c r="N16" s="397"/>
    </row>
    <row r="17" spans="2:16" x14ac:dyDescent="0.25">
      <c r="B17" s="281">
        <v>400</v>
      </c>
      <c r="C17">
        <v>1.3113999999999999</v>
      </c>
      <c r="D17">
        <v>1.2565999999999999</v>
      </c>
      <c r="E17">
        <v>0.93769999999999998</v>
      </c>
      <c r="F17">
        <v>0.92220000000000002</v>
      </c>
      <c r="G17">
        <v>1.044</v>
      </c>
      <c r="H17">
        <v>1.0680000000000001</v>
      </c>
      <c r="I17">
        <v>1.0263</v>
      </c>
      <c r="J17">
        <v>1.0561</v>
      </c>
      <c r="K17">
        <v>0.94699999999999995</v>
      </c>
      <c r="L17">
        <v>0.9859</v>
      </c>
      <c r="M17">
        <v>0.98380000000000001</v>
      </c>
      <c r="N17">
        <v>1.0078</v>
      </c>
      <c r="P17" s="277"/>
    </row>
    <row r="18" spans="2:16" x14ac:dyDescent="0.25">
      <c r="B18" s="281">
        <f>B17*2</f>
        <v>800</v>
      </c>
      <c r="C18">
        <v>1.0902000000000001</v>
      </c>
      <c r="D18">
        <v>0.98199999999999998</v>
      </c>
      <c r="E18">
        <v>0.72440000000000004</v>
      </c>
      <c r="F18">
        <v>0.72509999999999997</v>
      </c>
      <c r="G18">
        <v>0.82730000000000004</v>
      </c>
      <c r="H18">
        <v>0.80310000000000004</v>
      </c>
      <c r="I18">
        <v>0.86880000000000002</v>
      </c>
      <c r="J18">
        <v>0.89770000000000005</v>
      </c>
      <c r="K18">
        <v>0.73899999999999999</v>
      </c>
      <c r="L18">
        <v>0.73650000000000004</v>
      </c>
      <c r="M18">
        <v>0.76419999999999999</v>
      </c>
      <c r="N18">
        <v>0.79410000000000003</v>
      </c>
      <c r="P18" s="277"/>
    </row>
    <row r="19" spans="2:16" x14ac:dyDescent="0.25">
      <c r="B19" s="281">
        <f t="shared" ref="B19:B24" si="1">B18*2</f>
        <v>1600</v>
      </c>
      <c r="C19">
        <v>0.85589999999999999</v>
      </c>
      <c r="D19">
        <v>0.7591</v>
      </c>
      <c r="E19">
        <v>0.55330000000000001</v>
      </c>
      <c r="F19">
        <v>0.53839999999999999</v>
      </c>
      <c r="G19">
        <v>0.60070000000000001</v>
      </c>
      <c r="H19">
        <v>0.61729999999999996</v>
      </c>
      <c r="I19">
        <v>0.68899999999999995</v>
      </c>
      <c r="J19">
        <v>0.69489999999999996</v>
      </c>
      <c r="K19">
        <v>0.51910000000000001</v>
      </c>
      <c r="L19">
        <v>0.52959999999999996</v>
      </c>
      <c r="M19">
        <v>0.59850000000000003</v>
      </c>
      <c r="N19">
        <v>0.6149</v>
      </c>
      <c r="P19" s="277"/>
    </row>
    <row r="20" spans="2:16" x14ac:dyDescent="0.25">
      <c r="B20" s="281">
        <f t="shared" si="1"/>
        <v>3200</v>
      </c>
      <c r="C20">
        <v>0.66620000000000001</v>
      </c>
      <c r="D20">
        <v>0.626</v>
      </c>
      <c r="E20">
        <v>0.41420000000000001</v>
      </c>
      <c r="F20">
        <v>0.4153</v>
      </c>
      <c r="G20">
        <v>0.4677</v>
      </c>
      <c r="H20">
        <v>0.46439999999999998</v>
      </c>
      <c r="I20">
        <v>0.57930000000000004</v>
      </c>
      <c r="J20">
        <v>0.54400000000000004</v>
      </c>
      <c r="K20">
        <v>0.37919999999999998</v>
      </c>
      <c r="L20">
        <v>0.38929999999999998</v>
      </c>
      <c r="M20">
        <v>0.45989999999999998</v>
      </c>
      <c r="N20">
        <v>0.49209999999999998</v>
      </c>
      <c r="P20" s="277"/>
    </row>
    <row r="21" spans="2:16" x14ac:dyDescent="0.25">
      <c r="B21" s="281">
        <f t="shared" si="1"/>
        <v>6400</v>
      </c>
      <c r="C21">
        <v>0.49569999999999997</v>
      </c>
      <c r="D21">
        <v>0.45629999999999998</v>
      </c>
      <c r="E21">
        <v>0.30980000000000002</v>
      </c>
      <c r="F21">
        <v>0.32979999999999998</v>
      </c>
      <c r="G21">
        <v>0.33150000000000002</v>
      </c>
      <c r="H21">
        <v>0.33310000000000001</v>
      </c>
      <c r="I21">
        <v>0.4204</v>
      </c>
      <c r="J21">
        <v>0.40710000000000002</v>
      </c>
      <c r="K21">
        <v>0.27850000000000003</v>
      </c>
      <c r="L21">
        <v>0.28110000000000002</v>
      </c>
      <c r="M21">
        <v>0.3342</v>
      </c>
      <c r="N21">
        <v>0.36480000000000001</v>
      </c>
      <c r="P21" s="277"/>
    </row>
    <row r="22" spans="2:16" x14ac:dyDescent="0.25">
      <c r="B22" s="281">
        <f t="shared" si="1"/>
        <v>12800</v>
      </c>
      <c r="C22">
        <v>0.34760000000000002</v>
      </c>
      <c r="D22">
        <v>0.33610000000000001</v>
      </c>
      <c r="E22" s="278">
        <v>0.22559999999999999</v>
      </c>
      <c r="F22" s="278">
        <v>0.20150000000000001</v>
      </c>
      <c r="G22" s="278">
        <v>0.24310000000000001</v>
      </c>
      <c r="H22" s="278">
        <v>0.2397</v>
      </c>
      <c r="I22">
        <v>0.30859999999999999</v>
      </c>
      <c r="J22">
        <v>0.30559999999999998</v>
      </c>
      <c r="K22" s="278">
        <v>0.19639999999999999</v>
      </c>
      <c r="L22" s="278">
        <v>0.19520000000000001</v>
      </c>
      <c r="M22" s="278">
        <v>0.2422</v>
      </c>
      <c r="N22" s="278">
        <v>0.25950000000000001</v>
      </c>
      <c r="P22" s="277"/>
    </row>
    <row r="23" spans="2:16" x14ac:dyDescent="0.25">
      <c r="B23" s="281">
        <f t="shared" si="1"/>
        <v>25600</v>
      </c>
      <c r="C23" s="278">
        <v>0.2379</v>
      </c>
      <c r="D23" s="278">
        <v>0.22309999999999999</v>
      </c>
      <c r="E23">
        <v>0.1663</v>
      </c>
      <c r="F23">
        <v>0.16270000000000001</v>
      </c>
      <c r="G23">
        <v>0.17829999999999999</v>
      </c>
      <c r="H23">
        <v>0.18</v>
      </c>
      <c r="I23" s="278">
        <v>0.23980000000000001</v>
      </c>
      <c r="J23" s="278">
        <v>0.21590000000000001</v>
      </c>
      <c r="K23">
        <v>0.16300000000000001</v>
      </c>
      <c r="L23">
        <v>0.1431</v>
      </c>
      <c r="M23">
        <v>0.17879999999999999</v>
      </c>
      <c r="N23">
        <v>0.18509999999999999</v>
      </c>
      <c r="P23" s="277"/>
    </row>
    <row r="24" spans="2:16" x14ac:dyDescent="0.25">
      <c r="B24" s="281">
        <f t="shared" si="1"/>
        <v>51200</v>
      </c>
      <c r="C24">
        <v>0.17829999999999999</v>
      </c>
      <c r="D24">
        <v>0.1759</v>
      </c>
      <c r="E24">
        <v>0.13780000000000001</v>
      </c>
      <c r="F24">
        <v>0.13739999999999999</v>
      </c>
      <c r="G24">
        <v>0.1434</v>
      </c>
      <c r="H24">
        <v>0.15260000000000001</v>
      </c>
      <c r="I24">
        <v>0.16259999999999999</v>
      </c>
      <c r="J24">
        <v>0.17499999999999999</v>
      </c>
      <c r="K24">
        <v>0.1245</v>
      </c>
      <c r="L24">
        <v>0.12239999999999999</v>
      </c>
      <c r="M24">
        <v>0.14349999999999999</v>
      </c>
      <c r="N24">
        <v>9.2399999999999996E-2</v>
      </c>
      <c r="P24" s="277"/>
    </row>
    <row r="25" spans="2:16" x14ac:dyDescent="0.25">
      <c r="B25" s="282"/>
    </row>
    <row r="26" spans="2:16" x14ac:dyDescent="0.25">
      <c r="B26" s="282"/>
    </row>
    <row r="27" spans="2:16" x14ac:dyDescent="0.25">
      <c r="B27" s="283" t="s">
        <v>251</v>
      </c>
      <c r="C27" s="397" t="s">
        <v>245</v>
      </c>
      <c r="D27" s="397"/>
      <c r="E27" s="397" t="s">
        <v>246</v>
      </c>
      <c r="F27" s="397"/>
      <c r="G27" s="397" t="s">
        <v>247</v>
      </c>
      <c r="H27" s="397"/>
      <c r="I27" s="397" t="s">
        <v>248</v>
      </c>
      <c r="J27" s="397"/>
      <c r="K27" s="397" t="s">
        <v>249</v>
      </c>
      <c r="L27" s="397"/>
      <c r="M27" s="397" t="s">
        <v>250</v>
      </c>
      <c r="N27" s="397"/>
    </row>
    <row r="28" spans="2:16" x14ac:dyDescent="0.25">
      <c r="B28" s="281">
        <v>400</v>
      </c>
      <c r="C28">
        <v>1.1455</v>
      </c>
      <c r="D28">
        <v>1.0911</v>
      </c>
      <c r="E28">
        <v>1.1202000000000001</v>
      </c>
      <c r="F28">
        <v>1.0914999999999999</v>
      </c>
      <c r="G28">
        <v>1.1781999999999999</v>
      </c>
      <c r="H28">
        <v>1.1379999999999999</v>
      </c>
      <c r="I28">
        <v>1.2092000000000001</v>
      </c>
      <c r="J28">
        <v>1.2064999999999999</v>
      </c>
      <c r="K28">
        <v>1.1627000000000001</v>
      </c>
      <c r="L28">
        <v>1.1658999999999999</v>
      </c>
      <c r="M28">
        <v>9.8199999999999996E-2</v>
      </c>
      <c r="N28">
        <v>0.1042</v>
      </c>
    </row>
    <row r="29" spans="2:16" ht="15.75" thickBot="1" x14ac:dyDescent="0.3">
      <c r="B29" s="281">
        <f>B28*2</f>
        <v>800</v>
      </c>
      <c r="C29">
        <v>0.93310000000000004</v>
      </c>
      <c r="D29">
        <v>0.84719999999999995</v>
      </c>
      <c r="E29">
        <v>0.88219999999999998</v>
      </c>
      <c r="F29">
        <v>0.88539999999999996</v>
      </c>
      <c r="G29">
        <v>0.90459999999999996</v>
      </c>
      <c r="H29">
        <v>0.88959999999999995</v>
      </c>
      <c r="I29">
        <v>0.96950000000000003</v>
      </c>
      <c r="J29">
        <v>0.96379999999999999</v>
      </c>
      <c r="K29">
        <v>0.9173</v>
      </c>
      <c r="L29">
        <v>0.88109999999999999</v>
      </c>
      <c r="M29">
        <v>9.4200000000000006E-2</v>
      </c>
      <c r="N29">
        <v>0.1074</v>
      </c>
    </row>
    <row r="30" spans="2:16" x14ac:dyDescent="0.25">
      <c r="B30" s="281">
        <f t="shared" ref="B30:B35" si="2">B29*2</f>
        <v>1600</v>
      </c>
      <c r="C30">
        <v>0.73040000000000005</v>
      </c>
      <c r="D30">
        <v>0.66369999999999996</v>
      </c>
      <c r="E30">
        <v>0.70450000000000002</v>
      </c>
      <c r="F30">
        <v>0.70189999999999997</v>
      </c>
      <c r="G30">
        <v>0.70960000000000001</v>
      </c>
      <c r="H30">
        <v>0.70550000000000002</v>
      </c>
      <c r="I30">
        <v>0.79849999999999999</v>
      </c>
      <c r="J30">
        <v>0.78449999999999998</v>
      </c>
      <c r="K30">
        <v>0.66039999999999999</v>
      </c>
      <c r="L30">
        <v>0.67420000000000002</v>
      </c>
      <c r="M30">
        <v>8.5500000000000007E-2</v>
      </c>
      <c r="N30">
        <v>8.6800000000000002E-2</v>
      </c>
      <c r="P30" s="279" t="s">
        <v>230</v>
      </c>
    </row>
    <row r="31" spans="2:16" ht="15.75" thickBot="1" x14ac:dyDescent="0.3">
      <c r="B31" s="281">
        <f t="shared" si="2"/>
        <v>3200</v>
      </c>
      <c r="C31">
        <v>0.54679999999999995</v>
      </c>
      <c r="D31">
        <v>0.51239999999999997</v>
      </c>
      <c r="E31">
        <v>0.55659999999999998</v>
      </c>
      <c r="F31">
        <v>0.55600000000000005</v>
      </c>
      <c r="G31">
        <v>0.57399999999999995</v>
      </c>
      <c r="H31">
        <v>0.57279999999999998</v>
      </c>
      <c r="I31">
        <v>0.66159999999999997</v>
      </c>
      <c r="J31">
        <v>0.63690000000000002</v>
      </c>
      <c r="K31">
        <v>0.50719999999999998</v>
      </c>
      <c r="L31">
        <v>0.50970000000000004</v>
      </c>
      <c r="M31">
        <v>9.6299999999999997E-2</v>
      </c>
      <c r="N31">
        <v>9.5600000000000004E-2</v>
      </c>
      <c r="P31" s="280">
        <f>2*AVERAGE(M28:N35)</f>
        <v>0.19291250000000001</v>
      </c>
    </row>
    <row r="32" spans="2:16" x14ac:dyDescent="0.25">
      <c r="B32" s="281">
        <f t="shared" si="2"/>
        <v>6400</v>
      </c>
      <c r="C32">
        <v>0.37109999999999999</v>
      </c>
      <c r="D32">
        <v>0.3584</v>
      </c>
      <c r="E32">
        <v>0.40329999999999999</v>
      </c>
      <c r="F32">
        <v>0.40410000000000001</v>
      </c>
      <c r="G32">
        <v>0.40539999999999998</v>
      </c>
      <c r="H32">
        <v>0.4083</v>
      </c>
      <c r="I32">
        <v>0.49469999999999997</v>
      </c>
      <c r="J32">
        <v>0.4824</v>
      </c>
      <c r="K32">
        <v>0.37280000000000002</v>
      </c>
      <c r="L32">
        <v>0.3589</v>
      </c>
      <c r="M32">
        <v>0.1021</v>
      </c>
      <c r="N32">
        <v>0.10639999999999999</v>
      </c>
    </row>
    <row r="33" spans="2:14" x14ac:dyDescent="0.25">
      <c r="B33" s="281">
        <f t="shared" si="2"/>
        <v>12800</v>
      </c>
      <c r="C33" s="278">
        <v>0.26719999999999999</v>
      </c>
      <c r="D33" s="278">
        <v>0.25559999999999999</v>
      </c>
      <c r="E33">
        <v>0.28660000000000002</v>
      </c>
      <c r="F33">
        <v>0.29530000000000001</v>
      </c>
      <c r="G33">
        <v>0.29070000000000001</v>
      </c>
      <c r="H33">
        <v>0.29239999999999999</v>
      </c>
      <c r="I33">
        <v>0.34389999999999998</v>
      </c>
      <c r="J33">
        <v>0.3498</v>
      </c>
      <c r="K33" s="278">
        <v>0.25440000000000002</v>
      </c>
      <c r="L33" s="278">
        <v>0.2586</v>
      </c>
      <c r="M33">
        <v>9.7000000000000003E-2</v>
      </c>
      <c r="N33">
        <v>9.6000000000000002E-2</v>
      </c>
    </row>
    <row r="34" spans="2:14" x14ac:dyDescent="0.25">
      <c r="B34" s="281">
        <f t="shared" si="2"/>
        <v>25600</v>
      </c>
      <c r="C34">
        <v>0.18609999999999999</v>
      </c>
      <c r="D34">
        <v>0.18260000000000001</v>
      </c>
      <c r="E34" s="278">
        <v>0.20930000000000001</v>
      </c>
      <c r="F34" s="278">
        <v>0.223</v>
      </c>
      <c r="G34" s="278">
        <v>0.21210000000000001</v>
      </c>
      <c r="H34" s="278">
        <v>0.20119999999999999</v>
      </c>
      <c r="I34" s="278">
        <v>0.24049999999999999</v>
      </c>
      <c r="J34" s="278">
        <v>0.24210000000000001</v>
      </c>
      <c r="K34">
        <v>0.185</v>
      </c>
      <c r="L34">
        <v>0.19089999999999999</v>
      </c>
      <c r="M34">
        <v>9.5299999999999996E-2</v>
      </c>
      <c r="N34">
        <v>9.3100000000000002E-2</v>
      </c>
    </row>
    <row r="35" spans="2:14" x14ac:dyDescent="0.25">
      <c r="B35" s="281">
        <f t="shared" si="2"/>
        <v>51200</v>
      </c>
      <c r="C35">
        <v>0.1457</v>
      </c>
      <c r="D35">
        <v>0.1404</v>
      </c>
      <c r="E35">
        <v>0.15859999999999999</v>
      </c>
      <c r="F35">
        <v>0.17849999999999999</v>
      </c>
      <c r="G35">
        <v>0.15909999999999999</v>
      </c>
      <c r="H35">
        <v>0.1588</v>
      </c>
      <c r="I35">
        <v>0.1857</v>
      </c>
      <c r="J35">
        <v>0.1794</v>
      </c>
      <c r="K35">
        <v>0.1444</v>
      </c>
      <c r="L35">
        <v>0.1469</v>
      </c>
      <c r="M35">
        <v>9.2999999999999999E-2</v>
      </c>
      <c r="N35">
        <v>9.2200000000000004E-2</v>
      </c>
    </row>
    <row r="38" spans="2:14" ht="21" x14ac:dyDescent="0.35">
      <c r="D38" s="237" t="s">
        <v>228</v>
      </c>
    </row>
    <row r="39" spans="2:14" x14ac:dyDescent="0.25">
      <c r="D39" t="s">
        <v>225</v>
      </c>
    </row>
    <row r="40" spans="2:14" ht="17.25" x14ac:dyDescent="0.25">
      <c r="D40" t="s">
        <v>226</v>
      </c>
    </row>
    <row r="41" spans="2:14" ht="15.75" thickBot="1" x14ac:dyDescent="0.3"/>
    <row r="42" spans="2:14" x14ac:dyDescent="0.25">
      <c r="D42" s="247" t="s">
        <v>215</v>
      </c>
      <c r="E42" s="248"/>
      <c r="F42" s="393" t="s">
        <v>217</v>
      </c>
      <c r="G42" s="394"/>
      <c r="H42" s="395"/>
      <c r="I42" s="249" t="s">
        <v>218</v>
      </c>
    </row>
    <row r="43" spans="2:14" x14ac:dyDescent="0.25">
      <c r="D43" s="250" t="s">
        <v>219</v>
      </c>
      <c r="E43" s="251"/>
      <c r="F43" s="252">
        <v>1</v>
      </c>
      <c r="G43" s="252">
        <v>2</v>
      </c>
      <c r="H43" s="252">
        <v>3</v>
      </c>
      <c r="I43" s="253"/>
    </row>
    <row r="44" spans="2:14" x14ac:dyDescent="0.25">
      <c r="D44" s="371" t="s">
        <v>220</v>
      </c>
      <c r="E44" s="254"/>
      <c r="F44" s="254">
        <v>75</v>
      </c>
      <c r="G44" s="254">
        <v>265</v>
      </c>
      <c r="H44" s="254">
        <v>200</v>
      </c>
      <c r="I44" s="255">
        <v>1</v>
      </c>
    </row>
    <row r="45" spans="2:14" x14ac:dyDescent="0.25">
      <c r="D45" s="371"/>
      <c r="E45" s="254"/>
      <c r="F45" s="275">
        <v>75.001000000000005</v>
      </c>
      <c r="G45" s="254">
        <v>237</v>
      </c>
      <c r="H45" s="254">
        <v>181</v>
      </c>
      <c r="I45" s="255">
        <v>1</v>
      </c>
    </row>
    <row r="46" spans="2:14" x14ac:dyDescent="0.25">
      <c r="D46" s="371"/>
      <c r="E46" s="287" t="s">
        <v>227</v>
      </c>
      <c r="F46" s="275">
        <f>F44*2.5</f>
        <v>187.5</v>
      </c>
      <c r="G46" s="275">
        <f t="shared" ref="G46:I47" si="3">G44*2.5</f>
        <v>662.5</v>
      </c>
      <c r="H46" s="275">
        <f t="shared" si="3"/>
        <v>500</v>
      </c>
      <c r="I46" s="275">
        <f t="shared" si="3"/>
        <v>2.5</v>
      </c>
    </row>
    <row r="47" spans="2:14" x14ac:dyDescent="0.25">
      <c r="D47" s="371"/>
      <c r="E47" s="396"/>
      <c r="F47" s="275">
        <f>F45*2.5</f>
        <v>187.5025</v>
      </c>
      <c r="G47" s="275">
        <f t="shared" si="3"/>
        <v>592.5</v>
      </c>
      <c r="H47" s="275">
        <f t="shared" si="3"/>
        <v>452.5</v>
      </c>
      <c r="I47" s="275">
        <f t="shared" si="3"/>
        <v>2.5</v>
      </c>
    </row>
    <row r="48" spans="2:14" x14ac:dyDescent="0.25">
      <c r="D48" s="371"/>
      <c r="E48" s="256" t="s">
        <v>222</v>
      </c>
      <c r="F48" s="276">
        <f>AVERAGE(F46:F47)</f>
        <v>187.50125</v>
      </c>
      <c r="G48" s="276">
        <f t="shared" ref="G48:I48" si="4">AVERAGE(G46:G47)</f>
        <v>627.5</v>
      </c>
      <c r="H48" s="276">
        <f t="shared" si="4"/>
        <v>476.25</v>
      </c>
      <c r="I48" s="276">
        <f t="shared" si="4"/>
        <v>2.5</v>
      </c>
    </row>
    <row r="49" spans="4:9" x14ac:dyDescent="0.25">
      <c r="D49" s="371"/>
      <c r="E49" s="23" t="s">
        <v>223</v>
      </c>
      <c r="F49" s="25">
        <f>STDEV(F46:F47)</f>
        <v>1.767766952964761E-3</v>
      </c>
      <c r="G49" s="25">
        <f t="shared" ref="G49:I49" si="5">STDEV(G46:G47)</f>
        <v>49.497474683058329</v>
      </c>
      <c r="H49" s="25">
        <f t="shared" si="5"/>
        <v>33.587572106361009</v>
      </c>
      <c r="I49" s="25">
        <f t="shared" si="5"/>
        <v>0</v>
      </c>
    </row>
    <row r="50" spans="4:9" ht="15.75" thickBot="1" x14ac:dyDescent="0.3">
      <c r="D50" s="372"/>
      <c r="E50" s="257" t="s">
        <v>224</v>
      </c>
      <c r="F50" s="258" t="e">
        <f>TTEST(F44:F45,$G$41:$G$42,2,2)</f>
        <v>#DIV/0!</v>
      </c>
      <c r="G50" s="258" t="e">
        <f>TTEST(G44:G45,$G$41:$G$42,2,2)</f>
        <v>#DIV/0!</v>
      </c>
      <c r="H50" s="258" t="e">
        <f>TTEST(H44:H45,$G$41:$G$42,2,2)</f>
        <v>#DIV/0!</v>
      </c>
      <c r="I50" s="259"/>
    </row>
  </sheetData>
  <mergeCells count="21">
    <mergeCell ref="K27:L27"/>
    <mergeCell ref="M27:N27"/>
    <mergeCell ref="K5:L5"/>
    <mergeCell ref="M5:N5"/>
    <mergeCell ref="C16:D16"/>
    <mergeCell ref="E16:F16"/>
    <mergeCell ref="G16:H16"/>
    <mergeCell ref="I16:J16"/>
    <mergeCell ref="K16:L16"/>
    <mergeCell ref="M16:N16"/>
    <mergeCell ref="I5:J5"/>
    <mergeCell ref="I27:J27"/>
    <mergeCell ref="F42:H42"/>
    <mergeCell ref="D44:D50"/>
    <mergeCell ref="E46:E47"/>
    <mergeCell ref="C5:D5"/>
    <mergeCell ref="E5:F5"/>
    <mergeCell ref="G5:H5"/>
    <mergeCell ref="C27:D27"/>
    <mergeCell ref="E27:F27"/>
    <mergeCell ref="G27:H27"/>
  </mergeCells>
  <conditionalFormatting sqref="F50:H50">
    <cfRule type="cellIs" dxfId="0" priority="1" operator="lessThan">
      <formula>0.05</formula>
    </cfRule>
  </conditionalFormatting>
  <pageMargins left="0.7" right="0.7" top="0.75" bottom="0.75" header="0.3" footer="0.3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supplement. fig. 1</vt:lpstr>
      <vt:lpstr>supplement. fig. 3</vt:lpstr>
      <vt:lpstr>supplement. fig. 4</vt:lpstr>
      <vt:lpstr>supplement. fig 5</vt:lpstr>
      <vt:lpstr>supplement.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Hagit Achdout</dc:creator>
  <cp:lastModifiedBy>Tomer Israely</cp:lastModifiedBy>
  <dcterms:created xsi:type="dcterms:W3CDTF">2021-08-29T12:15:17Z</dcterms:created>
  <dcterms:modified xsi:type="dcterms:W3CDTF">2021-09-05T06:15:06Z</dcterms:modified>
</cp:coreProperties>
</file>