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re0025/Desktop/Editorial Requests 210702/"/>
    </mc:Choice>
  </mc:AlternateContent>
  <xr:revisionPtr revIDLastSave="0" documentId="13_ncr:1_{8B364887-849C-5A46-B63C-06601C8FD5D3}" xr6:coauthVersionLast="47" xr6:coauthVersionMax="47" xr10:uidLastSave="{00000000-0000-0000-0000-000000000000}"/>
  <bookViews>
    <workbookView xWindow="0" yWindow="0" windowWidth="28800" windowHeight="18000" activeTab="6" xr2:uid="{DB46C11A-65B9-F844-B140-3D47DA1AC8F6}"/>
  </bookViews>
  <sheets>
    <sheet name="Fig 1" sheetId="1" r:id="rId1"/>
    <sheet name="Fig 2" sheetId="2" r:id="rId2"/>
    <sheet name="Fig 4C" sheetId="3" r:id="rId3"/>
    <sheet name="Fig 4D" sheetId="7" r:id="rId4"/>
    <sheet name="Fig 4E" sheetId="8" r:id="rId5"/>
    <sheet name="Fig S2" sheetId="4" r:id="rId6"/>
    <sheet name="Fig S8" sheetId="5" r:id="rId7"/>
  </sheets>
  <definedNames>
    <definedName name="mstate" localSheetId="1">'Fig 2'!$A$1:$I$67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4" i="2" l="1"/>
  <c r="I62" i="2"/>
  <c r="I60" i="2"/>
  <c r="I58" i="2"/>
  <c r="I53" i="2"/>
  <c r="I50" i="2"/>
  <c r="I42" i="2"/>
  <c r="I38" i="2"/>
  <c r="I37" i="2"/>
  <c r="I36" i="2"/>
  <c r="I29" i="2"/>
  <c r="I23" i="2"/>
  <c r="I21" i="2"/>
  <c r="I9" i="2"/>
  <c r="I10" i="2"/>
  <c r="I7" i="2"/>
  <c r="I12" i="2"/>
  <c r="I39" i="2"/>
  <c r="I54" i="2"/>
  <c r="I18" i="2"/>
  <c r="I17" i="2"/>
  <c r="I1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58A64D-E6D9-4C4A-8F0E-06573BBDBDD7}" name="mstate" type="6" refreshedVersion="7" background="1" saveData="1">
    <textPr sourceFile="/Users/mkre0025/Desktop/mstate.txt" thousands=" " tab="0" delimiter="&amp;">
      <textFields count="9">
        <textField type="text"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<sst xmlns="http://schemas.openxmlformats.org/spreadsheetml/2006/main" count="328" uniqueCount="128">
  <si>
    <t xml:space="preserve">Cumulative incidence at age 30 </t>
  </si>
  <si>
    <t xml:space="preserve">F1 </t>
  </si>
  <si>
    <t>F3</t>
  </si>
  <si>
    <t>F4</t>
  </si>
  <si>
    <t>F5</t>
  </si>
  <si>
    <t>F9</t>
  </si>
  <si>
    <t>Cases</t>
  </si>
  <si>
    <t>Before SCZ</t>
  </si>
  <si>
    <t>CI_min</t>
  </si>
  <si>
    <t>CI_max</t>
  </si>
  <si>
    <t>After SCZ</t>
  </si>
  <si>
    <t>Controls</t>
  </si>
  <si>
    <t xml:space="preserve"> D2 </t>
  </si>
  <si>
    <t xml:space="preserve"> None (N) </t>
  </si>
  <si>
    <t xml:space="preserve"> D2 first (N) </t>
  </si>
  <si>
    <t xml:space="preserve"> D2 after Dl (N) </t>
  </si>
  <si>
    <t xml:space="preserve"> HR </t>
  </si>
  <si>
    <t xml:space="preserve"> F3 </t>
  </si>
  <si>
    <t xml:space="preserve"> (0.93-1.17) </t>
  </si>
  <si>
    <t xml:space="preserve"> F4 </t>
  </si>
  <si>
    <t xml:space="preserve"> (0.76-1.03) </t>
  </si>
  <si>
    <t xml:space="preserve"> F50 </t>
  </si>
  <si>
    <t xml:space="preserve"> (0.78-1.28) </t>
  </si>
  <si>
    <t xml:space="preserve"> F60 </t>
  </si>
  <si>
    <t xml:space="preserve"> (1.18-1.51) </t>
  </si>
  <si>
    <t xml:space="preserve"> F70 </t>
  </si>
  <si>
    <t xml:space="preserve"> (0.64-1.05) </t>
  </si>
  <si>
    <t xml:space="preserve"> F84 </t>
  </si>
  <si>
    <t xml:space="preserve"> (0.31-0.53) </t>
  </si>
  <si>
    <t xml:space="preserve"> F9 </t>
  </si>
  <si>
    <t xml:space="preserve"> (1.14-1.45) </t>
  </si>
  <si>
    <t xml:space="preserve">F3 </t>
  </si>
  <si>
    <t xml:space="preserve"> (0.61-0.82) </t>
  </si>
  <si>
    <t xml:space="preserve"> (0.85-1.19) </t>
  </si>
  <si>
    <t xml:space="preserve"> (1.11-1.71) </t>
  </si>
  <si>
    <t xml:space="preserve"> (0.74-0.99) </t>
  </si>
  <si>
    <t xml:space="preserve"> (0.29-0.60) </t>
  </si>
  <si>
    <t xml:space="preserve"> (0.43-0.78) </t>
  </si>
  <si>
    <t xml:space="preserve"> (0.59-0.81) </t>
  </si>
  <si>
    <t xml:space="preserve">F4 </t>
  </si>
  <si>
    <t xml:space="preserve"> (0.91-1.28) </t>
  </si>
  <si>
    <t xml:space="preserve"> (1.27-1.71) </t>
  </si>
  <si>
    <t xml:space="preserve"> (1.17-1.97) </t>
  </si>
  <si>
    <t xml:space="preserve"> (1.34-1.85) </t>
  </si>
  <si>
    <t xml:space="preserve"> (0.76-1.45) </t>
  </si>
  <si>
    <t xml:space="preserve"> (0.66-1.24) </t>
  </si>
  <si>
    <t xml:space="preserve"> (1.02-1.43) </t>
  </si>
  <si>
    <t xml:space="preserve">F50 </t>
  </si>
  <si>
    <t xml:space="preserve"> (0.52-1.22) </t>
  </si>
  <si>
    <t xml:space="preserve"> (1.44-2.48) </t>
  </si>
  <si>
    <t xml:space="preserve"> (1.00-2.03) </t>
  </si>
  <si>
    <t xml:space="preserve"> (1.00-1.83) </t>
  </si>
  <si>
    <t xml:space="preserve"> (0.44-1.67) </t>
  </si>
  <si>
    <t xml:space="preserve"> (0.91-2.68) </t>
  </si>
  <si>
    <t xml:space="preserve"> (0.65-1.31) </t>
  </si>
  <si>
    <t xml:space="preserve">F60 </t>
  </si>
  <si>
    <t xml:space="preserve"> (1.53-2.05) </t>
  </si>
  <si>
    <t xml:space="preserve"> (1.80-2.32) </t>
  </si>
  <si>
    <t xml:space="preserve"> (1.64-2.26) </t>
  </si>
  <si>
    <t xml:space="preserve"> (1.29-2.01) </t>
  </si>
  <si>
    <t xml:space="preserve"> (0.77-1.40) </t>
  </si>
  <si>
    <t xml:space="preserve"> (0.51-0.99) </t>
  </si>
  <si>
    <t xml:space="preserve"> (1.67-2.21) </t>
  </si>
  <si>
    <t xml:space="preserve">F70 </t>
  </si>
  <si>
    <t xml:space="preserve"> (1.29-2.49) </t>
  </si>
  <si>
    <t xml:space="preserve"> (0.73-1.40) </t>
  </si>
  <si>
    <t xml:space="preserve"> (1.04-2.20) </t>
  </si>
  <si>
    <t xml:space="preserve"> (0.46-1.78) </t>
  </si>
  <si>
    <t xml:space="preserve"> (0.93-1.89) </t>
  </si>
  <si>
    <t xml:space="preserve"> (0.82-2.23) </t>
  </si>
  <si>
    <t xml:space="preserve"> (1.90-3.24) </t>
  </si>
  <si>
    <t xml:space="preserve">F84 </t>
  </si>
  <si>
    <t xml:space="preserve"> (0.32-0.77) </t>
  </si>
  <si>
    <t xml:space="preserve"> (1.62-2.93) </t>
  </si>
  <si>
    <t xml:space="preserve"> (1.51-3.13) </t>
  </si>
  <si>
    <t xml:space="preserve"> (0.52-2.38) </t>
  </si>
  <si>
    <t xml:space="preserve"> (0.93-2.05) </t>
  </si>
  <si>
    <t xml:space="preserve"> (1.27-3.44) </t>
  </si>
  <si>
    <t xml:space="preserve"> (1.66-2.87) </t>
  </si>
  <si>
    <t xml:space="preserve">F9 </t>
  </si>
  <si>
    <t xml:space="preserve"> (2.48-3.69) </t>
  </si>
  <si>
    <t xml:space="preserve"> (0.95-1.42) </t>
  </si>
  <si>
    <t xml:space="preserve"> (1.51-2.39) </t>
  </si>
  <si>
    <t xml:space="preserve"> (0.84-1.85) </t>
  </si>
  <si>
    <t xml:space="preserve"> (1.47-2.26) </t>
  </si>
  <si>
    <t xml:space="preserve"> (0.65-1.57) </t>
  </si>
  <si>
    <t xml:space="preserve"> (1.05-1.98) </t>
  </si>
  <si>
    <t>F1</t>
  </si>
  <si>
    <t xml:space="preserve"> p-value</t>
  </si>
  <si>
    <t xml:space="preserve"> 95 %-conf. </t>
  </si>
  <si>
    <t>D1</t>
  </si>
  <si>
    <t xml:space="preserve"> F1</t>
  </si>
  <si>
    <t xml:space="preserve"> F1 </t>
  </si>
  <si>
    <t xml:space="preserve"> D1 first (N) </t>
  </si>
  <si>
    <t xml:space="preserve">N_dim </t>
  </si>
  <si>
    <t>R^2</t>
  </si>
  <si>
    <t>F60</t>
  </si>
  <si>
    <t>F70</t>
  </si>
  <si>
    <t>F84</t>
  </si>
  <si>
    <t>k</t>
  </si>
  <si>
    <t xml:space="preserve">Cluster  </t>
  </si>
  <si>
    <t>Dia</t>
  </si>
  <si>
    <t>F90</t>
  </si>
  <si>
    <t>F50</t>
  </si>
  <si>
    <t>-</t>
  </si>
  <si>
    <t>Cum Inc %</t>
  </si>
  <si>
    <t>l conf int %</t>
  </si>
  <si>
    <t>u conf int  %</t>
  </si>
  <si>
    <t xml:space="preserve">l conf int % </t>
  </si>
  <si>
    <t>u conf int %</t>
  </si>
  <si>
    <t>Cluster</t>
  </si>
  <si>
    <t>Variable</t>
  </si>
  <si>
    <t>mean Z</t>
  </si>
  <si>
    <t>sd</t>
  </si>
  <si>
    <t>Edu-PGS</t>
  </si>
  <si>
    <t>Maternal Age</t>
  </si>
  <si>
    <t>Paternal Age</t>
  </si>
  <si>
    <t>Birth Weight</t>
  </si>
  <si>
    <t>Birth Length</t>
  </si>
  <si>
    <t>Number of hosp.</t>
  </si>
  <si>
    <t>Total time hosp.</t>
  </si>
  <si>
    <t>bacterial infection</t>
  </si>
  <si>
    <t>mean - mean prop</t>
  </si>
  <si>
    <t>maternal diagnosis, any psych</t>
  </si>
  <si>
    <t>maternal diagnosis, Schiz.</t>
  </si>
  <si>
    <t>Maternal smoking in preg.</t>
  </si>
  <si>
    <t>Paternal diagnosis, any psych</t>
  </si>
  <si>
    <t>Paternal diagnosis, Schiz.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</si>
</sst>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000000"/>
    <numFmt numFmtId="165" formatCode="0.0000000"/>
    <numFmt numFmtId="166" formatCode="0.000000"/>
    <numFmt numFmtId="167" formatCode="0.0"/>
    <numFmt numFmtId="168" formatCode="0.000"/>
    <numFmt numFmtId="169" formatCode="0.0000"/>
    <numFmt numFmtId="170" formatCode="0.00000"/>
    <numFmt numFmtId="171" formatCode="0.000000000"/>
    <numFmt numFmtId="172" formatCode="0.000000000000"/>
    <numFmt numFmtId="173" formatCode="0.000000000000000"/>
    <numFmt numFmtId="174" formatCode="0.0000000000000000"/>
    <numFmt numFmtId="175" formatCode="0.000000000000000000000"/>
    <numFmt numFmtId="176" formatCode="0.00000000000000000000000000000"/>
  </numFmts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68" fontId="0" fillId="0" borderId="0" xfId="0" applyNumberFormat="1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/>
    </xf>
    <xf numFmtId="49" fontId="0" fillId="0" borderId="0" xfId="0" applyNumberFormat="1" applyFont="1"/>
    <xf numFmtId="2" fontId="0" fillId="0" borderId="0" xfId="0" applyNumberFormat="1" applyFont="1"/>
    <xf numFmtId="165" fontId="0" fillId="0" borderId="0" xfId="0" applyNumberFormat="1" applyFont="1"/>
    <xf numFmtId="172" fontId="0" fillId="0" borderId="0" xfId="0" applyNumberFormat="1" applyFont="1"/>
    <xf numFmtId="166" fontId="0" fillId="0" borderId="0" xfId="0" applyNumberFormat="1" applyFont="1"/>
    <xf numFmtId="169" fontId="0" fillId="0" borderId="0" xfId="0" applyNumberFormat="1" applyFont="1"/>
    <xf numFmtId="168" fontId="0" fillId="0" borderId="0" xfId="0" applyNumberFormat="1" applyFont="1"/>
    <xf numFmtId="170" fontId="0" fillId="0" borderId="0" xfId="0" applyNumberFormat="1" applyFont="1"/>
    <xf numFmtId="164" fontId="0" fillId="0" borderId="0" xfId="0" applyNumberFormat="1" applyFont="1"/>
    <xf numFmtId="171" fontId="0" fillId="2" borderId="0" xfId="0" applyNumberFormat="1" applyFont="1" applyFill="1"/>
    <xf numFmtId="173" fontId="0" fillId="0" borderId="0" xfId="0" applyNumberFormat="1" applyFont="1"/>
    <xf numFmtId="176" fontId="0" fillId="0" borderId="0" xfId="0" applyNumberFormat="1" applyFont="1"/>
    <xf numFmtId="174" fontId="0" fillId="0" borderId="0" xfId="0" applyNumberFormat="1" applyFont="1"/>
    <xf numFmtId="175" fontId="0" fillId="0" borderId="0" xfId="0" applyNumberFormat="1" applyFont="1"/>
    <xf numFmtId="171" fontId="0" fillId="0" borderId="0" xfId="0" applyNumberFormat="1" applyFont="1"/>
    <xf numFmtId="167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state" connectionId="1" xr16:uid="{7C3DACD9-BEB5-314B-BE88-C20D94C536B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57F13-2A1D-C741-A7FC-15B2C15769C4}">
  <dimension ref="A1:J12"/>
  <sheetViews>
    <sheetView workbookViewId="0">
      <selection activeCell="I13" sqref="A1:XFD1048576"/>
    </sheetView>
  </sheetViews>
  <sheetFormatPr baseColWidth="10" defaultRowHeight="16" x14ac:dyDescent="0.2"/>
  <cols>
    <col min="1" max="16384" width="10.83203125" style="2"/>
  </cols>
  <sheetData>
    <row r="1" spans="1:10" x14ac:dyDescent="0.2">
      <c r="A1" s="2" t="s">
        <v>0</v>
      </c>
    </row>
    <row r="3" spans="1:10" x14ac:dyDescent="0.2">
      <c r="B3" s="2" t="s">
        <v>6</v>
      </c>
      <c r="H3" s="2" t="s">
        <v>11</v>
      </c>
    </row>
    <row r="4" spans="1:10" x14ac:dyDescent="0.2">
      <c r="B4" s="2" t="s">
        <v>7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7</v>
      </c>
      <c r="I4" s="2" t="s">
        <v>8</v>
      </c>
      <c r="J4" s="2" t="s">
        <v>9</v>
      </c>
    </row>
    <row r="5" spans="1:10" x14ac:dyDescent="0.2">
      <c r="A5" s="2" t="s">
        <v>1</v>
      </c>
      <c r="B5" s="20">
        <v>20.8</v>
      </c>
      <c r="C5" s="20">
        <v>19.7</v>
      </c>
      <c r="D5" s="20">
        <v>22</v>
      </c>
      <c r="E5" s="20">
        <v>37.4</v>
      </c>
      <c r="F5" s="20">
        <v>36.200000000000003</v>
      </c>
      <c r="G5" s="20">
        <v>38.5</v>
      </c>
      <c r="H5" s="20">
        <v>2.2999999999999998</v>
      </c>
      <c r="I5" s="20">
        <v>2</v>
      </c>
      <c r="J5" s="20">
        <v>2.6</v>
      </c>
    </row>
    <row r="6" spans="1:10" x14ac:dyDescent="0.2">
      <c r="A6" s="2" t="s">
        <v>2</v>
      </c>
      <c r="B6" s="20">
        <v>28.4</v>
      </c>
      <c r="C6" s="20">
        <v>27.2</v>
      </c>
      <c r="D6" s="20">
        <v>29.7</v>
      </c>
      <c r="E6" s="20">
        <v>36.799999999999997</v>
      </c>
      <c r="F6" s="20">
        <v>36.200000000000003</v>
      </c>
      <c r="G6" s="20">
        <v>38.4</v>
      </c>
      <c r="H6" s="20">
        <v>5.0999999999999996</v>
      </c>
      <c r="I6" s="20">
        <v>4.8</v>
      </c>
      <c r="J6" s="20">
        <v>5.5</v>
      </c>
    </row>
    <row r="7" spans="1:10" x14ac:dyDescent="0.2">
      <c r="A7" s="2" t="s">
        <v>3</v>
      </c>
      <c r="B7" s="20">
        <v>13</v>
      </c>
      <c r="C7" s="20">
        <v>12</v>
      </c>
      <c r="D7" s="20">
        <v>13.9</v>
      </c>
      <c r="E7" s="20">
        <v>21.6</v>
      </c>
      <c r="F7" s="20">
        <v>20.7</v>
      </c>
      <c r="G7" s="20">
        <v>22.4</v>
      </c>
      <c r="H7" s="20">
        <v>3.9</v>
      </c>
      <c r="I7" s="20">
        <v>3.6</v>
      </c>
      <c r="J7" s="20">
        <v>4.3</v>
      </c>
    </row>
    <row r="8" spans="1:10" x14ac:dyDescent="0.2">
      <c r="A8" s="2" t="s">
        <v>4</v>
      </c>
      <c r="B8" s="20">
        <v>4.5</v>
      </c>
      <c r="C8" s="20">
        <v>4</v>
      </c>
      <c r="D8" s="20">
        <v>5.0999999999999996</v>
      </c>
      <c r="E8" s="20">
        <v>6.6</v>
      </c>
      <c r="F8" s="20">
        <v>6.2</v>
      </c>
      <c r="G8" s="20">
        <v>7.1</v>
      </c>
      <c r="H8" s="20">
        <v>1.4</v>
      </c>
      <c r="I8" s="20">
        <v>1.2</v>
      </c>
      <c r="J8" s="20">
        <v>1.5</v>
      </c>
    </row>
    <row r="9" spans="1:10" x14ac:dyDescent="0.2">
      <c r="A9" s="2" t="s">
        <v>96</v>
      </c>
      <c r="B9" s="20">
        <v>20</v>
      </c>
      <c r="C9" s="20">
        <v>18.899999999999999</v>
      </c>
      <c r="D9" s="20">
        <v>21.1</v>
      </c>
      <c r="E9" s="20">
        <v>30.3</v>
      </c>
      <c r="F9" s="20">
        <v>29.5</v>
      </c>
      <c r="G9" s="20">
        <v>31.2</v>
      </c>
      <c r="H9" s="20">
        <v>3.2</v>
      </c>
      <c r="I9" s="20">
        <v>2.9</v>
      </c>
      <c r="J9" s="20">
        <v>3.5</v>
      </c>
    </row>
    <row r="10" spans="1:10" x14ac:dyDescent="0.2">
      <c r="A10" s="2" t="s">
        <v>97</v>
      </c>
      <c r="B10" s="20">
        <v>2.9</v>
      </c>
      <c r="C10" s="20">
        <v>2.5</v>
      </c>
      <c r="D10" s="20">
        <v>3.4</v>
      </c>
      <c r="E10" s="20">
        <v>5.2</v>
      </c>
      <c r="F10" s="20">
        <v>4.8</v>
      </c>
      <c r="G10" s="20">
        <v>5.7</v>
      </c>
      <c r="H10" s="20">
        <v>0.9</v>
      </c>
      <c r="I10" s="20">
        <v>0.7</v>
      </c>
      <c r="J10" s="20">
        <v>1</v>
      </c>
    </row>
    <row r="11" spans="1:10" x14ac:dyDescent="0.2">
      <c r="A11" s="2" t="s">
        <v>98</v>
      </c>
      <c r="B11" s="20">
        <v>4.2</v>
      </c>
      <c r="C11" s="20">
        <v>3.6</v>
      </c>
      <c r="D11" s="20">
        <v>4.7</v>
      </c>
      <c r="E11" s="20">
        <v>6.6</v>
      </c>
      <c r="F11" s="20">
        <v>6.2</v>
      </c>
      <c r="G11" s="20">
        <v>7.1</v>
      </c>
      <c r="H11" s="20">
        <v>1.7</v>
      </c>
      <c r="I11" s="20">
        <v>1.5</v>
      </c>
      <c r="J11" s="20">
        <v>1.9</v>
      </c>
    </row>
    <row r="12" spans="1:10" x14ac:dyDescent="0.2">
      <c r="A12" s="2" t="s">
        <v>5</v>
      </c>
      <c r="B12" s="20">
        <v>14.3</v>
      </c>
      <c r="C12" s="20">
        <v>13.3</v>
      </c>
      <c r="D12" s="20">
        <v>15.3</v>
      </c>
      <c r="E12" s="20">
        <v>20.5</v>
      </c>
      <c r="F12" s="20">
        <v>19.8</v>
      </c>
      <c r="G12" s="20">
        <v>21.2</v>
      </c>
      <c r="H12" s="20">
        <v>4.9000000000000004</v>
      </c>
      <c r="I12" s="20">
        <v>4.7</v>
      </c>
      <c r="J12" s="20">
        <v>5.3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0F48-7A35-C340-B61A-F57108831CD5}">
  <dimension ref="A1:I67"/>
  <sheetViews>
    <sheetView topLeftCell="A8" workbookViewId="0">
      <selection activeCell="I24" sqref="A1:XFD1048576"/>
    </sheetView>
  </sheetViews>
  <sheetFormatPr baseColWidth="10" defaultRowHeight="16" x14ac:dyDescent="0.2"/>
  <cols>
    <col min="1" max="1" width="11.6640625" style="2" bestFit="1" customWidth="1"/>
    <col min="2" max="2" width="5.1640625" style="2" bestFit="1" customWidth="1"/>
    <col min="3" max="3" width="9.6640625" style="2" bestFit="1" customWidth="1"/>
    <col min="4" max="4" width="10.83203125" style="2"/>
    <col min="5" max="5" width="11.33203125" style="2" bestFit="1" customWidth="1"/>
    <col min="6" max="6" width="14.1640625" style="2" bestFit="1" customWidth="1"/>
    <col min="7" max="7" width="5.1640625" style="2" bestFit="1" customWidth="1"/>
    <col min="8" max="8" width="11.1640625" style="2" bestFit="1" customWidth="1"/>
    <col min="9" max="9" width="34.33203125" style="2" bestFit="1" customWidth="1"/>
    <col min="10" max="16384" width="10.83203125" style="2"/>
  </cols>
  <sheetData>
    <row r="1" spans="1:9" x14ac:dyDescent="0.2">
      <c r="A1" s="5"/>
    </row>
    <row r="2" spans="1:9" x14ac:dyDescent="0.2">
      <c r="A2" s="5" t="s">
        <v>90</v>
      </c>
      <c r="B2" s="2" t="s">
        <v>12</v>
      </c>
      <c r="C2" s="2" t="s">
        <v>13</v>
      </c>
      <c r="D2" s="2" t="s">
        <v>93</v>
      </c>
      <c r="E2" s="2" t="s">
        <v>14</v>
      </c>
      <c r="F2" s="2" t="s">
        <v>15</v>
      </c>
      <c r="G2" s="2" t="s">
        <v>16</v>
      </c>
      <c r="H2" s="2" t="s">
        <v>89</v>
      </c>
      <c r="I2" s="2" t="s">
        <v>88</v>
      </c>
    </row>
    <row r="3" spans="1:9" x14ac:dyDescent="0.2">
      <c r="A3" s="5"/>
    </row>
    <row r="4" spans="1:9" x14ac:dyDescent="0.2">
      <c r="A4" s="5" t="s">
        <v>1</v>
      </c>
      <c r="B4" s="2" t="s">
        <v>17</v>
      </c>
      <c r="C4" s="2">
        <v>2007</v>
      </c>
      <c r="D4" s="2">
        <v>1718</v>
      </c>
      <c r="E4" s="2">
        <v>1413</v>
      </c>
      <c r="F4" s="2">
        <v>218</v>
      </c>
      <c r="G4" s="2">
        <v>1.04</v>
      </c>
      <c r="H4" s="2" t="s">
        <v>18</v>
      </c>
      <c r="I4" s="6">
        <v>0.47</v>
      </c>
    </row>
    <row r="5" spans="1:9" x14ac:dyDescent="0.2">
      <c r="A5" s="5" t="s">
        <v>1</v>
      </c>
      <c r="B5" s="2" t="s">
        <v>19</v>
      </c>
      <c r="C5" s="2">
        <v>2585</v>
      </c>
      <c r="D5" s="2">
        <v>915</v>
      </c>
      <c r="E5" s="2">
        <v>1616</v>
      </c>
      <c r="F5" s="2">
        <v>196</v>
      </c>
      <c r="G5" s="2">
        <v>0.89</v>
      </c>
      <c r="H5" s="2" t="s">
        <v>20</v>
      </c>
      <c r="I5" s="6">
        <v>0.12</v>
      </c>
    </row>
    <row r="6" spans="1:9" x14ac:dyDescent="0.2">
      <c r="A6" s="5" t="s">
        <v>87</v>
      </c>
      <c r="B6" s="2" t="s">
        <v>21</v>
      </c>
      <c r="C6" s="2">
        <v>3041</v>
      </c>
      <c r="D6" s="2">
        <v>336</v>
      </c>
      <c r="E6" s="2">
        <v>1903</v>
      </c>
      <c r="F6" s="2">
        <v>25</v>
      </c>
      <c r="G6" s="2">
        <v>1</v>
      </c>
      <c r="H6" s="2" t="s">
        <v>22</v>
      </c>
      <c r="I6" s="6">
        <v>0.98</v>
      </c>
    </row>
    <row r="7" spans="1:9" x14ac:dyDescent="0.2">
      <c r="A7" s="5" t="s">
        <v>87</v>
      </c>
      <c r="B7" s="2" t="s">
        <v>23</v>
      </c>
      <c r="C7" s="2">
        <v>2395</v>
      </c>
      <c r="D7" s="2">
        <v>1240</v>
      </c>
      <c r="E7" s="2">
        <v>1352</v>
      </c>
      <c r="F7" s="2">
        <v>256</v>
      </c>
      <c r="G7" s="2">
        <v>1.34</v>
      </c>
      <c r="H7" s="2" t="s">
        <v>24</v>
      </c>
      <c r="I7" s="7">
        <f>4.4*10^(-6)</f>
        <v>4.4000000000000002E-6</v>
      </c>
    </row>
    <row r="8" spans="1:9" x14ac:dyDescent="0.2">
      <c r="A8" s="5" t="s">
        <v>87</v>
      </c>
      <c r="B8" s="2" t="s">
        <v>25</v>
      </c>
      <c r="C8" s="2">
        <v>3118</v>
      </c>
      <c r="D8" s="2">
        <v>251</v>
      </c>
      <c r="E8" s="2">
        <v>1798</v>
      </c>
      <c r="F8" s="2">
        <v>56</v>
      </c>
      <c r="G8" s="2">
        <v>0.82</v>
      </c>
      <c r="H8" s="2" t="s">
        <v>26</v>
      </c>
      <c r="I8" s="6">
        <v>0.12</v>
      </c>
    </row>
    <row r="9" spans="1:9" x14ac:dyDescent="0.2">
      <c r="A9" s="5" t="s">
        <v>87</v>
      </c>
      <c r="B9" s="2" t="s">
        <v>27</v>
      </c>
      <c r="C9" s="2">
        <v>3016</v>
      </c>
      <c r="D9" s="2">
        <v>347</v>
      </c>
      <c r="E9" s="2">
        <v>1832</v>
      </c>
      <c r="F9" s="2">
        <v>25</v>
      </c>
      <c r="G9" s="2">
        <v>0.4</v>
      </c>
      <c r="H9" s="2" t="s">
        <v>28</v>
      </c>
      <c r="I9" s="8">
        <f>3.5*10^(-11)</f>
        <v>3.4999999999999995E-11</v>
      </c>
    </row>
    <row r="10" spans="1:9" x14ac:dyDescent="0.2">
      <c r="A10" s="5" t="s">
        <v>87</v>
      </c>
      <c r="B10" s="2" t="s">
        <v>29</v>
      </c>
      <c r="C10" s="2">
        <v>2768</v>
      </c>
      <c r="D10" s="2">
        <v>826</v>
      </c>
      <c r="E10" s="2">
        <v>1389</v>
      </c>
      <c r="F10" s="2">
        <v>189</v>
      </c>
      <c r="G10" s="2">
        <v>1.28</v>
      </c>
      <c r="H10" s="2" t="s">
        <v>30</v>
      </c>
      <c r="I10" s="9">
        <f>6.2*10^(-5)</f>
        <v>6.2000000000000003E-5</v>
      </c>
    </row>
    <row r="11" spans="1:9" x14ac:dyDescent="0.2">
      <c r="A11" s="5"/>
      <c r="I11" s="6"/>
    </row>
    <row r="12" spans="1:9" x14ac:dyDescent="0.2">
      <c r="A12" s="5" t="s">
        <v>31</v>
      </c>
      <c r="B12" s="2" t="s">
        <v>91</v>
      </c>
      <c r="C12" s="2">
        <v>2007</v>
      </c>
      <c r="D12" s="2">
        <v>1631</v>
      </c>
      <c r="E12" s="2">
        <v>1304</v>
      </c>
      <c r="F12" s="2">
        <v>414</v>
      </c>
      <c r="G12" s="2">
        <v>0.71</v>
      </c>
      <c r="H12" s="2" t="s">
        <v>32</v>
      </c>
      <c r="I12" s="7">
        <f>7*10^(-6)</f>
        <v>6.9999999999999999E-6</v>
      </c>
    </row>
    <row r="13" spans="1:9" x14ac:dyDescent="0.2">
      <c r="A13" s="5" t="s">
        <v>31</v>
      </c>
      <c r="B13" s="2" t="s">
        <v>19</v>
      </c>
      <c r="C13" s="2">
        <v>2823</v>
      </c>
      <c r="D13" s="2">
        <v>764</v>
      </c>
      <c r="E13" s="2">
        <v>1378</v>
      </c>
      <c r="F13" s="2">
        <v>279</v>
      </c>
      <c r="G13" s="2">
        <v>1.01</v>
      </c>
      <c r="H13" s="2" t="s">
        <v>33</v>
      </c>
      <c r="I13" s="6">
        <v>0.95</v>
      </c>
    </row>
    <row r="14" spans="1:9" x14ac:dyDescent="0.2">
      <c r="A14" s="5" t="s">
        <v>31</v>
      </c>
      <c r="B14" s="2" t="s">
        <v>21</v>
      </c>
      <c r="C14" s="2">
        <v>3278</v>
      </c>
      <c r="D14" s="2">
        <v>226</v>
      </c>
      <c r="E14" s="2">
        <v>1616</v>
      </c>
      <c r="F14" s="2">
        <v>88</v>
      </c>
      <c r="G14" s="2">
        <v>1.38</v>
      </c>
      <c r="H14" s="2" t="s">
        <v>34</v>
      </c>
      <c r="I14" s="10">
        <v>3.5000000000000001E-3</v>
      </c>
    </row>
    <row r="15" spans="1:9" x14ac:dyDescent="0.2">
      <c r="A15" s="5" t="s">
        <v>31</v>
      </c>
      <c r="B15" s="2" t="s">
        <v>23</v>
      </c>
      <c r="C15" s="2">
        <v>2598</v>
      </c>
      <c r="D15" s="2">
        <v>1032</v>
      </c>
      <c r="E15" s="2">
        <v>1098</v>
      </c>
      <c r="F15" s="2">
        <v>383</v>
      </c>
      <c r="G15" s="2">
        <v>0.85</v>
      </c>
      <c r="H15" s="2" t="s">
        <v>35</v>
      </c>
      <c r="I15" s="11">
        <v>3.5999999999999997E-2</v>
      </c>
    </row>
    <row r="16" spans="1:9" x14ac:dyDescent="0.2">
      <c r="A16" s="5" t="s">
        <v>31</v>
      </c>
      <c r="B16" s="2" t="s">
        <v>25</v>
      </c>
      <c r="C16" s="2">
        <v>3189</v>
      </c>
      <c r="D16" s="2">
        <v>258</v>
      </c>
      <c r="E16" s="2">
        <v>1603</v>
      </c>
      <c r="F16" s="2">
        <v>50</v>
      </c>
      <c r="G16" s="2">
        <v>0.42</v>
      </c>
      <c r="H16" s="2" t="s">
        <v>36</v>
      </c>
      <c r="I16" s="7">
        <f>2.77*10^(-6)</f>
        <v>2.7699999999999997E-6</v>
      </c>
    </row>
    <row r="17" spans="1:9" x14ac:dyDescent="0.2">
      <c r="A17" s="5" t="s">
        <v>31</v>
      </c>
      <c r="B17" s="2" t="s">
        <v>27</v>
      </c>
      <c r="C17" s="2">
        <v>3171</v>
      </c>
      <c r="D17" s="2">
        <v>291</v>
      </c>
      <c r="E17" s="2">
        <v>1554</v>
      </c>
      <c r="F17" s="2">
        <v>68</v>
      </c>
      <c r="G17" s="2">
        <v>0.57999999999999996</v>
      </c>
      <c r="H17" s="2" t="s">
        <v>37</v>
      </c>
      <c r="I17" s="12">
        <f>3*10^(-4)</f>
        <v>3.0000000000000003E-4</v>
      </c>
    </row>
    <row r="18" spans="1:9" x14ac:dyDescent="0.2">
      <c r="A18" s="5" t="s">
        <v>31</v>
      </c>
      <c r="B18" s="2" t="s">
        <v>29</v>
      </c>
      <c r="C18" s="2">
        <v>2679</v>
      </c>
      <c r="D18" s="2">
        <v>903</v>
      </c>
      <c r="E18" s="2">
        <v>1343</v>
      </c>
      <c r="F18" s="2">
        <v>132</v>
      </c>
      <c r="G18" s="2">
        <v>0.69</v>
      </c>
      <c r="H18" s="2" t="s">
        <v>38</v>
      </c>
      <c r="I18" s="7">
        <f>2.6* 10^(-6)</f>
        <v>2.6000000000000001E-6</v>
      </c>
    </row>
    <row r="19" spans="1:9" x14ac:dyDescent="0.2">
      <c r="A19" s="5"/>
      <c r="I19" s="6"/>
    </row>
    <row r="20" spans="1:9" x14ac:dyDescent="0.2">
      <c r="A20" s="5" t="s">
        <v>39</v>
      </c>
      <c r="B20" s="2" t="s">
        <v>91</v>
      </c>
      <c r="C20" s="2">
        <v>2585</v>
      </c>
      <c r="D20" s="2">
        <v>1885</v>
      </c>
      <c r="E20" s="2">
        <v>726</v>
      </c>
      <c r="F20" s="2">
        <v>190</v>
      </c>
      <c r="G20" s="2">
        <v>1.08</v>
      </c>
      <c r="H20" s="2" t="s">
        <v>40</v>
      </c>
      <c r="I20" s="6">
        <v>0.36</v>
      </c>
    </row>
    <row r="21" spans="1:9" x14ac:dyDescent="0.2">
      <c r="A21" s="5" t="s">
        <v>39</v>
      </c>
      <c r="B21" s="2" t="s">
        <v>17</v>
      </c>
      <c r="C21" s="2">
        <v>2823</v>
      </c>
      <c r="D21" s="2">
        <v>1727</v>
      </c>
      <c r="E21" s="2">
        <v>565</v>
      </c>
      <c r="F21" s="2">
        <v>159</v>
      </c>
      <c r="G21" s="2">
        <v>1.48</v>
      </c>
      <c r="H21" s="2" t="s">
        <v>41</v>
      </c>
      <c r="I21" s="13">
        <f>2.4*10^(-7)</f>
        <v>2.3999999999999998E-7</v>
      </c>
    </row>
    <row r="22" spans="1:9" x14ac:dyDescent="0.2">
      <c r="A22" s="5" t="s">
        <v>39</v>
      </c>
      <c r="B22" s="2" t="s">
        <v>21</v>
      </c>
      <c r="C22" s="2">
        <v>4038</v>
      </c>
      <c r="D22" s="2">
        <v>297</v>
      </c>
      <c r="E22" s="2">
        <v>884</v>
      </c>
      <c r="F22" s="2">
        <v>37</v>
      </c>
      <c r="G22" s="2">
        <v>1.52</v>
      </c>
      <c r="H22" s="2" t="s">
        <v>42</v>
      </c>
      <c r="I22" s="10">
        <v>1.6000000000000001E-3</v>
      </c>
    </row>
    <row r="23" spans="1:9" x14ac:dyDescent="0.2">
      <c r="A23" s="5" t="s">
        <v>39</v>
      </c>
      <c r="B23" s="2" t="s">
        <v>23</v>
      </c>
      <c r="C23" s="2">
        <v>3179</v>
      </c>
      <c r="D23" s="2">
        <v>1294</v>
      </c>
      <c r="E23" s="2">
        <v>539</v>
      </c>
      <c r="F23" s="2">
        <v>179</v>
      </c>
      <c r="G23" s="2">
        <v>1.57</v>
      </c>
      <c r="H23" s="2" t="s">
        <v>43</v>
      </c>
      <c r="I23" s="14">
        <f>3.8*10^(-8)</f>
        <v>3.7999999999999996E-8</v>
      </c>
    </row>
    <row r="24" spans="1:9" x14ac:dyDescent="0.2">
      <c r="A24" s="5" t="s">
        <v>39</v>
      </c>
      <c r="B24" s="2" t="s">
        <v>25</v>
      </c>
      <c r="C24" s="2">
        <v>4023</v>
      </c>
      <c r="D24" s="2">
        <v>281</v>
      </c>
      <c r="E24" s="2">
        <v>847</v>
      </c>
      <c r="F24" s="2">
        <v>33</v>
      </c>
      <c r="G24" s="2">
        <v>1.05</v>
      </c>
      <c r="H24" s="2" t="s">
        <v>44</v>
      </c>
      <c r="I24" s="6">
        <v>0.76</v>
      </c>
    </row>
    <row r="25" spans="1:9" x14ac:dyDescent="0.2">
      <c r="A25" s="5" t="s">
        <v>39</v>
      </c>
      <c r="B25" s="2" t="s">
        <v>27</v>
      </c>
      <c r="C25" s="2">
        <v>3979</v>
      </c>
      <c r="D25" s="2">
        <v>321</v>
      </c>
      <c r="E25" s="2">
        <v>836</v>
      </c>
      <c r="F25" s="2">
        <v>36</v>
      </c>
      <c r="G25" s="2">
        <v>0.9</v>
      </c>
      <c r="H25" s="2" t="s">
        <v>45</v>
      </c>
      <c r="I25" s="6">
        <v>0.52</v>
      </c>
    </row>
    <row r="26" spans="1:9" x14ac:dyDescent="0.2">
      <c r="A26" s="5" t="s">
        <v>39</v>
      </c>
      <c r="B26" s="2" t="s">
        <v>29</v>
      </c>
      <c r="C26" s="2">
        <v>3456</v>
      </c>
      <c r="D26" s="2">
        <v>947</v>
      </c>
      <c r="E26" s="2">
        <v>648</v>
      </c>
      <c r="F26" s="2">
        <v>89</v>
      </c>
      <c r="G26" s="2">
        <v>1.2</v>
      </c>
      <c r="H26" s="2" t="s">
        <v>46</v>
      </c>
      <c r="I26" s="6">
        <v>3.2000000000000001E-2</v>
      </c>
    </row>
    <row r="27" spans="1:9" x14ac:dyDescent="0.2">
      <c r="A27" s="5"/>
      <c r="I27" s="6"/>
    </row>
    <row r="28" spans="1:9" x14ac:dyDescent="0.2">
      <c r="A28" s="5" t="s">
        <v>47</v>
      </c>
      <c r="B28" s="2" t="s">
        <v>91</v>
      </c>
      <c r="C28" s="2">
        <v>3041</v>
      </c>
      <c r="D28" s="2">
        <v>2046</v>
      </c>
      <c r="E28" s="2">
        <v>270</v>
      </c>
      <c r="F28" s="2">
        <v>67</v>
      </c>
      <c r="G28" s="2">
        <v>0.8</v>
      </c>
      <c r="H28" s="2" t="s">
        <v>48</v>
      </c>
      <c r="I28" s="6">
        <v>0.28999999999999998</v>
      </c>
    </row>
    <row r="29" spans="1:9" x14ac:dyDescent="0.2">
      <c r="A29" s="5" t="s">
        <v>47</v>
      </c>
      <c r="B29" s="2" t="s">
        <v>17</v>
      </c>
      <c r="C29" s="2">
        <v>3278</v>
      </c>
      <c r="D29" s="2">
        <v>1877</v>
      </c>
      <c r="E29" s="2">
        <v>139</v>
      </c>
      <c r="F29" s="2">
        <v>89</v>
      </c>
      <c r="G29" s="2">
        <v>1.89</v>
      </c>
      <c r="H29" s="2" t="s">
        <v>49</v>
      </c>
      <c r="I29" s="7">
        <f>5.1*10^(-6)</f>
        <v>5.0999999999999995E-6</v>
      </c>
    </row>
    <row r="30" spans="1:9" x14ac:dyDescent="0.2">
      <c r="A30" s="5" t="s">
        <v>47</v>
      </c>
      <c r="B30" s="2" t="s">
        <v>19</v>
      </c>
      <c r="C30" s="2">
        <v>4038</v>
      </c>
      <c r="D30" s="2">
        <v>1068</v>
      </c>
      <c r="E30" s="2">
        <v>196</v>
      </c>
      <c r="F30" s="2">
        <v>63</v>
      </c>
      <c r="G30" s="2">
        <v>1.43</v>
      </c>
      <c r="H30" s="2" t="s">
        <v>50</v>
      </c>
      <c r="I30" s="11">
        <v>4.9000000000000002E-2</v>
      </c>
    </row>
    <row r="31" spans="1:9" x14ac:dyDescent="0.2">
      <c r="A31" s="5" t="s">
        <v>47</v>
      </c>
      <c r="B31" s="2" t="s">
        <v>23</v>
      </c>
      <c r="C31" s="2">
        <v>3651</v>
      </c>
      <c r="D31" s="2">
        <v>1476</v>
      </c>
      <c r="E31" s="2">
        <v>137</v>
      </c>
      <c r="F31" s="2">
        <v>86</v>
      </c>
      <c r="G31" s="2">
        <v>1.35</v>
      </c>
      <c r="H31" s="2" t="s">
        <v>51</v>
      </c>
      <c r="I31" s="11">
        <v>5.1999999999999998E-2</v>
      </c>
    </row>
    <row r="32" spans="1:9" x14ac:dyDescent="0.2">
      <c r="A32" s="5" t="s">
        <v>47</v>
      </c>
      <c r="B32" s="2" t="s">
        <v>25</v>
      </c>
      <c r="C32" s="2">
        <v>4752</v>
      </c>
      <c r="D32" s="2">
        <v>319</v>
      </c>
      <c r="E32" s="2">
        <v>268</v>
      </c>
      <c r="F32" s="2">
        <v>9</v>
      </c>
      <c r="G32" s="2">
        <v>0.86</v>
      </c>
      <c r="H32" s="2" t="s">
        <v>52</v>
      </c>
      <c r="I32" s="6">
        <v>0.65</v>
      </c>
    </row>
    <row r="33" spans="1:9" x14ac:dyDescent="0.2">
      <c r="A33" s="5" t="s">
        <v>47</v>
      </c>
      <c r="B33" s="2" t="s">
        <v>27</v>
      </c>
      <c r="C33" s="2">
        <v>4704</v>
      </c>
      <c r="D33" s="2">
        <v>375</v>
      </c>
      <c r="E33" s="2">
        <v>259</v>
      </c>
      <c r="F33" s="2">
        <v>7</v>
      </c>
      <c r="G33" s="2">
        <v>1.56</v>
      </c>
      <c r="H33" s="2" t="s">
        <v>53</v>
      </c>
      <c r="I33" s="6">
        <v>0.11</v>
      </c>
    </row>
    <row r="34" spans="1:9" x14ac:dyDescent="0.2">
      <c r="A34" s="5" t="s">
        <v>47</v>
      </c>
      <c r="B34" s="2" t="s">
        <v>29</v>
      </c>
      <c r="C34" s="2">
        <v>4009</v>
      </c>
      <c r="D34" s="2">
        <v>1089</v>
      </c>
      <c r="E34" s="2">
        <v>217</v>
      </c>
      <c r="F34" s="2">
        <v>26</v>
      </c>
      <c r="G34" s="2">
        <v>0.92</v>
      </c>
      <c r="H34" s="2" t="s">
        <v>54</v>
      </c>
      <c r="I34" s="6">
        <v>0.64</v>
      </c>
    </row>
    <row r="35" spans="1:9" x14ac:dyDescent="0.2">
      <c r="A35" s="5"/>
      <c r="I35" s="6"/>
    </row>
    <row r="36" spans="1:9" x14ac:dyDescent="0.2">
      <c r="A36" s="5" t="s">
        <v>55</v>
      </c>
      <c r="B36" s="2" t="s">
        <v>91</v>
      </c>
      <c r="C36" s="2">
        <v>2395</v>
      </c>
      <c r="D36" s="2">
        <v>1712</v>
      </c>
      <c r="E36" s="2">
        <v>916</v>
      </c>
      <c r="F36" s="2">
        <v>338</v>
      </c>
      <c r="G36" s="2">
        <v>1.77</v>
      </c>
      <c r="H36" s="2" t="s">
        <v>56</v>
      </c>
      <c r="I36" s="15">
        <f>3*10^(-14)</f>
        <v>2.9999999999999998E-14</v>
      </c>
    </row>
    <row r="37" spans="1:9" x14ac:dyDescent="0.2">
      <c r="A37" s="5" t="s">
        <v>55</v>
      </c>
      <c r="B37" s="2" t="s">
        <v>17</v>
      </c>
      <c r="C37" s="2">
        <v>2598</v>
      </c>
      <c r="D37" s="2">
        <v>1656</v>
      </c>
      <c r="E37" s="2">
        <v>774</v>
      </c>
      <c r="F37" s="2">
        <v>218</v>
      </c>
      <c r="G37" s="2">
        <v>2.04</v>
      </c>
      <c r="H37" s="2" t="s">
        <v>57</v>
      </c>
      <c r="I37" s="16">
        <f>2*10^(-28)</f>
        <v>2.0000000000000002E-28</v>
      </c>
    </row>
    <row r="38" spans="1:9" x14ac:dyDescent="0.2">
      <c r="A38" s="5" t="s">
        <v>55</v>
      </c>
      <c r="B38" s="2" t="s">
        <v>19</v>
      </c>
      <c r="C38" s="2">
        <v>3179</v>
      </c>
      <c r="D38" s="2">
        <v>844</v>
      </c>
      <c r="E38" s="2">
        <v>943</v>
      </c>
      <c r="F38" s="2">
        <v>213</v>
      </c>
      <c r="G38" s="2">
        <v>1.92</v>
      </c>
      <c r="H38" s="2" t="s">
        <v>58</v>
      </c>
      <c r="I38" s="17">
        <f>1.5*10^(-15)</f>
        <v>1.5000000000000001E-15</v>
      </c>
    </row>
    <row r="39" spans="1:9" x14ac:dyDescent="0.2">
      <c r="A39" s="5" t="s">
        <v>55</v>
      </c>
      <c r="B39" s="2" t="s">
        <v>21</v>
      </c>
      <c r="C39" s="2">
        <v>3651</v>
      </c>
      <c r="D39" s="2">
        <v>261</v>
      </c>
      <c r="E39" s="2">
        <v>1192</v>
      </c>
      <c r="F39" s="2">
        <v>60</v>
      </c>
      <c r="G39" s="2">
        <v>1.61</v>
      </c>
      <c r="H39" s="2" t="s">
        <v>59</v>
      </c>
      <c r="I39" s="9">
        <f>2.2*10^(-5)</f>
        <v>2.2000000000000003E-5</v>
      </c>
    </row>
    <row r="40" spans="1:9" x14ac:dyDescent="0.2">
      <c r="A40" s="5" t="s">
        <v>55</v>
      </c>
      <c r="B40" s="2" t="s">
        <v>25</v>
      </c>
      <c r="C40" s="2">
        <v>3603</v>
      </c>
      <c r="D40" s="2">
        <v>272</v>
      </c>
      <c r="E40" s="2">
        <v>1238</v>
      </c>
      <c r="F40" s="2">
        <v>41</v>
      </c>
      <c r="G40" s="2">
        <v>1.04</v>
      </c>
      <c r="H40" s="2" t="s">
        <v>60</v>
      </c>
      <c r="I40" s="6">
        <v>0.81</v>
      </c>
    </row>
    <row r="41" spans="1:9" x14ac:dyDescent="0.2">
      <c r="A41" s="5" t="s">
        <v>55</v>
      </c>
      <c r="B41" s="2" t="s">
        <v>27</v>
      </c>
      <c r="C41" s="2">
        <v>3521</v>
      </c>
      <c r="D41" s="2">
        <v>337</v>
      </c>
      <c r="E41" s="2">
        <v>1260</v>
      </c>
      <c r="F41" s="2">
        <v>32</v>
      </c>
      <c r="G41" s="2">
        <v>0.71</v>
      </c>
      <c r="H41" s="2" t="s">
        <v>61</v>
      </c>
      <c r="I41" s="11">
        <v>4.2000000000000003E-2</v>
      </c>
    </row>
    <row r="42" spans="1:9" x14ac:dyDescent="0.2">
      <c r="A42" s="5" t="s">
        <v>55</v>
      </c>
      <c r="B42" s="2" t="s">
        <v>29</v>
      </c>
      <c r="C42" s="2">
        <v>3143</v>
      </c>
      <c r="D42" s="2">
        <v>932</v>
      </c>
      <c r="E42" s="2">
        <v>933</v>
      </c>
      <c r="F42" s="2">
        <v>1150</v>
      </c>
      <c r="G42" s="2">
        <v>1.92</v>
      </c>
      <c r="H42" s="2" t="s">
        <v>62</v>
      </c>
      <c r="I42" s="18">
        <f>5.9*10^(-20)</f>
        <v>5.8999999999999997E-20</v>
      </c>
    </row>
    <row r="43" spans="1:9" x14ac:dyDescent="0.2">
      <c r="A43" s="5"/>
      <c r="I43" s="6"/>
    </row>
    <row r="44" spans="1:9" x14ac:dyDescent="0.2">
      <c r="A44" s="5" t="s">
        <v>63</v>
      </c>
      <c r="B44" s="2" t="s">
        <v>87</v>
      </c>
      <c r="C44" s="2">
        <v>3118</v>
      </c>
      <c r="D44" s="2">
        <v>2038</v>
      </c>
      <c r="E44" s="2">
        <v>193</v>
      </c>
      <c r="F44" s="2">
        <v>63</v>
      </c>
      <c r="G44" s="2">
        <v>1.79</v>
      </c>
      <c r="H44" s="2" t="s">
        <v>64</v>
      </c>
      <c r="I44" s="12">
        <v>4.8999999999999998E-4</v>
      </c>
    </row>
    <row r="45" spans="1:9" x14ac:dyDescent="0.2">
      <c r="A45" s="5" t="s">
        <v>63</v>
      </c>
      <c r="B45" s="2" t="s">
        <v>17</v>
      </c>
      <c r="C45" s="2">
        <v>3189</v>
      </c>
      <c r="D45" s="2">
        <v>1967</v>
      </c>
      <c r="E45" s="2">
        <v>214</v>
      </c>
      <c r="F45" s="2">
        <v>30</v>
      </c>
      <c r="G45" s="2">
        <v>1.01</v>
      </c>
      <c r="H45" s="2" t="s">
        <v>65</v>
      </c>
      <c r="I45" s="6">
        <v>0.93</v>
      </c>
    </row>
    <row r="46" spans="1:9" x14ac:dyDescent="0.2">
      <c r="A46" s="5" t="s">
        <v>63</v>
      </c>
      <c r="B46" s="2" t="s">
        <v>19</v>
      </c>
      <c r="C46" s="2">
        <v>4023</v>
      </c>
      <c r="D46" s="2">
        <v>1114</v>
      </c>
      <c r="E46" s="2">
        <v>216</v>
      </c>
      <c r="F46" s="2">
        <v>39</v>
      </c>
      <c r="G46" s="2">
        <v>1.51</v>
      </c>
      <c r="H46" s="2" t="s">
        <v>66</v>
      </c>
      <c r="I46" s="11">
        <v>0.03</v>
      </c>
    </row>
    <row r="47" spans="1:9" x14ac:dyDescent="0.2">
      <c r="A47" s="5" t="s">
        <v>63</v>
      </c>
      <c r="B47" s="2" t="s">
        <v>21</v>
      </c>
      <c r="C47" s="2">
        <v>4752</v>
      </c>
      <c r="D47" s="2">
        <v>357</v>
      </c>
      <c r="E47" s="2">
        <v>272</v>
      </c>
      <c r="F47" s="2">
        <v>9</v>
      </c>
      <c r="G47" s="2">
        <v>0.91</v>
      </c>
      <c r="H47" s="2" t="s">
        <v>67</v>
      </c>
      <c r="I47" s="6">
        <v>0.77</v>
      </c>
    </row>
    <row r="48" spans="1:9" x14ac:dyDescent="0.2">
      <c r="A48" s="5" t="s">
        <v>63</v>
      </c>
      <c r="B48" s="2" t="s">
        <v>23</v>
      </c>
      <c r="C48" s="2">
        <v>3603</v>
      </c>
      <c r="D48" s="2">
        <v>1539</v>
      </c>
      <c r="E48" s="2">
        <v>194</v>
      </c>
      <c r="F48" s="2">
        <v>44</v>
      </c>
      <c r="G48" s="2">
        <v>1.33</v>
      </c>
      <c r="H48" s="2" t="s">
        <v>68</v>
      </c>
      <c r="I48" s="6">
        <v>0.11</v>
      </c>
    </row>
    <row r="49" spans="1:9" x14ac:dyDescent="0.2">
      <c r="A49" s="5" t="s">
        <v>63</v>
      </c>
      <c r="B49" s="2" t="s">
        <v>27</v>
      </c>
      <c r="C49" s="2">
        <v>4764</v>
      </c>
      <c r="D49" s="2">
        <v>353</v>
      </c>
      <c r="E49" s="2">
        <v>233</v>
      </c>
      <c r="F49" s="2">
        <v>17</v>
      </c>
      <c r="G49" s="2">
        <v>1.36</v>
      </c>
      <c r="H49" s="2" t="s">
        <v>69</v>
      </c>
      <c r="I49" s="6">
        <v>0.23</v>
      </c>
    </row>
    <row r="50" spans="1:9" x14ac:dyDescent="0.2">
      <c r="A50" s="5" t="s">
        <v>63</v>
      </c>
      <c r="B50" s="2" t="s">
        <v>29</v>
      </c>
      <c r="C50" s="2">
        <v>4087</v>
      </c>
      <c r="D50" s="2">
        <v>1078</v>
      </c>
      <c r="E50" s="2">
        <v>172</v>
      </c>
      <c r="F50" s="2">
        <v>20</v>
      </c>
      <c r="G50" s="2">
        <v>2.48</v>
      </c>
      <c r="H50" s="2" t="s">
        <v>70</v>
      </c>
      <c r="I50" s="8">
        <f>2.9*10^(-11)</f>
        <v>2.8999999999999997E-11</v>
      </c>
    </row>
    <row r="51" spans="1:9" x14ac:dyDescent="0.2">
      <c r="A51" s="5"/>
      <c r="I51" s="6"/>
    </row>
    <row r="52" spans="1:9" x14ac:dyDescent="0.2">
      <c r="A52" s="5" t="s">
        <v>71</v>
      </c>
      <c r="B52" s="2" t="s">
        <v>92</v>
      </c>
      <c r="C52" s="2">
        <v>3016</v>
      </c>
      <c r="D52" s="2">
        <v>2060</v>
      </c>
      <c r="E52" s="2">
        <v>295</v>
      </c>
      <c r="F52" s="2">
        <v>55</v>
      </c>
      <c r="G52" s="2">
        <v>0.5</v>
      </c>
      <c r="H52" s="2" t="s">
        <v>72</v>
      </c>
      <c r="I52" s="10">
        <v>1.9E-3</v>
      </c>
    </row>
    <row r="53" spans="1:9" x14ac:dyDescent="0.2">
      <c r="A53" s="5" t="s">
        <v>71</v>
      </c>
      <c r="B53" s="2" t="s">
        <v>17</v>
      </c>
      <c r="C53" s="2">
        <v>3171</v>
      </c>
      <c r="D53" s="2">
        <v>1947</v>
      </c>
      <c r="E53" s="2">
        <v>244</v>
      </c>
      <c r="F53" s="2">
        <v>46</v>
      </c>
      <c r="G53" s="2">
        <v>2.1800000000000002</v>
      </c>
      <c r="H53" s="2" t="s">
        <v>73</v>
      </c>
      <c r="I53" s="13">
        <f>3.1*10^(-7)</f>
        <v>3.1E-7</v>
      </c>
    </row>
    <row r="54" spans="1:9" x14ac:dyDescent="0.2">
      <c r="A54" s="5" t="s">
        <v>71</v>
      </c>
      <c r="B54" s="2" t="s">
        <v>19</v>
      </c>
      <c r="C54" s="2">
        <v>3979</v>
      </c>
      <c r="D54" s="2">
        <v>1108</v>
      </c>
      <c r="E54" s="2">
        <v>267</v>
      </c>
      <c r="F54" s="2">
        <v>40</v>
      </c>
      <c r="G54" s="2">
        <v>2.17</v>
      </c>
      <c r="H54" s="2" t="s">
        <v>74</v>
      </c>
      <c r="I54" s="9">
        <f>3*10^(-5)</f>
        <v>3.0000000000000004E-5</v>
      </c>
    </row>
    <row r="55" spans="1:9" x14ac:dyDescent="0.2">
      <c r="A55" s="5" t="s">
        <v>71</v>
      </c>
      <c r="B55" s="2" t="s">
        <v>21</v>
      </c>
      <c r="C55" s="2">
        <v>4704</v>
      </c>
      <c r="D55" s="2">
        <v>349</v>
      </c>
      <c r="E55" s="2">
        <v>324</v>
      </c>
      <c r="F55" s="2">
        <v>14</v>
      </c>
      <c r="G55" s="2">
        <v>1.1100000000000001</v>
      </c>
      <c r="H55" s="2" t="s">
        <v>75</v>
      </c>
      <c r="I55" s="6">
        <v>0.78</v>
      </c>
    </row>
    <row r="56" spans="1:9" x14ac:dyDescent="0.2">
      <c r="A56" s="5" t="s">
        <v>71</v>
      </c>
      <c r="B56" s="2" t="s">
        <v>23</v>
      </c>
      <c r="C56" s="2">
        <v>3521</v>
      </c>
      <c r="D56" s="2">
        <v>1562</v>
      </c>
      <c r="E56" s="2">
        <v>267</v>
      </c>
      <c r="F56" s="2">
        <v>37</v>
      </c>
      <c r="G56" s="2">
        <v>1.38</v>
      </c>
      <c r="H56" s="2" t="s">
        <v>76</v>
      </c>
      <c r="I56" s="6">
        <v>0.11</v>
      </c>
    </row>
    <row r="57" spans="1:9" x14ac:dyDescent="0.2">
      <c r="A57" s="5" t="s">
        <v>71</v>
      </c>
      <c r="B57" s="2" t="s">
        <v>25</v>
      </c>
      <c r="C57" s="2">
        <v>4764</v>
      </c>
      <c r="D57" s="2">
        <v>298</v>
      </c>
      <c r="E57" s="2">
        <v>295</v>
      </c>
      <c r="F57" s="2">
        <v>17</v>
      </c>
      <c r="G57" s="2">
        <v>2.09</v>
      </c>
      <c r="H57" s="2" t="s">
        <v>77</v>
      </c>
      <c r="I57" s="10">
        <v>3.5000000000000001E-3</v>
      </c>
    </row>
    <row r="58" spans="1:9" x14ac:dyDescent="0.2">
      <c r="A58" s="5" t="s">
        <v>71</v>
      </c>
      <c r="B58" s="2" t="s">
        <v>29</v>
      </c>
      <c r="C58" s="2">
        <v>4057</v>
      </c>
      <c r="D58" s="2">
        <v>1056</v>
      </c>
      <c r="E58" s="2">
        <v>196</v>
      </c>
      <c r="F58" s="2">
        <v>41</v>
      </c>
      <c r="G58" s="2">
        <v>2.1800000000000002</v>
      </c>
      <c r="H58" s="2" t="s">
        <v>78</v>
      </c>
      <c r="I58" s="19">
        <f>2*10^(-8)</f>
        <v>2E-8</v>
      </c>
    </row>
    <row r="59" spans="1:9" x14ac:dyDescent="0.2">
      <c r="A59" s="5"/>
      <c r="I59" s="6"/>
    </row>
    <row r="60" spans="1:9" x14ac:dyDescent="0.2">
      <c r="A60" s="5" t="s">
        <v>79</v>
      </c>
      <c r="B60" s="2" t="s">
        <v>91</v>
      </c>
      <c r="C60" s="2">
        <v>2768</v>
      </c>
      <c r="D60" s="2">
        <v>1749</v>
      </c>
      <c r="E60" s="2">
        <v>543</v>
      </c>
      <c r="F60" s="2">
        <v>313</v>
      </c>
      <c r="G60" s="2">
        <v>3.03</v>
      </c>
      <c r="H60" s="2" t="s">
        <v>80</v>
      </c>
      <c r="I60" s="16">
        <f>5.2*10^(-28)</f>
        <v>5.2000000000000009E-28</v>
      </c>
    </row>
    <row r="61" spans="1:9" x14ac:dyDescent="0.2">
      <c r="A61" s="5" t="s">
        <v>79</v>
      </c>
      <c r="B61" s="2" t="s">
        <v>17</v>
      </c>
      <c r="C61" s="2">
        <v>2679</v>
      </c>
      <c r="D61" s="2">
        <v>1780</v>
      </c>
      <c r="E61" s="2">
        <v>694</v>
      </c>
      <c r="F61" s="2">
        <v>185</v>
      </c>
      <c r="G61" s="2">
        <v>1.17</v>
      </c>
      <c r="H61" s="2" t="s">
        <v>81</v>
      </c>
      <c r="I61" s="6">
        <v>0.13</v>
      </c>
    </row>
    <row r="62" spans="1:9" x14ac:dyDescent="0.2">
      <c r="A62" s="5" t="s">
        <v>79</v>
      </c>
      <c r="B62" s="2" t="s">
        <v>19</v>
      </c>
      <c r="C62" s="2">
        <v>3456</v>
      </c>
      <c r="D62" s="2">
        <v>943</v>
      </c>
      <c r="E62" s="2">
        <v>741</v>
      </c>
      <c r="F62" s="2">
        <v>161</v>
      </c>
      <c r="G62" s="2">
        <v>1.9</v>
      </c>
      <c r="H62" s="2" t="s">
        <v>82</v>
      </c>
      <c r="I62" s="19">
        <f>4.1*10^(-8)</f>
        <v>4.0999999999999997E-8</v>
      </c>
    </row>
    <row r="63" spans="1:9" x14ac:dyDescent="0.2">
      <c r="A63" s="5" t="s">
        <v>79</v>
      </c>
      <c r="B63" s="2" t="s">
        <v>21</v>
      </c>
      <c r="C63" s="2">
        <v>4009</v>
      </c>
      <c r="D63" s="2">
        <v>312</v>
      </c>
      <c r="E63" s="2">
        <v>939</v>
      </c>
      <c r="F63" s="2">
        <v>36</v>
      </c>
      <c r="G63" s="2">
        <v>1.24</v>
      </c>
      <c r="H63" s="2" t="s">
        <v>83</v>
      </c>
      <c r="I63" s="6">
        <v>0.28000000000000003</v>
      </c>
    </row>
    <row r="64" spans="1:9" x14ac:dyDescent="0.2">
      <c r="A64" s="5" t="s">
        <v>79</v>
      </c>
      <c r="B64" s="2" t="s">
        <v>23</v>
      </c>
      <c r="C64" s="2">
        <v>3143</v>
      </c>
      <c r="D64" s="2">
        <v>1276</v>
      </c>
      <c r="E64" s="2">
        <v>601</v>
      </c>
      <c r="F64" s="2">
        <v>248</v>
      </c>
      <c r="G64" s="2">
        <v>1.82</v>
      </c>
      <c r="H64" s="2" t="s">
        <v>84</v>
      </c>
      <c r="I64" s="19">
        <f>4.3*10^(-8)</f>
        <v>4.3000000000000001E-8</v>
      </c>
    </row>
    <row r="65" spans="1:9" x14ac:dyDescent="0.2">
      <c r="A65" s="5" t="s">
        <v>79</v>
      </c>
      <c r="B65" s="2" t="s">
        <v>25</v>
      </c>
      <c r="C65" s="2">
        <v>4087</v>
      </c>
      <c r="D65" s="2">
        <v>234</v>
      </c>
      <c r="E65" s="2">
        <v>861</v>
      </c>
      <c r="F65" s="2">
        <v>76</v>
      </c>
      <c r="G65" s="2">
        <v>1.01</v>
      </c>
      <c r="H65" s="2" t="s">
        <v>85</v>
      </c>
      <c r="I65" s="6">
        <v>0.97</v>
      </c>
    </row>
    <row r="66" spans="1:9" x14ac:dyDescent="0.2">
      <c r="A66" s="5" t="s">
        <v>79</v>
      </c>
      <c r="B66" s="2" t="s">
        <v>27</v>
      </c>
      <c r="C66" s="2">
        <v>4057</v>
      </c>
      <c r="D66" s="2">
        <v>279</v>
      </c>
      <c r="E66" s="2">
        <v>829</v>
      </c>
      <c r="F66" s="2">
        <v>69</v>
      </c>
      <c r="G66" s="2">
        <v>1.45</v>
      </c>
      <c r="H66" s="2" t="s">
        <v>86</v>
      </c>
      <c r="I66" s="11">
        <v>0.02</v>
      </c>
    </row>
    <row r="67" spans="1:9" x14ac:dyDescent="0.2">
      <c r="A67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749-CE6F-5E4A-B4C3-0C322F832BB1}">
  <dimension ref="A2:H43"/>
  <sheetViews>
    <sheetView topLeftCell="A2" zoomScale="75" workbookViewId="0">
      <selection activeCell="A3" sqref="A2:H43"/>
    </sheetView>
  </sheetViews>
  <sheetFormatPr baseColWidth="10" defaultRowHeight="16" x14ac:dyDescent="0.2"/>
  <sheetData>
    <row r="2" spans="1:8" x14ac:dyDescent="0.2">
      <c r="A2" s="2"/>
      <c r="B2" s="2"/>
      <c r="C2" s="4" t="s">
        <v>7</v>
      </c>
      <c r="D2" s="4"/>
      <c r="E2" s="4"/>
      <c r="F2" s="4" t="s">
        <v>10</v>
      </c>
      <c r="G2" s="4"/>
      <c r="H2" s="4"/>
    </row>
    <row r="3" spans="1:8" x14ac:dyDescent="0.2">
      <c r="A3" s="2" t="s">
        <v>100</v>
      </c>
      <c r="B3" s="2" t="s">
        <v>101</v>
      </c>
      <c r="C3" s="2" t="s">
        <v>105</v>
      </c>
      <c r="D3" s="2" t="s">
        <v>106</v>
      </c>
      <c r="E3" s="2" t="s">
        <v>107</v>
      </c>
      <c r="F3" s="2" t="s">
        <v>105</v>
      </c>
      <c r="G3" s="2" t="s">
        <v>108</v>
      </c>
      <c r="H3" s="2" t="s">
        <v>109</v>
      </c>
    </row>
    <row r="4" spans="1:8" x14ac:dyDescent="0.2">
      <c r="A4" s="2">
        <v>1</v>
      </c>
      <c r="B4" s="2" t="s">
        <v>87</v>
      </c>
      <c r="C4" s="2">
        <v>24.5</v>
      </c>
      <c r="D4" s="2">
        <v>20.8</v>
      </c>
      <c r="E4" s="2">
        <v>28.3</v>
      </c>
      <c r="F4" s="2">
        <v>44.5</v>
      </c>
      <c r="G4" s="2">
        <v>41.7</v>
      </c>
      <c r="H4" s="2">
        <v>49.4</v>
      </c>
    </row>
    <row r="5" spans="1:8" x14ac:dyDescent="0.2">
      <c r="A5" s="2">
        <v>1</v>
      </c>
      <c r="B5" s="2" t="s">
        <v>2</v>
      </c>
      <c r="C5" s="2">
        <v>9.1999999999999993</v>
      </c>
      <c r="D5" s="2">
        <v>6.7</v>
      </c>
      <c r="E5" s="2">
        <v>11.7</v>
      </c>
      <c r="F5" s="2">
        <v>14</v>
      </c>
      <c r="G5" s="2">
        <v>11.8</v>
      </c>
      <c r="H5" s="2">
        <v>16.2</v>
      </c>
    </row>
    <row r="6" spans="1:8" x14ac:dyDescent="0.2">
      <c r="A6" s="2">
        <v>1</v>
      </c>
      <c r="B6" s="2" t="s">
        <v>3</v>
      </c>
      <c r="C6" s="2">
        <v>11.5</v>
      </c>
      <c r="D6" s="2">
        <v>8.9</v>
      </c>
      <c r="E6" s="2">
        <v>14.1</v>
      </c>
      <c r="F6" s="2">
        <v>18.3</v>
      </c>
      <c r="G6" s="2">
        <v>15.8</v>
      </c>
      <c r="H6" s="2">
        <v>20.7</v>
      </c>
    </row>
    <row r="7" spans="1:8" x14ac:dyDescent="0.2">
      <c r="A7" s="2">
        <v>1</v>
      </c>
      <c r="B7" s="2" t="s">
        <v>103</v>
      </c>
      <c r="C7" s="2">
        <v>1.7</v>
      </c>
      <c r="D7" s="2">
        <v>0.6</v>
      </c>
      <c r="E7" s="2">
        <v>2.7</v>
      </c>
      <c r="F7" s="2">
        <v>2.8</v>
      </c>
      <c r="G7" s="2">
        <v>1.8</v>
      </c>
      <c r="H7" s="2">
        <v>3.8</v>
      </c>
    </row>
    <row r="8" spans="1:8" x14ac:dyDescent="0.2">
      <c r="A8" s="2">
        <v>1</v>
      </c>
      <c r="B8" s="2" t="s">
        <v>96</v>
      </c>
      <c r="C8" s="2">
        <v>16.5</v>
      </c>
      <c r="D8" s="2">
        <v>13.4</v>
      </c>
      <c r="E8" s="2">
        <v>19.7</v>
      </c>
      <c r="F8" s="2">
        <v>27.5</v>
      </c>
      <c r="G8" s="2">
        <v>24.4</v>
      </c>
      <c r="H8" s="2">
        <v>30.6</v>
      </c>
    </row>
    <row r="9" spans="1:8" x14ac:dyDescent="0.2">
      <c r="A9" s="2">
        <v>1</v>
      </c>
      <c r="B9" s="2" t="s">
        <v>97</v>
      </c>
      <c r="C9" s="2">
        <v>8</v>
      </c>
      <c r="D9" s="2">
        <v>7.4</v>
      </c>
      <c r="E9" s="2">
        <v>10.199999999999999</v>
      </c>
      <c r="F9" s="2">
        <v>11.6</v>
      </c>
      <c r="G9" s="2">
        <v>10</v>
      </c>
      <c r="H9" s="2">
        <v>13.3</v>
      </c>
    </row>
    <row r="10" spans="1:8" x14ac:dyDescent="0.2">
      <c r="A10" s="2">
        <v>1</v>
      </c>
      <c r="B10" s="2" t="s">
        <v>98</v>
      </c>
      <c r="C10" s="2">
        <v>16.8</v>
      </c>
      <c r="D10" s="2">
        <v>13.7</v>
      </c>
      <c r="E10" s="2">
        <v>19.8</v>
      </c>
      <c r="F10" s="2">
        <v>21.3</v>
      </c>
      <c r="G10" s="2">
        <v>19.5</v>
      </c>
      <c r="H10" s="2">
        <v>23.1</v>
      </c>
    </row>
    <row r="11" spans="1:8" x14ac:dyDescent="0.2">
      <c r="A11" s="2">
        <v>1</v>
      </c>
      <c r="B11" s="2" t="s">
        <v>102</v>
      </c>
      <c r="C11" s="2">
        <v>78.2</v>
      </c>
      <c r="D11" s="2">
        <v>74.900000000000006</v>
      </c>
      <c r="E11" s="2">
        <v>81.599999999999994</v>
      </c>
      <c r="F11" s="2">
        <v>88.9</v>
      </c>
      <c r="G11" s="2">
        <v>86.3</v>
      </c>
      <c r="H11" s="2">
        <v>91.5</v>
      </c>
    </row>
    <row r="12" spans="1:8" x14ac:dyDescent="0.2">
      <c r="A12" s="2">
        <v>2</v>
      </c>
      <c r="B12" s="2" t="s">
        <v>87</v>
      </c>
      <c r="C12" s="2">
        <v>29</v>
      </c>
      <c r="D12" s="2">
        <v>26.7</v>
      </c>
      <c r="E12" s="2">
        <v>31.4</v>
      </c>
      <c r="F12" s="2">
        <v>51</v>
      </c>
      <c r="G12" s="2">
        <v>48.7</v>
      </c>
      <c r="H12" s="2">
        <v>53.2</v>
      </c>
    </row>
    <row r="13" spans="1:8" x14ac:dyDescent="0.2">
      <c r="A13" s="2">
        <v>2</v>
      </c>
      <c r="B13" s="2" t="s">
        <v>2</v>
      </c>
      <c r="C13" s="2">
        <v>60</v>
      </c>
      <c r="D13" s="2">
        <v>57.4</v>
      </c>
      <c r="E13" s="2">
        <v>62.5</v>
      </c>
      <c r="F13" s="2">
        <v>74.900000000000006</v>
      </c>
      <c r="G13" s="2">
        <v>72.3</v>
      </c>
      <c r="H13" s="2">
        <v>76.8</v>
      </c>
    </row>
    <row r="14" spans="1:8" x14ac:dyDescent="0.2">
      <c r="A14" s="2">
        <v>2</v>
      </c>
      <c r="B14" s="2" t="s">
        <v>3</v>
      </c>
      <c r="C14" s="2">
        <v>27.6</v>
      </c>
      <c r="D14" s="2">
        <v>25.3</v>
      </c>
      <c r="E14" s="2">
        <v>29.9</v>
      </c>
      <c r="F14" s="2">
        <v>43.6</v>
      </c>
      <c r="G14" s="2">
        <v>41.5</v>
      </c>
      <c r="H14" s="2">
        <v>45.6</v>
      </c>
    </row>
    <row r="15" spans="1:8" x14ac:dyDescent="0.2">
      <c r="A15" s="2">
        <v>2</v>
      </c>
      <c r="B15" s="2" t="s">
        <v>103</v>
      </c>
      <c r="C15" s="2">
        <v>12.4</v>
      </c>
      <c r="D15" s="2">
        <v>10.7</v>
      </c>
      <c r="E15" s="2">
        <v>14</v>
      </c>
      <c r="F15" s="2">
        <v>16.600000000000001</v>
      </c>
      <c r="G15" s="2">
        <v>15.5</v>
      </c>
      <c r="H15" s="2">
        <v>17.7</v>
      </c>
    </row>
    <row r="16" spans="1:8" x14ac:dyDescent="0.2">
      <c r="A16" s="2">
        <v>2</v>
      </c>
      <c r="B16" s="2" t="s">
        <v>96</v>
      </c>
      <c r="C16" s="2">
        <v>44.6</v>
      </c>
      <c r="D16" s="2">
        <v>42</v>
      </c>
      <c r="E16" s="2">
        <v>47.1</v>
      </c>
      <c r="F16" s="2">
        <v>63.5</v>
      </c>
      <c r="G16" s="2">
        <v>61.4</v>
      </c>
      <c r="H16" s="2">
        <v>65.7</v>
      </c>
    </row>
    <row r="17" spans="1:8" x14ac:dyDescent="0.2">
      <c r="A17" s="2">
        <v>2</v>
      </c>
      <c r="B17" s="2" t="s">
        <v>97</v>
      </c>
      <c r="C17" s="2">
        <v>5.5</v>
      </c>
      <c r="D17" s="2">
        <v>4.4000000000000004</v>
      </c>
      <c r="E17" s="2">
        <v>6.7</v>
      </c>
      <c r="F17" s="2">
        <v>9.1999999999999993</v>
      </c>
      <c r="G17" s="2">
        <v>8.1999999999999993</v>
      </c>
      <c r="H17" s="2">
        <v>10.199999999999999</v>
      </c>
    </row>
    <row r="18" spans="1:8" x14ac:dyDescent="0.2">
      <c r="A18" s="2">
        <v>2</v>
      </c>
      <c r="B18" s="2" t="s">
        <v>98</v>
      </c>
      <c r="C18" s="2">
        <v>6.2</v>
      </c>
      <c r="D18" s="2">
        <v>5</v>
      </c>
      <c r="E18" s="2">
        <v>7.4</v>
      </c>
      <c r="F18" s="2">
        <v>9.6</v>
      </c>
      <c r="G18" s="2">
        <v>8.6</v>
      </c>
      <c r="H18" s="2">
        <v>10.6</v>
      </c>
    </row>
    <row r="19" spans="1:8" x14ac:dyDescent="0.2">
      <c r="A19" s="2">
        <v>2</v>
      </c>
      <c r="B19" s="2" t="s">
        <v>102</v>
      </c>
      <c r="C19" s="2">
        <v>17.100000000000001</v>
      </c>
      <c r="D19" s="2">
        <v>15.2</v>
      </c>
      <c r="E19" s="2">
        <v>19</v>
      </c>
      <c r="F19" s="2">
        <v>27.5</v>
      </c>
      <c r="G19" s="2">
        <v>25.8</v>
      </c>
      <c r="H19" s="2">
        <v>29.2</v>
      </c>
    </row>
    <row r="20" spans="1:8" x14ac:dyDescent="0.2">
      <c r="A20" s="2">
        <v>3</v>
      </c>
      <c r="B20" s="2" t="s">
        <v>87</v>
      </c>
      <c r="C20" s="2">
        <v>4.5</v>
      </c>
      <c r="D20" s="2">
        <v>2.9</v>
      </c>
      <c r="E20" s="2">
        <v>6.2</v>
      </c>
      <c r="F20" s="2">
        <v>10.5</v>
      </c>
      <c r="G20" s="2">
        <v>8.5</v>
      </c>
      <c r="H20" s="2">
        <v>12.5</v>
      </c>
    </row>
    <row r="21" spans="1:8" x14ac:dyDescent="0.2">
      <c r="A21" s="2">
        <v>3</v>
      </c>
      <c r="B21" s="2" t="s">
        <v>2</v>
      </c>
      <c r="C21" s="2">
        <v>68.2</v>
      </c>
      <c r="D21" s="2">
        <v>64.5</v>
      </c>
      <c r="E21" s="2">
        <v>72</v>
      </c>
      <c r="F21" s="2">
        <v>8.6999999999999993</v>
      </c>
      <c r="G21" s="2">
        <v>83.6</v>
      </c>
      <c r="H21" s="2">
        <v>90</v>
      </c>
    </row>
    <row r="22" spans="1:8" x14ac:dyDescent="0.2">
      <c r="A22" s="2">
        <v>3</v>
      </c>
      <c r="B22" s="2" t="s">
        <v>3</v>
      </c>
      <c r="C22" s="2">
        <v>11.1</v>
      </c>
      <c r="D22" s="2">
        <v>8.6999999999999993</v>
      </c>
      <c r="E22" s="2">
        <v>13.5</v>
      </c>
      <c r="F22" s="2">
        <v>18.899999999999999</v>
      </c>
      <c r="G22" s="2">
        <v>16.600000000000001</v>
      </c>
      <c r="H22" s="2">
        <v>21.2</v>
      </c>
    </row>
    <row r="23" spans="1:8" x14ac:dyDescent="0.2">
      <c r="A23" s="2">
        <v>3</v>
      </c>
      <c r="B23" s="2" t="s">
        <v>103</v>
      </c>
      <c r="C23" s="2">
        <v>2.1</v>
      </c>
      <c r="D23" s="2">
        <v>1.1000000000000001</v>
      </c>
      <c r="E23" s="2">
        <v>3.2</v>
      </c>
      <c r="F23" s="2">
        <v>4.7</v>
      </c>
      <c r="G23" s="2">
        <v>3.5</v>
      </c>
      <c r="H23" s="2">
        <v>6</v>
      </c>
    </row>
    <row r="24" spans="1:8" x14ac:dyDescent="0.2">
      <c r="A24" s="2">
        <v>3</v>
      </c>
      <c r="B24" s="2" t="s">
        <v>96</v>
      </c>
      <c r="C24" s="2">
        <v>15.8</v>
      </c>
      <c r="D24" s="2">
        <v>13.1</v>
      </c>
      <c r="E24" s="2">
        <v>18.600000000000001</v>
      </c>
      <c r="F24" s="2">
        <v>25.6</v>
      </c>
      <c r="G24" s="2">
        <v>23.1</v>
      </c>
      <c r="H24" s="2">
        <v>28</v>
      </c>
    </row>
    <row r="25" spans="1:8" x14ac:dyDescent="0.2">
      <c r="A25" s="2">
        <v>3</v>
      </c>
      <c r="B25" s="2" t="s">
        <v>97</v>
      </c>
      <c r="C25" s="2">
        <v>0.7</v>
      </c>
      <c r="D25" s="2">
        <v>0.1</v>
      </c>
      <c r="E25" s="2">
        <v>1.3</v>
      </c>
      <c r="F25" s="2">
        <v>1.8</v>
      </c>
      <c r="G25" s="2">
        <v>1</v>
      </c>
      <c r="H25" s="2">
        <v>2.7</v>
      </c>
    </row>
    <row r="26" spans="1:8" x14ac:dyDescent="0.2">
      <c r="A26" s="2">
        <v>3</v>
      </c>
      <c r="B26" s="2" t="s">
        <v>98</v>
      </c>
      <c r="C26" s="2">
        <v>0.6</v>
      </c>
      <c r="D26" s="2">
        <v>0.01</v>
      </c>
      <c r="E26" s="2">
        <v>1.2</v>
      </c>
      <c r="F26" s="2">
        <v>3</v>
      </c>
      <c r="G26" s="2">
        <v>1.7</v>
      </c>
      <c r="H26" s="2">
        <v>4.4000000000000004</v>
      </c>
    </row>
    <row r="27" spans="1:8" x14ac:dyDescent="0.2">
      <c r="A27" s="2">
        <v>3</v>
      </c>
      <c r="B27" s="2" t="s">
        <v>102</v>
      </c>
      <c r="C27" s="2">
        <v>0.6</v>
      </c>
      <c r="D27" s="2">
        <v>0.01</v>
      </c>
      <c r="E27" s="2">
        <v>1.2</v>
      </c>
      <c r="F27" s="2">
        <v>2.7</v>
      </c>
      <c r="G27" s="2">
        <v>1.4</v>
      </c>
      <c r="H27" s="2">
        <v>3.9</v>
      </c>
    </row>
    <row r="28" spans="1:8" x14ac:dyDescent="0.2">
      <c r="A28" s="2">
        <v>4</v>
      </c>
      <c r="B28" s="2" t="s">
        <v>87</v>
      </c>
      <c r="C28" s="2">
        <v>65.900000000000006</v>
      </c>
      <c r="D28" s="2" t="s">
        <v>104</v>
      </c>
      <c r="E28" s="2" t="s">
        <v>104</v>
      </c>
      <c r="F28" s="2">
        <v>100</v>
      </c>
      <c r="G28" s="2" t="s">
        <v>104</v>
      </c>
      <c r="H28" s="2" t="s">
        <v>104</v>
      </c>
    </row>
    <row r="29" spans="1:8" x14ac:dyDescent="0.2">
      <c r="A29" s="2">
        <v>4</v>
      </c>
      <c r="B29" s="2" t="s">
        <v>2</v>
      </c>
      <c r="C29" s="2">
        <v>0.6</v>
      </c>
      <c r="D29" s="2">
        <v>0.01</v>
      </c>
      <c r="E29" s="2">
        <v>1.3</v>
      </c>
      <c r="F29" s="2">
        <v>4.0999999999999996</v>
      </c>
      <c r="G29" s="2">
        <v>2.5</v>
      </c>
      <c r="H29" s="2">
        <v>5.7</v>
      </c>
    </row>
    <row r="30" spans="1:8" x14ac:dyDescent="0.2">
      <c r="A30" s="2">
        <v>4</v>
      </c>
      <c r="B30" s="2" t="s">
        <v>3</v>
      </c>
      <c r="C30" s="2">
        <v>2.1</v>
      </c>
      <c r="D30" s="2">
        <v>1.1000000000000001</v>
      </c>
      <c r="E30" s="2">
        <v>3.2</v>
      </c>
      <c r="F30" s="2">
        <v>7.4</v>
      </c>
      <c r="G30" s="2">
        <v>5.5</v>
      </c>
      <c r="H30" s="2">
        <v>9.3000000000000007</v>
      </c>
    </row>
    <row r="31" spans="1:8" x14ac:dyDescent="0.2">
      <c r="A31" s="2">
        <v>4</v>
      </c>
      <c r="B31" s="2" t="s">
        <v>103</v>
      </c>
      <c r="C31" s="2">
        <v>0.3</v>
      </c>
      <c r="D31" s="2">
        <v>0</v>
      </c>
      <c r="E31" s="2">
        <v>0.7</v>
      </c>
      <c r="F31" s="2">
        <v>0.8</v>
      </c>
      <c r="G31" s="2">
        <v>0.2</v>
      </c>
      <c r="H31" s="2">
        <v>1.5</v>
      </c>
    </row>
    <row r="32" spans="1:8" x14ac:dyDescent="0.2">
      <c r="A32" s="2">
        <v>4</v>
      </c>
      <c r="B32" s="2" t="s">
        <v>96</v>
      </c>
      <c r="C32" s="2">
        <v>6.8</v>
      </c>
      <c r="D32" s="2">
        <v>4.9000000000000004</v>
      </c>
      <c r="E32" s="2">
        <v>0.9</v>
      </c>
      <c r="F32" s="2">
        <v>13.6</v>
      </c>
      <c r="G32" s="2">
        <v>11.5</v>
      </c>
      <c r="H32" s="2">
        <v>15.7</v>
      </c>
    </row>
    <row r="33" spans="1:8" x14ac:dyDescent="0.2">
      <c r="A33" s="2">
        <v>4</v>
      </c>
      <c r="B33" s="2" t="s">
        <v>97</v>
      </c>
      <c r="C33" s="2">
        <v>0.3</v>
      </c>
      <c r="D33" s="2">
        <v>0</v>
      </c>
      <c r="E33" s="2">
        <v>0.7</v>
      </c>
      <c r="F33" s="2">
        <v>1.7</v>
      </c>
      <c r="G33" s="2">
        <v>0.8</v>
      </c>
      <c r="H33" s="2">
        <v>2.7</v>
      </c>
    </row>
    <row r="34" spans="1:8" x14ac:dyDescent="0.2">
      <c r="A34" s="2">
        <v>4</v>
      </c>
      <c r="B34" s="2" t="s">
        <v>98</v>
      </c>
      <c r="C34" s="2">
        <v>0.1</v>
      </c>
      <c r="D34" s="2">
        <v>0</v>
      </c>
      <c r="E34" s="2">
        <v>0.4</v>
      </c>
      <c r="F34" s="2">
        <v>0.7</v>
      </c>
      <c r="G34" s="2">
        <v>0.1</v>
      </c>
      <c r="H34" s="2">
        <v>1.3</v>
      </c>
    </row>
    <row r="35" spans="1:8" x14ac:dyDescent="0.2">
      <c r="A35" s="2">
        <v>4</v>
      </c>
      <c r="B35" s="2" t="s">
        <v>102</v>
      </c>
      <c r="C35" s="2">
        <v>4.5</v>
      </c>
      <c r="D35" s="2">
        <v>2.9</v>
      </c>
      <c r="E35" s="2">
        <v>6</v>
      </c>
      <c r="F35" s="2">
        <v>10.5</v>
      </c>
      <c r="G35" s="2">
        <v>8.6</v>
      </c>
      <c r="H35" s="2">
        <v>12.3</v>
      </c>
    </row>
    <row r="36" spans="1:8" x14ac:dyDescent="0.2">
      <c r="A36" s="2">
        <v>5</v>
      </c>
      <c r="B36" s="2" t="s">
        <v>87</v>
      </c>
      <c r="C36" s="2">
        <v>3.9</v>
      </c>
      <c r="D36" s="2">
        <v>2.9</v>
      </c>
      <c r="E36" s="2">
        <v>5</v>
      </c>
      <c r="F36" s="2">
        <v>12.1</v>
      </c>
      <c r="G36" s="2">
        <v>10.6</v>
      </c>
      <c r="H36" s="2">
        <v>13.6</v>
      </c>
    </row>
    <row r="37" spans="1:8" x14ac:dyDescent="0.2">
      <c r="A37" s="2">
        <v>5</v>
      </c>
      <c r="B37" s="2" t="s">
        <v>2</v>
      </c>
      <c r="C37" s="2">
        <v>4.5</v>
      </c>
      <c r="D37" s="2">
        <v>3.4</v>
      </c>
      <c r="E37" s="2">
        <v>5.6</v>
      </c>
      <c r="F37" s="2">
        <v>7</v>
      </c>
      <c r="G37" s="2">
        <v>6.1</v>
      </c>
      <c r="H37" s="2">
        <v>9.9</v>
      </c>
    </row>
    <row r="38" spans="1:8" x14ac:dyDescent="0.2">
      <c r="A38" s="2">
        <v>5</v>
      </c>
      <c r="B38" s="2" t="s">
        <v>3</v>
      </c>
      <c r="C38" s="2">
        <v>5.9</v>
      </c>
      <c r="D38" s="2">
        <v>4.7</v>
      </c>
      <c r="E38" s="2">
        <v>7</v>
      </c>
      <c r="F38" s="2">
        <v>10.8</v>
      </c>
      <c r="G38" s="2">
        <v>9.6999999999999993</v>
      </c>
      <c r="H38" s="2">
        <v>11.9</v>
      </c>
    </row>
    <row r="39" spans="1:8" x14ac:dyDescent="0.2">
      <c r="A39" s="2">
        <v>5</v>
      </c>
      <c r="B39" s="2" t="s">
        <v>103</v>
      </c>
      <c r="C39" s="2">
        <v>1.3</v>
      </c>
      <c r="D39" s="2">
        <v>0.8</v>
      </c>
      <c r="E39" s="2">
        <v>1.8</v>
      </c>
      <c r="F39" s="2">
        <v>2.2999999999999998</v>
      </c>
      <c r="G39" s="2">
        <v>1.8</v>
      </c>
      <c r="H39" s="2">
        <v>2.8</v>
      </c>
    </row>
    <row r="40" spans="1:8" x14ac:dyDescent="0.2">
      <c r="A40" s="2">
        <v>5</v>
      </c>
      <c r="B40" s="2" t="s">
        <v>96</v>
      </c>
      <c r="C40" s="2">
        <v>7.1</v>
      </c>
      <c r="D40" s="2">
        <v>5.8</v>
      </c>
      <c r="E40" s="2">
        <v>8.3000000000000007</v>
      </c>
      <c r="F40" s="2">
        <v>12</v>
      </c>
      <c r="G40" s="2">
        <v>10.9</v>
      </c>
      <c r="H40" s="2">
        <v>13.1</v>
      </c>
    </row>
    <row r="41" spans="1:8" x14ac:dyDescent="0.2">
      <c r="A41" s="2">
        <v>5</v>
      </c>
      <c r="B41" s="2" t="s">
        <v>97</v>
      </c>
      <c r="C41" s="2">
        <v>1</v>
      </c>
      <c r="D41" s="2">
        <v>0.6</v>
      </c>
      <c r="E41" s="2">
        <v>1.5</v>
      </c>
      <c r="F41" s="2">
        <v>2.5</v>
      </c>
      <c r="G41" s="2">
        <v>1.9</v>
      </c>
      <c r="H41" s="2">
        <v>3.1</v>
      </c>
    </row>
    <row r="42" spans="1:8" x14ac:dyDescent="0.2">
      <c r="A42" s="2">
        <v>5</v>
      </c>
      <c r="B42" s="2" t="s">
        <v>98</v>
      </c>
      <c r="C42" s="2">
        <v>1.3</v>
      </c>
      <c r="D42" s="2">
        <v>0.8</v>
      </c>
      <c r="E42" s="2">
        <v>1.9</v>
      </c>
      <c r="F42" s="2">
        <v>2.9</v>
      </c>
      <c r="G42" s="2">
        <v>2.2999999999999998</v>
      </c>
      <c r="H42" s="2">
        <v>3.5</v>
      </c>
    </row>
    <row r="43" spans="1:8" x14ac:dyDescent="0.2">
      <c r="A43" s="2">
        <v>5</v>
      </c>
      <c r="B43" s="2" t="s">
        <v>102</v>
      </c>
      <c r="C43" s="2">
        <v>1</v>
      </c>
      <c r="D43" s="2">
        <v>0.5</v>
      </c>
      <c r="E43" s="2">
        <v>1.5</v>
      </c>
      <c r="F43" s="2">
        <v>3.9</v>
      </c>
      <c r="G43" s="2">
        <v>3.1</v>
      </c>
      <c r="H43" s="2">
        <v>4.8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8D38-B367-A640-AF1E-7DA82F81F538}">
  <dimension ref="A2:D37"/>
  <sheetViews>
    <sheetView workbookViewId="0">
      <selection activeCell="F34" sqref="A1:XFD1048576"/>
    </sheetView>
  </sheetViews>
  <sheetFormatPr baseColWidth="10" defaultRowHeight="16" x14ac:dyDescent="0.2"/>
  <cols>
    <col min="1" max="1" width="10.83203125" style="2"/>
    <col min="2" max="2" width="14.6640625" style="2" customWidth="1"/>
    <col min="3" max="3" width="12.6640625" style="2" customWidth="1"/>
    <col min="4" max="16384" width="10.83203125" style="2"/>
  </cols>
  <sheetData>
    <row r="2" spans="1:4" x14ac:dyDescent="0.2">
      <c r="A2" s="2" t="s">
        <v>110</v>
      </c>
      <c r="B2" s="2" t="s">
        <v>111</v>
      </c>
      <c r="C2" s="2" t="s">
        <v>112</v>
      </c>
      <c r="D2" s="2" t="s">
        <v>113</v>
      </c>
    </row>
    <row r="3" spans="1:4" x14ac:dyDescent="0.2">
      <c r="A3" s="2">
        <v>1</v>
      </c>
      <c r="B3" s="2" t="s">
        <v>114</v>
      </c>
      <c r="C3" s="2">
        <v>-0.14000000000000001</v>
      </c>
      <c r="D3" s="2">
        <v>6.3E-2</v>
      </c>
    </row>
    <row r="4" spans="1:4" x14ac:dyDescent="0.2">
      <c r="A4" s="2">
        <v>2</v>
      </c>
      <c r="B4" s="2" t="s">
        <v>114</v>
      </c>
      <c r="C4" s="2">
        <v>-3.3000000000000002E-2</v>
      </c>
      <c r="D4" s="2">
        <v>3.9E-2</v>
      </c>
    </row>
    <row r="5" spans="1:4" x14ac:dyDescent="0.2">
      <c r="A5" s="2">
        <v>3</v>
      </c>
      <c r="B5" s="2" t="s">
        <v>114</v>
      </c>
      <c r="C5" s="2">
        <v>7.5999999999999998E-2</v>
      </c>
      <c r="D5" s="2">
        <v>5.2999999999999999E-2</v>
      </c>
    </row>
    <row r="6" spans="1:4" x14ac:dyDescent="0.2">
      <c r="A6" s="2">
        <v>4</v>
      </c>
      <c r="B6" s="2" t="s">
        <v>114</v>
      </c>
      <c r="C6" s="2">
        <v>-8.5999999999999993E-2</v>
      </c>
      <c r="D6" s="2">
        <v>6.0999999999999999E-2</v>
      </c>
    </row>
    <row r="7" spans="1:4" x14ac:dyDescent="0.2">
      <c r="A7" s="2">
        <v>5</v>
      </c>
      <c r="B7" s="2" t="s">
        <v>114</v>
      </c>
      <c r="C7" s="2">
        <v>8.1000000000000003E-2</v>
      </c>
      <c r="D7" s="2">
        <v>0.04</v>
      </c>
    </row>
    <row r="8" spans="1:4" x14ac:dyDescent="0.2">
      <c r="A8" s="2">
        <v>1</v>
      </c>
      <c r="B8" s="2" t="s">
        <v>115</v>
      </c>
      <c r="C8" s="2">
        <v>-7.8E-2</v>
      </c>
      <c r="D8" s="2">
        <v>4.7E-2</v>
      </c>
    </row>
    <row r="9" spans="1:4" x14ac:dyDescent="0.2">
      <c r="A9" s="2">
        <v>2</v>
      </c>
      <c r="B9" s="2" t="s">
        <v>115</v>
      </c>
      <c r="C9" s="2">
        <v>7.1000000000000004E-3</v>
      </c>
      <c r="D9" s="2">
        <v>2.5999999999999999E-2</v>
      </c>
    </row>
    <row r="10" spans="1:4" x14ac:dyDescent="0.2">
      <c r="A10" s="2">
        <v>3</v>
      </c>
      <c r="B10" s="2" t="s">
        <v>115</v>
      </c>
      <c r="C10" s="2">
        <v>7.5999999999999998E-2</v>
      </c>
      <c r="D10" s="2">
        <v>3.6999999999999998E-2</v>
      </c>
    </row>
    <row r="11" spans="1:4" x14ac:dyDescent="0.2">
      <c r="A11" s="2">
        <v>4</v>
      </c>
      <c r="B11" s="2" t="s">
        <v>115</v>
      </c>
      <c r="C11" s="2">
        <v>-9.7000000000000003E-2</v>
      </c>
      <c r="D11" s="2">
        <v>4.5999999999999999E-2</v>
      </c>
    </row>
    <row r="12" spans="1:4" x14ac:dyDescent="0.2">
      <c r="A12" s="2">
        <v>5</v>
      </c>
      <c r="B12" s="2" t="s">
        <v>115</v>
      </c>
      <c r="C12" s="2">
        <v>0.17</v>
      </c>
      <c r="D12" s="2">
        <v>2.9000000000000001E-2</v>
      </c>
    </row>
    <row r="13" spans="1:4" x14ac:dyDescent="0.2">
      <c r="A13" s="2">
        <v>1</v>
      </c>
      <c r="B13" s="2" t="s">
        <v>116</v>
      </c>
      <c r="C13" s="2">
        <v>2.9999999999999997E-4</v>
      </c>
      <c r="D13" s="2">
        <v>0.05</v>
      </c>
    </row>
    <row r="14" spans="1:4" x14ac:dyDescent="0.2">
      <c r="A14" s="2">
        <v>2</v>
      </c>
      <c r="B14" s="2" t="s">
        <v>116</v>
      </c>
      <c r="C14" s="2">
        <v>-3.3000000000000002E-2</v>
      </c>
      <c r="D14" s="2">
        <v>2.5999999999999999E-2</v>
      </c>
    </row>
    <row r="15" spans="1:4" x14ac:dyDescent="0.2">
      <c r="A15" s="2">
        <v>3</v>
      </c>
      <c r="B15" s="2" t="s">
        <v>116</v>
      </c>
      <c r="C15" s="2">
        <v>0.1</v>
      </c>
      <c r="D15" s="2">
        <v>3.6999999999999998E-2</v>
      </c>
    </row>
    <row r="16" spans="1:4" x14ac:dyDescent="0.2">
      <c r="A16" s="2">
        <v>4</v>
      </c>
      <c r="B16" s="2" t="s">
        <v>116</v>
      </c>
      <c r="C16" s="2">
        <v>-3.6999999999999998E-2</v>
      </c>
      <c r="D16" s="2">
        <v>4.7E-2</v>
      </c>
    </row>
    <row r="17" spans="1:4" x14ac:dyDescent="0.2">
      <c r="A17" s="2">
        <v>5</v>
      </c>
      <c r="B17" s="2" t="s">
        <v>116</v>
      </c>
      <c r="C17" s="2">
        <v>-4.4999999999999997E-3</v>
      </c>
      <c r="D17" s="2">
        <v>2.9000000000000001E-2</v>
      </c>
    </row>
    <row r="18" spans="1:4" x14ac:dyDescent="0.2">
      <c r="A18" s="2">
        <v>1</v>
      </c>
      <c r="B18" s="2" t="s">
        <v>117</v>
      </c>
      <c r="C18" s="2">
        <v>-0.16</v>
      </c>
      <c r="D18" s="2">
        <v>4.5999999999999999E-2</v>
      </c>
    </row>
    <row r="19" spans="1:4" x14ac:dyDescent="0.2">
      <c r="A19" s="2">
        <v>2</v>
      </c>
      <c r="B19" s="2" t="s">
        <v>117</v>
      </c>
      <c r="C19" s="2">
        <v>-1.4999999999999999E-2</v>
      </c>
      <c r="D19" s="2">
        <v>2.5999999999999999E-2</v>
      </c>
    </row>
    <row r="20" spans="1:4" x14ac:dyDescent="0.2">
      <c r="A20" s="2">
        <v>3</v>
      </c>
      <c r="B20" s="2" t="s">
        <v>117</v>
      </c>
      <c r="C20" s="2">
        <v>0.15</v>
      </c>
      <c r="D20" s="2">
        <v>3.6999999999999998E-2</v>
      </c>
    </row>
    <row r="21" spans="1:4" x14ac:dyDescent="0.2">
      <c r="A21" s="2">
        <v>4</v>
      </c>
      <c r="B21" s="2" t="s">
        <v>117</v>
      </c>
      <c r="C21" s="2">
        <v>-3.2000000000000001E-2</v>
      </c>
      <c r="D21" s="2">
        <v>4.4999999999999998E-2</v>
      </c>
    </row>
    <row r="22" spans="1:4" x14ac:dyDescent="0.2">
      <c r="A22" s="2">
        <v>5</v>
      </c>
      <c r="B22" s="2" t="s">
        <v>117</v>
      </c>
      <c r="C22" s="2">
        <v>7.0000000000000001E-3</v>
      </c>
      <c r="D22" s="2">
        <v>2.9000000000000001E-2</v>
      </c>
    </row>
    <row r="23" spans="1:4" x14ac:dyDescent="0.2">
      <c r="A23" s="2">
        <v>1</v>
      </c>
      <c r="B23" s="2" t="s">
        <v>118</v>
      </c>
      <c r="C23" s="2">
        <v>-3.5000000000000003E-2</v>
      </c>
      <c r="D23" s="2">
        <v>4.1000000000000002E-2</v>
      </c>
    </row>
    <row r="24" spans="1:4" x14ac:dyDescent="0.2">
      <c r="A24" s="2">
        <v>2</v>
      </c>
      <c r="B24" s="2" t="s">
        <v>118</v>
      </c>
      <c r="C24" s="2">
        <v>-5.8000000000000003E-2</v>
      </c>
      <c r="D24" s="2">
        <v>2.5000000000000001E-2</v>
      </c>
    </row>
    <row r="25" spans="1:4" x14ac:dyDescent="0.2">
      <c r="A25" s="2">
        <v>3</v>
      </c>
      <c r="B25" s="2" t="s">
        <v>118</v>
      </c>
      <c r="C25" s="2">
        <v>0.02</v>
      </c>
      <c r="D25" s="2">
        <v>3.6999999999999998E-2</v>
      </c>
    </row>
    <row r="26" spans="1:4" x14ac:dyDescent="0.2">
      <c r="A26" s="2">
        <v>4</v>
      </c>
      <c r="B26" s="2" t="s">
        <v>118</v>
      </c>
      <c r="C26" s="2">
        <v>2.1000000000000001E-2</v>
      </c>
      <c r="D26" s="2">
        <v>3.6999999999999998E-2</v>
      </c>
    </row>
    <row r="27" spans="1:4" x14ac:dyDescent="0.2">
      <c r="A27" s="2">
        <v>5</v>
      </c>
      <c r="B27" s="2" t="s">
        <v>118</v>
      </c>
      <c r="C27" s="2">
        <v>4.7E-2</v>
      </c>
      <c r="D27" s="2">
        <v>2.5000000000000001E-2</v>
      </c>
    </row>
    <row r="28" spans="1:4" x14ac:dyDescent="0.2">
      <c r="A28" s="2">
        <v>1</v>
      </c>
      <c r="B28" s="2" t="s">
        <v>119</v>
      </c>
      <c r="C28" s="2">
        <v>6.4000000000000003E-3</v>
      </c>
      <c r="D28" s="2">
        <v>3.9E-2</v>
      </c>
    </row>
    <row r="29" spans="1:4" x14ac:dyDescent="0.2">
      <c r="A29" s="2">
        <v>2</v>
      </c>
      <c r="B29" s="2" t="s">
        <v>119</v>
      </c>
      <c r="C29" s="2">
        <v>0.2</v>
      </c>
      <c r="D29" s="2">
        <v>3.5000000000000003E-2</v>
      </c>
    </row>
    <row r="30" spans="1:4" x14ac:dyDescent="0.2">
      <c r="A30" s="2">
        <v>3</v>
      </c>
      <c r="B30" s="2" t="s">
        <v>119</v>
      </c>
      <c r="C30" s="2">
        <v>-0.12</v>
      </c>
      <c r="D30" s="2">
        <v>2.4E-2</v>
      </c>
    </row>
    <row r="31" spans="1:4" x14ac:dyDescent="0.2">
      <c r="A31" s="2">
        <v>4</v>
      </c>
      <c r="B31" s="2" t="s">
        <v>119</v>
      </c>
      <c r="C31" s="2">
        <v>0.09</v>
      </c>
      <c r="D31" s="2">
        <v>3.7999999999999999E-2</v>
      </c>
    </row>
    <row r="32" spans="1:4" x14ac:dyDescent="0.2">
      <c r="A32" s="2">
        <v>5</v>
      </c>
      <c r="B32" s="2" t="s">
        <v>119</v>
      </c>
      <c r="C32" s="2">
        <v>-0.17</v>
      </c>
      <c r="D32" s="2">
        <v>1.4E-2</v>
      </c>
    </row>
    <row r="33" spans="1:4" x14ac:dyDescent="0.2">
      <c r="A33" s="2">
        <v>1</v>
      </c>
      <c r="B33" s="2" t="s">
        <v>120</v>
      </c>
      <c r="C33" s="2">
        <v>-2.7E-2</v>
      </c>
      <c r="D33" s="2">
        <v>0.04</v>
      </c>
    </row>
    <row r="34" spans="1:4" x14ac:dyDescent="0.2">
      <c r="A34" s="2">
        <v>2</v>
      </c>
      <c r="B34" s="2" t="s">
        <v>120</v>
      </c>
      <c r="C34" s="2">
        <v>0.1</v>
      </c>
      <c r="D34" s="2">
        <v>2.7E-2</v>
      </c>
    </row>
    <row r="35" spans="1:4" x14ac:dyDescent="0.2">
      <c r="A35" s="2">
        <v>3</v>
      </c>
      <c r="B35" s="2" t="s">
        <v>120</v>
      </c>
      <c r="C35" s="2">
        <v>-0.11</v>
      </c>
      <c r="D35" s="2">
        <v>3.4000000000000002E-2</v>
      </c>
    </row>
    <row r="36" spans="1:4" x14ac:dyDescent="0.2">
      <c r="A36" s="2">
        <v>4</v>
      </c>
      <c r="B36" s="2" t="s">
        <v>120</v>
      </c>
      <c r="C36" s="2">
        <v>0.26700000000000002</v>
      </c>
      <c r="D36" s="2">
        <v>4.9000000000000002E-2</v>
      </c>
    </row>
    <row r="37" spans="1:4" x14ac:dyDescent="0.2">
      <c r="A37" s="2">
        <v>5</v>
      </c>
      <c r="B37" s="2" t="s">
        <v>120</v>
      </c>
      <c r="C37" s="2">
        <v>1.4E-2</v>
      </c>
      <c r="D37" s="2">
        <v>1.7999999999999999E-2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6A73-C62F-1949-B987-496FC5E71F00}">
  <dimension ref="A3:D33"/>
  <sheetViews>
    <sheetView workbookViewId="0">
      <selection activeCell="D34" sqref="A1:XFD1048576"/>
    </sheetView>
  </sheetViews>
  <sheetFormatPr baseColWidth="10" defaultRowHeight="16" x14ac:dyDescent="0.2"/>
  <cols>
    <col min="1" max="1" width="10.83203125" style="2"/>
    <col min="2" max="2" width="31.6640625" style="2" customWidth="1"/>
    <col min="3" max="3" width="26.83203125" style="2" customWidth="1"/>
    <col min="4" max="16384" width="10.83203125" style="2"/>
  </cols>
  <sheetData>
    <row r="3" spans="1:4" x14ac:dyDescent="0.2">
      <c r="A3" s="2" t="s">
        <v>110</v>
      </c>
      <c r="B3" s="2" t="s">
        <v>111</v>
      </c>
      <c r="C3" s="2" t="s">
        <v>122</v>
      </c>
      <c r="D3" s="2" t="s">
        <v>113</v>
      </c>
    </row>
    <row r="4" spans="1:4" x14ac:dyDescent="0.2">
      <c r="A4" s="2">
        <v>1</v>
      </c>
      <c r="B4" s="2" t="s">
        <v>121</v>
      </c>
      <c r="C4" s="2">
        <v>1.2E-2</v>
      </c>
      <c r="D4" s="2">
        <v>1.7999999999999999E-2</v>
      </c>
    </row>
    <row r="5" spans="1:4" x14ac:dyDescent="0.2">
      <c r="A5" s="2">
        <v>2</v>
      </c>
      <c r="B5" s="2" t="s">
        <v>121</v>
      </c>
      <c r="C5" s="2">
        <v>3.6999999999999998E-2</v>
      </c>
      <c r="D5" s="2">
        <v>1.2E-2</v>
      </c>
    </row>
    <row r="6" spans="1:4" x14ac:dyDescent="0.2">
      <c r="A6" s="2">
        <v>3</v>
      </c>
      <c r="B6" s="2" t="s">
        <v>121</v>
      </c>
      <c r="C6" s="2">
        <v>1.2E-2</v>
      </c>
      <c r="D6" s="2">
        <v>1.7000000000000001E-2</v>
      </c>
    </row>
    <row r="7" spans="1:4" x14ac:dyDescent="0.2">
      <c r="A7" s="2">
        <v>4</v>
      </c>
      <c r="B7" s="2" t="s">
        <v>121</v>
      </c>
      <c r="C7" s="2">
        <v>-4.0000000000000001E-3</v>
      </c>
      <c r="D7" s="2">
        <v>1.7000000000000001E-2</v>
      </c>
    </row>
    <row r="8" spans="1:4" x14ac:dyDescent="0.2">
      <c r="A8" s="2">
        <v>5</v>
      </c>
      <c r="B8" s="2" t="s">
        <v>121</v>
      </c>
      <c r="C8" s="2">
        <v>-3.9E-2</v>
      </c>
      <c r="D8" s="2">
        <v>0.01</v>
      </c>
    </row>
    <row r="9" spans="1:4" x14ac:dyDescent="0.2">
      <c r="A9" s="2">
        <v>1</v>
      </c>
      <c r="B9" s="2" t="s">
        <v>123</v>
      </c>
      <c r="C9" s="2">
        <v>0.06</v>
      </c>
      <c r="D9" s="2">
        <v>1.9E-2</v>
      </c>
    </row>
    <row r="10" spans="1:4" x14ac:dyDescent="0.2">
      <c r="A10" s="2">
        <v>2</v>
      </c>
      <c r="B10" s="2" t="s">
        <v>123</v>
      </c>
      <c r="C10" s="2">
        <v>3.6999999999999998E-2</v>
      </c>
      <c r="D10" s="2">
        <v>1.0999999999999999E-2</v>
      </c>
    </row>
    <row r="11" spans="1:4" x14ac:dyDescent="0.2">
      <c r="A11" s="2">
        <v>3</v>
      </c>
      <c r="B11" s="2" t="s">
        <v>123</v>
      </c>
      <c r="C11" s="2">
        <v>-3.7999999999999999E-2</v>
      </c>
      <c r="D11" s="2">
        <v>1.4999999999999999E-2</v>
      </c>
    </row>
    <row r="12" spans="1:4" x14ac:dyDescent="0.2">
      <c r="A12" s="2">
        <v>4</v>
      </c>
      <c r="B12" s="2" t="s">
        <v>123</v>
      </c>
      <c r="C12" s="2">
        <v>4.7999999999999996E-3</v>
      </c>
      <c r="D12" s="2">
        <v>1.6E-2</v>
      </c>
    </row>
    <row r="13" spans="1:4" x14ac:dyDescent="0.2">
      <c r="A13" s="2">
        <v>5</v>
      </c>
      <c r="B13" s="2" t="s">
        <v>123</v>
      </c>
      <c r="C13" s="2">
        <v>3.7999999999999999E-2</v>
      </c>
      <c r="D13" s="2">
        <v>0.01</v>
      </c>
    </row>
    <row r="14" spans="1:4" x14ac:dyDescent="0.2">
      <c r="A14" s="2">
        <v>1</v>
      </c>
      <c r="B14" s="2" t="s">
        <v>124</v>
      </c>
      <c r="C14" s="2">
        <v>1.4999999999999999E-2</v>
      </c>
      <c r="D14" s="2">
        <v>8.0000000000000002E-3</v>
      </c>
    </row>
    <row r="15" spans="1:4" x14ac:dyDescent="0.2">
      <c r="A15" s="2">
        <v>2</v>
      </c>
      <c r="B15" s="2" t="s">
        <v>124</v>
      </c>
      <c r="C15" s="2">
        <v>-4.0000000000000001E-3</v>
      </c>
      <c r="D15" s="2">
        <v>4.0000000000000001E-3</v>
      </c>
    </row>
    <row r="16" spans="1:4" x14ac:dyDescent="0.2">
      <c r="A16" s="2">
        <v>3</v>
      </c>
      <c r="B16" s="2" t="s">
        <v>124</v>
      </c>
      <c r="C16" s="2">
        <v>-1.0999999999999999E-2</v>
      </c>
      <c r="D16" s="2">
        <v>5.0000000000000001E-3</v>
      </c>
    </row>
    <row r="17" spans="1:4" x14ac:dyDescent="0.2">
      <c r="A17" s="2">
        <v>4</v>
      </c>
      <c r="B17" s="2" t="s">
        <v>124</v>
      </c>
      <c r="C17" s="2">
        <v>4.0000000000000001E-3</v>
      </c>
      <c r="D17" s="2">
        <v>6.0000000000000001E-3</v>
      </c>
    </row>
    <row r="18" spans="1:4" x14ac:dyDescent="0.2">
      <c r="A18" s="2">
        <v>5</v>
      </c>
      <c r="B18" s="3" t="s">
        <v>123</v>
      </c>
      <c r="C18" s="2">
        <v>1.6999999999999999E-3</v>
      </c>
      <c r="D18" s="2">
        <v>4.0000000000000001E-3</v>
      </c>
    </row>
    <row r="19" spans="1:4" x14ac:dyDescent="0.2">
      <c r="A19" s="2">
        <v>1</v>
      </c>
      <c r="B19" s="2" t="s">
        <v>125</v>
      </c>
      <c r="C19" s="2">
        <v>5.2999999999999999E-2</v>
      </c>
      <c r="D19" s="2">
        <v>3.5999999999999997E-2</v>
      </c>
    </row>
    <row r="20" spans="1:4" x14ac:dyDescent="0.2">
      <c r="A20" s="2">
        <v>2</v>
      </c>
      <c r="B20" s="2" t="s">
        <v>125</v>
      </c>
      <c r="C20" s="2">
        <v>1.2E-2</v>
      </c>
      <c r="D20" s="2">
        <v>2.5000000000000001E-2</v>
      </c>
    </row>
    <row r="21" spans="1:4" x14ac:dyDescent="0.2">
      <c r="A21" s="2">
        <v>3</v>
      </c>
      <c r="B21" s="2" t="s">
        <v>125</v>
      </c>
      <c r="C21" s="2">
        <v>-0.04</v>
      </c>
      <c r="D21" s="2">
        <v>4.3999999999999997E-2</v>
      </c>
    </row>
    <row r="22" spans="1:4" x14ac:dyDescent="0.2">
      <c r="A22" s="2">
        <v>4</v>
      </c>
      <c r="B22" s="2" t="s">
        <v>125</v>
      </c>
      <c r="C22" s="2">
        <v>7.1999999999999995E-2</v>
      </c>
      <c r="D22" s="2">
        <v>5.1999999999999998E-2</v>
      </c>
    </row>
    <row r="23" spans="1:4" x14ac:dyDescent="0.2">
      <c r="A23" s="2">
        <v>5</v>
      </c>
      <c r="B23" s="2" t="s">
        <v>125</v>
      </c>
      <c r="C23" s="2">
        <v>-6.0999999999999999E-2</v>
      </c>
      <c r="D23" s="2">
        <v>0.03</v>
      </c>
    </row>
    <row r="24" spans="1:4" x14ac:dyDescent="0.2">
      <c r="A24" s="2">
        <v>1</v>
      </c>
      <c r="B24" s="2" t="s">
        <v>126</v>
      </c>
      <c r="C24" s="2">
        <v>2.1000000000000001E-2</v>
      </c>
      <c r="D24" s="2">
        <v>1.7000000000000001E-2</v>
      </c>
    </row>
    <row r="25" spans="1:4" x14ac:dyDescent="0.2">
      <c r="A25" s="2">
        <v>2</v>
      </c>
      <c r="B25" s="2" t="s">
        <v>126</v>
      </c>
      <c r="C25" s="2">
        <v>1.4999999999999999E-2</v>
      </c>
      <c r="D25" s="2">
        <v>1.0999999999999999E-2</v>
      </c>
    </row>
    <row r="26" spans="1:4" x14ac:dyDescent="0.2">
      <c r="A26" s="2">
        <v>3</v>
      </c>
      <c r="B26" s="2" t="s">
        <v>126</v>
      </c>
      <c r="C26" s="2">
        <v>2E-3</v>
      </c>
      <c r="D26" s="2">
        <v>1.4999999999999999E-2</v>
      </c>
    </row>
    <row r="27" spans="1:4" x14ac:dyDescent="0.2">
      <c r="A27" s="2">
        <v>4</v>
      </c>
      <c r="B27" s="2" t="s">
        <v>126</v>
      </c>
      <c r="C27" s="2">
        <v>3.1E-2</v>
      </c>
      <c r="D27" s="2">
        <v>1.6E-2</v>
      </c>
    </row>
    <row r="28" spans="1:4" x14ac:dyDescent="0.2">
      <c r="A28" s="2">
        <v>5</v>
      </c>
      <c r="B28" s="2" t="s">
        <v>126</v>
      </c>
      <c r="C28" s="2">
        <v>-3.4000000000000002E-2</v>
      </c>
      <c r="D28" s="2">
        <v>8.9999999999999993E-3</v>
      </c>
    </row>
    <row r="29" spans="1:4" x14ac:dyDescent="0.2">
      <c r="A29" s="2">
        <v>1</v>
      </c>
      <c r="B29" s="3" t="s">
        <v>127</v>
      </c>
      <c r="C29" s="2">
        <v>0.02</v>
      </c>
      <c r="D29" s="2">
        <v>1.6E-2</v>
      </c>
    </row>
    <row r="30" spans="1:4" x14ac:dyDescent="0.2">
      <c r="A30" s="2">
        <v>2</v>
      </c>
      <c r="B30" s="3" t="s">
        <v>127</v>
      </c>
      <c r="C30" s="2">
        <v>1.6E-2</v>
      </c>
      <c r="D30" s="2">
        <v>0.01</v>
      </c>
    </row>
    <row r="31" spans="1:4" x14ac:dyDescent="0.2">
      <c r="A31" s="2">
        <v>3</v>
      </c>
      <c r="B31" s="3" t="s">
        <v>127</v>
      </c>
      <c r="C31" s="2">
        <v>-8.0000000000000002E-3</v>
      </c>
      <c r="D31" s="2">
        <v>1.4E-2</v>
      </c>
    </row>
    <row r="32" spans="1:4" x14ac:dyDescent="0.2">
      <c r="A32" s="2">
        <v>4</v>
      </c>
      <c r="B32" s="3" t="s">
        <v>127</v>
      </c>
      <c r="C32" s="2">
        <v>0.02</v>
      </c>
      <c r="D32" s="2">
        <v>1.4999999999999999E-2</v>
      </c>
    </row>
    <row r="33" spans="1:4" x14ac:dyDescent="0.2">
      <c r="A33" s="2">
        <v>5</v>
      </c>
      <c r="B33" s="3" t="s">
        <v>127</v>
      </c>
      <c r="C33" s="2">
        <v>-0.03</v>
      </c>
      <c r="D33" s="2">
        <v>8.9999999999999993E-3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0E633-6DCF-1F46-8BC9-0353D9D0A0FF}">
  <dimension ref="A2:B15"/>
  <sheetViews>
    <sheetView workbookViewId="0">
      <selection activeCell="G13" sqref="G13"/>
    </sheetView>
  </sheetViews>
  <sheetFormatPr baseColWidth="10" defaultRowHeight="16" x14ac:dyDescent="0.2"/>
  <sheetData>
    <row r="2" spans="1:2" x14ac:dyDescent="0.2">
      <c r="A2" t="s">
        <v>94</v>
      </c>
      <c r="B2" t="s">
        <v>95</v>
      </c>
    </row>
    <row r="3" spans="1:2" x14ac:dyDescent="0.2">
      <c r="A3">
        <v>1</v>
      </c>
      <c r="B3">
        <v>0.55400000000000005</v>
      </c>
    </row>
    <row r="4" spans="1:2" x14ac:dyDescent="0.2">
      <c r="A4">
        <v>2</v>
      </c>
      <c r="B4">
        <v>0.73199999999999998</v>
      </c>
    </row>
    <row r="5" spans="1:2" x14ac:dyDescent="0.2">
      <c r="A5">
        <v>3</v>
      </c>
      <c r="B5">
        <v>0.79200000000000004</v>
      </c>
    </row>
    <row r="6" spans="1:2" x14ac:dyDescent="0.2">
      <c r="A6">
        <v>4</v>
      </c>
      <c r="B6">
        <v>0.81299999999999994</v>
      </c>
    </row>
    <row r="7" spans="1:2" x14ac:dyDescent="0.2">
      <c r="A7">
        <v>5</v>
      </c>
      <c r="B7">
        <v>0.84799999999999998</v>
      </c>
    </row>
    <row r="8" spans="1:2" x14ac:dyDescent="0.2">
      <c r="A8">
        <v>6</v>
      </c>
      <c r="B8">
        <v>0.90100000000000002</v>
      </c>
    </row>
    <row r="9" spans="1:2" x14ac:dyDescent="0.2">
      <c r="A9">
        <v>7</v>
      </c>
      <c r="B9">
        <v>0.91600000000000004</v>
      </c>
    </row>
    <row r="10" spans="1:2" x14ac:dyDescent="0.2">
      <c r="A10">
        <v>8</v>
      </c>
      <c r="B10">
        <v>0.93500000000000005</v>
      </c>
    </row>
    <row r="11" spans="1:2" x14ac:dyDescent="0.2">
      <c r="A11">
        <v>9</v>
      </c>
      <c r="B11">
        <v>0.94499999999999995</v>
      </c>
    </row>
    <row r="12" spans="1:2" x14ac:dyDescent="0.2">
      <c r="A12">
        <v>10</v>
      </c>
      <c r="B12">
        <v>0.95299999999999996</v>
      </c>
    </row>
    <row r="13" spans="1:2" x14ac:dyDescent="0.2">
      <c r="A13">
        <v>11</v>
      </c>
      <c r="B13" s="1">
        <v>0.96</v>
      </c>
    </row>
    <row r="14" spans="1:2" x14ac:dyDescent="0.2">
      <c r="A14">
        <v>12</v>
      </c>
      <c r="B14">
        <v>0.96799999999999997</v>
      </c>
    </row>
    <row r="15" spans="1:2" x14ac:dyDescent="0.2">
      <c r="A15">
        <v>13</v>
      </c>
      <c r="B15">
        <v>0.96899999999999997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0DF8-ED62-924F-A7A1-7BE0E393C608}">
  <dimension ref="A2:B9"/>
  <sheetViews>
    <sheetView tabSelected="1" workbookViewId="0">
      <selection activeCell="B13" sqref="B13"/>
    </sheetView>
  </sheetViews>
  <sheetFormatPr baseColWidth="10" defaultRowHeight="16" x14ac:dyDescent="0.2"/>
  <sheetData>
    <row r="2" spans="1:2" x14ac:dyDescent="0.2">
      <c r="A2" t="s">
        <v>99</v>
      </c>
      <c r="B2" t="s">
        <v>95</v>
      </c>
    </row>
    <row r="3" spans="1:2" x14ac:dyDescent="0.2">
      <c r="A3">
        <v>2</v>
      </c>
      <c r="B3">
        <v>0.27500000000000002</v>
      </c>
    </row>
    <row r="4" spans="1:2" x14ac:dyDescent="0.2">
      <c r="A4">
        <v>3</v>
      </c>
      <c r="B4">
        <v>0.35099999999999998</v>
      </c>
    </row>
    <row r="5" spans="1:2" x14ac:dyDescent="0.2">
      <c r="A5">
        <v>4</v>
      </c>
      <c r="B5">
        <v>0.435</v>
      </c>
    </row>
    <row r="6" spans="1:2" x14ac:dyDescent="0.2">
      <c r="A6">
        <v>5</v>
      </c>
      <c r="B6">
        <v>0.48899999999999999</v>
      </c>
    </row>
    <row r="7" spans="1:2" x14ac:dyDescent="0.2">
      <c r="A7">
        <v>6</v>
      </c>
      <c r="B7">
        <v>0.52200000000000002</v>
      </c>
    </row>
    <row r="8" spans="1:2" x14ac:dyDescent="0.2">
      <c r="A8">
        <v>7</v>
      </c>
      <c r="B8">
        <v>0.54200000000000004</v>
      </c>
    </row>
    <row r="9" spans="1:2" x14ac:dyDescent="0.2">
      <c r="A9">
        <v>8</v>
      </c>
      <c r="B9">
        <v>0.56999999999999995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Navngivne områder</vt:lpstr>
      </vt:variant>
      <vt:variant>
        <vt:i4>1</vt:i4>
      </vt:variant>
    </vt:vector>
  </HeadingPairs>
  <TitlesOfParts>
    <vt:vector size="8" baseType="lpstr">
      <vt:lpstr>Fig 1</vt:lpstr>
      <vt:lpstr>Fig 2</vt:lpstr>
      <vt:lpstr>Fig 4C</vt:lpstr>
      <vt:lpstr>Fig 4D</vt:lpstr>
      <vt:lpstr>Fig 4E</vt:lpstr>
      <vt:lpstr>Fig S2</vt:lpstr>
      <vt:lpstr>Fig S8</vt:lpstr>
      <vt:lpstr>'Fig 2'!mstate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2021-06-01T07:21:37Z</dcterms:created>
  <dcterms:modified xsi:type="dcterms:W3CDTF">2021-07-02T11:52:47Z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2021-06-01T07:21:37Z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19cef816-28ff-46dd-ae04-5ebce37a5e6b</vt:lpwstr>
  </property>
  <property fmtid="{D5CDD505-2E9C-101B-9397-08002B2CF9AE}" pid="8" name="MSIP_Label_6a2630e2-1ac5-455e-8217-0156b1936a76_ContentBits">
    <vt:lpwstr>0</vt:lpwstr>
  </property>
</Properties>
</file>