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\Bayer\Slo1_manuscript\211101_ncomms_final_revision\ephys_data\"/>
    </mc:Choice>
  </mc:AlternateContent>
  <xr:revisionPtr revIDLastSave="0" documentId="8_{80E7D98E-0AC3-474F-ADB0-1B59989AA9B8}" xr6:coauthVersionLast="47" xr6:coauthVersionMax="47" xr10:uidLastSave="{00000000-0000-0000-0000-000000000000}"/>
  <bookViews>
    <workbookView xWindow="-120" yWindow="-120" windowWidth="29040" windowHeight="15840" xr2:uid="{ADC2BFF8-57D0-8B41-9612-83613AD5A251}"/>
  </bookViews>
  <sheets>
    <sheet name="Figure S5A" sheetId="1" r:id="rId1"/>
    <sheet name="Figure S6A" sheetId="2" r:id="rId2"/>
    <sheet name="Figure S8A" sheetId="3" r:id="rId3"/>
    <sheet name="Figure S8B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9" i="2" l="1"/>
  <c r="T20" i="2"/>
  <c r="T21" i="2"/>
  <c r="T22" i="2"/>
  <c r="T23" i="2"/>
  <c r="T24" i="2"/>
  <c r="T18" i="2"/>
  <c r="S19" i="2"/>
  <c r="S20" i="2"/>
  <c r="S21" i="2"/>
  <c r="S22" i="2"/>
  <c r="S23" i="2"/>
  <c r="S24" i="2"/>
  <c r="S18" i="2"/>
  <c r="R24" i="2"/>
  <c r="R23" i="2"/>
  <c r="R22" i="2"/>
  <c r="Q24" i="2"/>
  <c r="Q23" i="2"/>
  <c r="Q22" i="2"/>
  <c r="P24" i="2"/>
  <c r="P23" i="2"/>
  <c r="P22" i="2"/>
  <c r="O24" i="2"/>
  <c r="O23" i="2"/>
  <c r="O22" i="2"/>
  <c r="Q19" i="2"/>
  <c r="P19" i="2"/>
  <c r="O19" i="2"/>
  <c r="O18" i="2"/>
  <c r="N24" i="2"/>
  <c r="N23" i="2"/>
  <c r="N22" i="2"/>
  <c r="N21" i="2"/>
  <c r="N20" i="2"/>
  <c r="N19" i="2"/>
  <c r="N18" i="2"/>
  <c r="M24" i="2"/>
  <c r="M23" i="2"/>
  <c r="M22" i="2"/>
  <c r="M21" i="2"/>
  <c r="M20" i="2"/>
  <c r="M19" i="2"/>
  <c r="M18" i="2"/>
  <c r="L24" i="2"/>
  <c r="L23" i="2"/>
  <c r="L22" i="2"/>
  <c r="L21" i="2"/>
  <c r="L20" i="2"/>
  <c r="L19" i="2"/>
  <c r="L18" i="2"/>
  <c r="K24" i="2"/>
  <c r="K23" i="2"/>
  <c r="K22" i="2"/>
  <c r="K21" i="2"/>
  <c r="K20" i="2"/>
  <c r="K19" i="2"/>
  <c r="K18" i="2"/>
  <c r="J24" i="2"/>
  <c r="J23" i="2"/>
  <c r="J22" i="2"/>
  <c r="J21" i="2"/>
  <c r="J20" i="2"/>
  <c r="J19" i="2"/>
  <c r="J18" i="2"/>
  <c r="I24" i="2"/>
  <c r="I23" i="2"/>
  <c r="I22" i="2"/>
  <c r="I21" i="2"/>
  <c r="I20" i="2"/>
  <c r="I19" i="2"/>
  <c r="I18" i="2"/>
  <c r="H24" i="2"/>
  <c r="H23" i="2"/>
  <c r="H22" i="2"/>
  <c r="H21" i="2"/>
  <c r="H20" i="2"/>
  <c r="H19" i="2"/>
  <c r="H18" i="2"/>
  <c r="G24" i="2"/>
  <c r="G23" i="2"/>
  <c r="G22" i="2"/>
  <c r="G21" i="2"/>
  <c r="G20" i="2"/>
  <c r="G19" i="2"/>
  <c r="G18" i="2"/>
  <c r="F24" i="2"/>
  <c r="F23" i="2"/>
  <c r="F22" i="2"/>
  <c r="F21" i="2"/>
  <c r="F20" i="2"/>
  <c r="F19" i="2"/>
  <c r="F18" i="2"/>
  <c r="E24" i="2"/>
  <c r="E23" i="2"/>
  <c r="E22" i="2"/>
  <c r="E21" i="2"/>
  <c r="E20" i="2"/>
  <c r="E19" i="2"/>
  <c r="E18" i="2"/>
  <c r="D24" i="2"/>
  <c r="D23" i="2"/>
  <c r="D22" i="2"/>
  <c r="D21" i="2"/>
  <c r="D20" i="2"/>
  <c r="D19" i="2"/>
  <c r="D18" i="2"/>
  <c r="C24" i="2"/>
  <c r="C23" i="2"/>
  <c r="C22" i="2"/>
  <c r="C21" i="2"/>
  <c r="C20" i="2"/>
  <c r="C19" i="2"/>
  <c r="C18" i="2"/>
  <c r="K19" i="3"/>
  <c r="M25" i="3"/>
  <c r="L25" i="3"/>
  <c r="K25" i="3"/>
  <c r="J25" i="3"/>
  <c r="I25" i="3"/>
  <c r="H25" i="3"/>
  <c r="G25" i="3"/>
  <c r="F25" i="3"/>
  <c r="E25" i="3"/>
  <c r="D25" i="3"/>
  <c r="C25" i="3"/>
  <c r="Q25" i="3" s="1"/>
  <c r="I24" i="3"/>
  <c r="H24" i="3"/>
  <c r="G24" i="3"/>
  <c r="F24" i="3"/>
  <c r="E24" i="3"/>
  <c r="D24" i="3"/>
  <c r="C24" i="3"/>
  <c r="Q24" i="3" s="1"/>
  <c r="K23" i="3"/>
  <c r="J23" i="3"/>
  <c r="I23" i="3"/>
  <c r="H23" i="3"/>
  <c r="G23" i="3"/>
  <c r="F23" i="3"/>
  <c r="E23" i="3"/>
  <c r="D23" i="3"/>
  <c r="P23" i="3" s="1"/>
  <c r="C23" i="3"/>
  <c r="Q23" i="3" s="1"/>
  <c r="I22" i="3"/>
  <c r="H22" i="3"/>
  <c r="G22" i="3"/>
  <c r="F22" i="3"/>
  <c r="E22" i="3"/>
  <c r="D22" i="3"/>
  <c r="C22" i="3"/>
  <c r="Q22" i="3" s="1"/>
  <c r="Q21" i="3"/>
  <c r="H21" i="3"/>
  <c r="G21" i="3"/>
  <c r="F21" i="3"/>
  <c r="E21" i="3"/>
  <c r="D21" i="3"/>
  <c r="C21" i="3"/>
  <c r="P21" i="3" s="1"/>
  <c r="I20" i="3"/>
  <c r="H20" i="3"/>
  <c r="G20" i="3"/>
  <c r="F20" i="3"/>
  <c r="Q20" i="3" s="1"/>
  <c r="E20" i="3"/>
  <c r="D20" i="3"/>
  <c r="C20" i="3"/>
  <c r="P20" i="3" s="1"/>
  <c r="J19" i="3"/>
  <c r="I19" i="3"/>
  <c r="H19" i="3"/>
  <c r="G19" i="3"/>
  <c r="F19" i="3"/>
  <c r="E19" i="3"/>
  <c r="D19" i="3"/>
  <c r="Q19" i="3" s="1"/>
  <c r="C19" i="3"/>
  <c r="P19" i="3" s="1"/>
  <c r="I18" i="3"/>
  <c r="H18" i="3"/>
  <c r="G18" i="3"/>
  <c r="F18" i="3"/>
  <c r="E18" i="3"/>
  <c r="D18" i="3"/>
  <c r="C18" i="3"/>
  <c r="Q18" i="3" s="1"/>
  <c r="Q25" i="1"/>
  <c r="P25" i="1"/>
  <c r="O23" i="1"/>
  <c r="N23" i="1"/>
  <c r="M25" i="1"/>
  <c r="M24" i="1"/>
  <c r="Q24" i="1" s="1"/>
  <c r="M23" i="1"/>
  <c r="L25" i="1"/>
  <c r="L24" i="1"/>
  <c r="L23" i="1"/>
  <c r="L20" i="1"/>
  <c r="L21" i="1"/>
  <c r="M18" i="1"/>
  <c r="L18" i="1"/>
  <c r="K25" i="1"/>
  <c r="K24" i="1"/>
  <c r="K23" i="1"/>
  <c r="K21" i="1"/>
  <c r="K20" i="1"/>
  <c r="K18" i="1"/>
  <c r="J25" i="1"/>
  <c r="J24" i="1"/>
  <c r="J23" i="1"/>
  <c r="J22" i="1"/>
  <c r="J21" i="1"/>
  <c r="J20" i="1"/>
  <c r="J19" i="1"/>
  <c r="J18" i="1"/>
  <c r="I25" i="1"/>
  <c r="I24" i="1"/>
  <c r="I23" i="1"/>
  <c r="I22" i="1"/>
  <c r="I21" i="1"/>
  <c r="I20" i="1"/>
  <c r="I19" i="1"/>
  <c r="I18" i="1"/>
  <c r="H25" i="1"/>
  <c r="H24" i="1"/>
  <c r="H23" i="1"/>
  <c r="H22" i="1"/>
  <c r="H21" i="1"/>
  <c r="H20" i="1"/>
  <c r="H19" i="1"/>
  <c r="H18" i="1"/>
  <c r="G25" i="1"/>
  <c r="G24" i="1"/>
  <c r="G23" i="1"/>
  <c r="G22" i="1"/>
  <c r="G21" i="1"/>
  <c r="G20" i="1"/>
  <c r="G19" i="1"/>
  <c r="G18" i="1"/>
  <c r="F25" i="1"/>
  <c r="F24" i="1"/>
  <c r="F23" i="1"/>
  <c r="F22" i="1"/>
  <c r="F21" i="1"/>
  <c r="F20" i="1"/>
  <c r="F19" i="1"/>
  <c r="F18" i="1"/>
  <c r="E25" i="1"/>
  <c r="E24" i="1"/>
  <c r="E23" i="1"/>
  <c r="E22" i="1"/>
  <c r="E21" i="1"/>
  <c r="E20" i="1"/>
  <c r="E19" i="1"/>
  <c r="E18" i="1"/>
  <c r="Q22" i="1"/>
  <c r="D25" i="1"/>
  <c r="D24" i="1"/>
  <c r="D23" i="1"/>
  <c r="D22" i="1"/>
  <c r="D21" i="1"/>
  <c r="D20" i="1"/>
  <c r="D19" i="1"/>
  <c r="D18" i="1"/>
  <c r="C25" i="1"/>
  <c r="C24" i="1"/>
  <c r="C23" i="1"/>
  <c r="C22" i="1"/>
  <c r="C21" i="1"/>
  <c r="C20" i="1"/>
  <c r="C19" i="1"/>
  <c r="C18" i="1"/>
  <c r="Q18" i="1"/>
  <c r="O22" i="4"/>
  <c r="N22" i="4"/>
  <c r="N20" i="4"/>
  <c r="M22" i="4"/>
  <c r="M20" i="4"/>
  <c r="L23" i="4"/>
  <c r="L22" i="4"/>
  <c r="L21" i="4"/>
  <c r="L20" i="4"/>
  <c r="L19" i="4"/>
  <c r="L18" i="4"/>
  <c r="K24" i="4"/>
  <c r="K23" i="4"/>
  <c r="K22" i="4"/>
  <c r="K21" i="4"/>
  <c r="K20" i="4"/>
  <c r="K19" i="4"/>
  <c r="K18" i="4"/>
  <c r="J24" i="4"/>
  <c r="J23" i="4"/>
  <c r="J22" i="4"/>
  <c r="J21" i="4"/>
  <c r="J20" i="4"/>
  <c r="J19" i="4"/>
  <c r="J18" i="4"/>
  <c r="I24" i="4"/>
  <c r="I23" i="4"/>
  <c r="I22" i="4"/>
  <c r="I21" i="4"/>
  <c r="I20" i="4"/>
  <c r="I19" i="4"/>
  <c r="I18" i="4"/>
  <c r="H24" i="4"/>
  <c r="H23" i="4"/>
  <c r="H22" i="4"/>
  <c r="H21" i="4"/>
  <c r="H20" i="4"/>
  <c r="H19" i="4"/>
  <c r="H18" i="4"/>
  <c r="G24" i="4"/>
  <c r="G23" i="4"/>
  <c r="G22" i="4"/>
  <c r="G21" i="4"/>
  <c r="G20" i="4"/>
  <c r="G19" i="4"/>
  <c r="G18" i="4"/>
  <c r="F24" i="4"/>
  <c r="F23" i="4"/>
  <c r="F22" i="4"/>
  <c r="F21" i="4"/>
  <c r="F20" i="4"/>
  <c r="F19" i="4"/>
  <c r="F18" i="4"/>
  <c r="E24" i="4"/>
  <c r="E23" i="4"/>
  <c r="E22" i="4"/>
  <c r="E21" i="4"/>
  <c r="E20" i="4"/>
  <c r="E19" i="4"/>
  <c r="E18" i="4"/>
  <c r="D24" i="4"/>
  <c r="D23" i="4"/>
  <c r="D22" i="4"/>
  <c r="D21" i="4"/>
  <c r="D20" i="4"/>
  <c r="D19" i="4"/>
  <c r="D18" i="4"/>
  <c r="C18" i="4"/>
  <c r="C24" i="4"/>
  <c r="C23" i="4"/>
  <c r="P23" i="4" s="1"/>
  <c r="C22" i="4"/>
  <c r="C21" i="4"/>
  <c r="C20" i="4"/>
  <c r="C19" i="4"/>
  <c r="U11" i="4"/>
  <c r="Q11" i="4"/>
  <c r="P11" i="4"/>
  <c r="U10" i="4"/>
  <c r="Q10" i="4"/>
  <c r="P10" i="4"/>
  <c r="U9" i="4"/>
  <c r="Q9" i="4"/>
  <c r="P9" i="4"/>
  <c r="U8" i="4"/>
  <c r="Q8" i="4"/>
  <c r="P8" i="4"/>
  <c r="U7" i="4"/>
  <c r="Q7" i="4"/>
  <c r="P7" i="4"/>
  <c r="U6" i="4"/>
  <c r="Q6" i="4"/>
  <c r="P6" i="4"/>
  <c r="U5" i="4"/>
  <c r="Q5" i="4"/>
  <c r="P5" i="4"/>
  <c r="Q12" i="3"/>
  <c r="P12" i="3"/>
  <c r="Q11" i="3"/>
  <c r="P11" i="3"/>
  <c r="Q10" i="3"/>
  <c r="P10" i="3"/>
  <c r="Q9" i="3"/>
  <c r="P9" i="3"/>
  <c r="Q8" i="3"/>
  <c r="P8" i="3"/>
  <c r="Q7" i="3"/>
  <c r="P7" i="3"/>
  <c r="Q6" i="3"/>
  <c r="P6" i="3"/>
  <c r="Q5" i="3"/>
  <c r="P5" i="3"/>
  <c r="S5" i="2"/>
  <c r="T11" i="2"/>
  <c r="S11" i="2"/>
  <c r="T10" i="2"/>
  <c r="S10" i="2"/>
  <c r="T9" i="2"/>
  <c r="S9" i="2"/>
  <c r="T8" i="2"/>
  <c r="S8" i="2"/>
  <c r="T7" i="2"/>
  <c r="S7" i="2"/>
  <c r="T6" i="2"/>
  <c r="S6" i="2"/>
  <c r="T5" i="2"/>
  <c r="Q6" i="1"/>
  <c r="Q7" i="1"/>
  <c r="Q8" i="1"/>
  <c r="Q9" i="1"/>
  <c r="Q10" i="1"/>
  <c r="Q11" i="1"/>
  <c r="Q12" i="1"/>
  <c r="Q5" i="1"/>
  <c r="P6" i="1"/>
  <c r="P7" i="1"/>
  <c r="P8" i="1"/>
  <c r="P9" i="1"/>
  <c r="P10" i="1"/>
  <c r="P11" i="1"/>
  <c r="P12" i="1"/>
  <c r="P5" i="1"/>
  <c r="Q19" i="4" l="1"/>
  <c r="Q20" i="4"/>
  <c r="P18" i="3"/>
  <c r="P22" i="3"/>
  <c r="P24" i="3"/>
  <c r="P25" i="3"/>
  <c r="Q23" i="1"/>
  <c r="Q21" i="1"/>
  <c r="Q19" i="1"/>
  <c r="P23" i="1"/>
  <c r="P22" i="1"/>
  <c r="Q20" i="1"/>
  <c r="P20" i="1"/>
  <c r="P21" i="1"/>
  <c r="P18" i="1"/>
  <c r="P19" i="1"/>
  <c r="P24" i="1"/>
  <c r="Q18" i="4"/>
  <c r="Q22" i="4"/>
  <c r="Q21" i="4"/>
  <c r="P20" i="4"/>
  <c r="Q24" i="4"/>
  <c r="P21" i="4"/>
  <c r="P18" i="4"/>
  <c r="P24" i="4"/>
  <c r="P22" i="4"/>
  <c r="Q23" i="4"/>
  <c r="P19" i="4"/>
  <c r="V5" i="4"/>
  <c r="V9" i="4"/>
  <c r="V6" i="4"/>
  <c r="V7" i="4"/>
  <c r="V11" i="4"/>
  <c r="V8" i="4"/>
  <c r="V10" i="4"/>
</calcChain>
</file>

<file path=xl/sharedStrings.xml><?xml version="1.0" encoding="utf-8"?>
<sst xmlns="http://schemas.openxmlformats.org/spreadsheetml/2006/main" count="56" uniqueCount="15">
  <si>
    <t>Concentration of verruculogen [M]</t>
  </si>
  <si>
    <t>Individual measurements</t>
  </si>
  <si>
    <t>n</t>
  </si>
  <si>
    <t>Mean</t>
  </si>
  <si>
    <t>Raw data</t>
  </si>
  <si>
    <t>Concentration of emodepside [M]</t>
  </si>
  <si>
    <t>Raisch et al.; Source Data Fig. S5A</t>
  </si>
  <si>
    <t>Raisch et al.; Source Data Fig. S6A</t>
  </si>
  <si>
    <t>Raisch et al.; Source Data Fig. S8A</t>
  </si>
  <si>
    <t>Raisch et al.; Source Data Fig. S8B</t>
  </si>
  <si>
    <t>*Values were normalized to Slo with 3*10^-5 M emodepside in the absence of Verruculogen</t>
  </si>
  <si>
    <t>Normalized*</t>
  </si>
  <si>
    <t>*Normalized to mean value of 10^-14 M verruculogen set to 100</t>
  </si>
  <si>
    <t>*Normalized to mean value of 10^-5 M emodepside set to 100</t>
  </si>
  <si>
    <t>Standard error of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</si>
</sst>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1" fillId="0" borderId="0" xfId="0" applyNumberFormat="1" applyFont="1"/>
    <xf numFmtId="2" fontId="0" fillId="0" borderId="0" xfId="0" applyNumberFormat="1"/>
    <xf numFmtId="0" fontId="2" fillId="0" borderId="0" xfId="0" applyFont="1"/>
    <xf numFmtId="11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11" fontId="0" fillId="0" borderId="0" xfId="0" applyNumberFormat="1"/>
    <xf numFmtId="2" fontId="1" fillId="0" borderId="0" xfId="0" applyNumberFormat="1" applyFont="1"/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8364-A29E-AB44-B4CB-F653C841721A}">
  <dimension ref="A1:S27"/>
  <sheetViews>
    <sheetView tabSelected="1" workbookViewId="0">
      <selection activeCell="Q17" sqref="Q17"/>
    </sheetView>
  </sheetViews>
  <sheetFormatPr baseColWidth="10" defaultRowHeight="15.6" x14ac:dyDescent="0.3"/>
  <cols>
    <col min="1" max="1" width="29.69921875" customWidth="1"/>
    <col min="17" max="17" width="16" customWidth="1"/>
  </cols>
  <sheetData>
    <row r="1" spans="1:19" x14ac:dyDescent="0.3">
      <c r="A1" t="s">
        <v>6</v>
      </c>
    </row>
    <row r="3" spans="1:19" x14ac:dyDescent="0.3">
      <c r="A3" t="s">
        <v>4</v>
      </c>
      <c r="C3" t="s">
        <v>1</v>
      </c>
    </row>
    <row r="4" spans="1:19" x14ac:dyDescent="0.3">
      <c r="A4" t="s">
        <v>0</v>
      </c>
      <c r="B4" t="s">
        <v>2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1">
        <v>12</v>
      </c>
      <c r="O4" s="1">
        <v>13</v>
      </c>
      <c r="P4" t="s">
        <v>3</v>
      </c>
      <c r="Q4" t="s">
        <v>14</v>
      </c>
    </row>
    <row r="5" spans="1:19" x14ac:dyDescent="0.3">
      <c r="A5" s="2">
        <v>1E-14</v>
      </c>
      <c r="B5" s="1">
        <v>11</v>
      </c>
      <c r="C5" s="1">
        <v>93.12</v>
      </c>
      <c r="D5" s="1">
        <v>90.73</v>
      </c>
      <c r="E5" s="1">
        <v>99.59</v>
      </c>
      <c r="F5" s="1">
        <v>113.4</v>
      </c>
      <c r="G5" s="1">
        <v>95.69</v>
      </c>
      <c r="H5" s="1">
        <v>138.18</v>
      </c>
      <c r="I5" s="1">
        <v>114.62</v>
      </c>
      <c r="J5" s="1">
        <v>126.29</v>
      </c>
      <c r="K5" s="1">
        <v>95.38</v>
      </c>
      <c r="L5" s="1">
        <v>74.010000000000005</v>
      </c>
      <c r="M5" s="1">
        <v>77.38</v>
      </c>
      <c r="N5" s="1"/>
      <c r="O5" s="1"/>
      <c r="P5" s="3">
        <f>AVERAGE(C5:O5)</f>
        <v>101.67181818181817</v>
      </c>
      <c r="Q5" s="3">
        <f>STDEV(C5:O5)/SQRT(B5)</f>
        <v>5.9329101885824471</v>
      </c>
      <c r="R5" s="3"/>
      <c r="S5" s="3"/>
    </row>
    <row r="6" spans="1:19" x14ac:dyDescent="0.3">
      <c r="A6" s="2">
        <v>9.9999999999999994E-12</v>
      </c>
      <c r="B6" s="1">
        <v>8</v>
      </c>
      <c r="C6" s="1">
        <v>98.2</v>
      </c>
      <c r="D6" s="1">
        <v>96.56</v>
      </c>
      <c r="E6" s="1">
        <v>82.05</v>
      </c>
      <c r="F6" s="1">
        <v>111</v>
      </c>
      <c r="G6" s="1">
        <v>96.99</v>
      </c>
      <c r="H6" s="1">
        <v>115.19</v>
      </c>
      <c r="I6" s="1">
        <v>104.43</v>
      </c>
      <c r="J6" s="1">
        <v>89.74</v>
      </c>
      <c r="K6" s="1"/>
      <c r="L6" s="1"/>
      <c r="M6" s="1"/>
      <c r="N6" s="1"/>
      <c r="O6" s="1"/>
      <c r="P6" s="3">
        <f t="shared" ref="P6:P12" si="0">AVERAGE(C6:O6)</f>
        <v>99.27000000000001</v>
      </c>
      <c r="Q6" s="3">
        <f t="shared" ref="Q6:Q12" si="1">STDEV(C6:O6)/SQRT(B6)</f>
        <v>3.8235678925019014</v>
      </c>
      <c r="R6" s="3"/>
      <c r="S6" s="3"/>
    </row>
    <row r="7" spans="1:19" x14ac:dyDescent="0.3">
      <c r="A7" s="2">
        <v>1E-10</v>
      </c>
      <c r="B7" s="1">
        <v>10</v>
      </c>
      <c r="C7" s="1">
        <v>125.62</v>
      </c>
      <c r="D7" s="1">
        <v>102.42</v>
      </c>
      <c r="E7" s="1">
        <v>77.680000000000007</v>
      </c>
      <c r="F7" s="1">
        <v>73.180000000000007</v>
      </c>
      <c r="G7" s="1">
        <v>97.28</v>
      </c>
      <c r="H7" s="1">
        <v>98.58</v>
      </c>
      <c r="I7" s="1">
        <v>96.74</v>
      </c>
      <c r="J7" s="1">
        <v>95.77</v>
      </c>
      <c r="K7" s="1">
        <v>122.08</v>
      </c>
      <c r="L7" s="1">
        <v>102.46</v>
      </c>
      <c r="M7" s="1"/>
      <c r="N7" s="1"/>
      <c r="O7" s="1"/>
      <c r="P7" s="3">
        <f t="shared" si="0"/>
        <v>99.181000000000012</v>
      </c>
      <c r="Q7" s="3">
        <f t="shared" si="1"/>
        <v>5.1688611361154022</v>
      </c>
      <c r="R7" s="3"/>
      <c r="S7" s="3"/>
    </row>
    <row r="8" spans="1:19" x14ac:dyDescent="0.3">
      <c r="A8" s="2">
        <v>1.0000000000000001E-9</v>
      </c>
      <c r="B8" s="1">
        <v>10</v>
      </c>
      <c r="C8" s="1">
        <v>95.35</v>
      </c>
      <c r="D8" s="1">
        <v>104.67</v>
      </c>
      <c r="E8" s="1">
        <v>74.63</v>
      </c>
      <c r="F8" s="1">
        <v>100.52</v>
      </c>
      <c r="G8" s="1">
        <v>94.44</v>
      </c>
      <c r="H8" s="1">
        <v>97.48</v>
      </c>
      <c r="I8" s="1">
        <v>96.22</v>
      </c>
      <c r="J8" s="1">
        <v>119.74</v>
      </c>
      <c r="K8" s="1">
        <v>91.43</v>
      </c>
      <c r="L8" s="1">
        <v>104.39</v>
      </c>
      <c r="M8" s="1"/>
      <c r="N8" s="1"/>
      <c r="O8" s="1"/>
      <c r="P8" s="3">
        <f t="shared" si="0"/>
        <v>97.887</v>
      </c>
      <c r="Q8" s="3">
        <f t="shared" si="1"/>
        <v>3.6157495150460242</v>
      </c>
      <c r="R8" s="3"/>
      <c r="S8" s="3"/>
    </row>
    <row r="9" spans="1:19" x14ac:dyDescent="0.3">
      <c r="A9" s="2">
        <v>3E-9</v>
      </c>
      <c r="B9" s="1">
        <v>8</v>
      </c>
      <c r="C9" s="1">
        <v>101.4</v>
      </c>
      <c r="D9" s="1">
        <v>76.680000000000007</v>
      </c>
      <c r="E9" s="1">
        <v>43.25</v>
      </c>
      <c r="F9" s="1">
        <v>110.28</v>
      </c>
      <c r="G9" s="1">
        <v>81.67</v>
      </c>
      <c r="H9" s="1">
        <v>110</v>
      </c>
      <c r="I9" s="1">
        <v>87.67</v>
      </c>
      <c r="J9" s="1">
        <v>108.03</v>
      </c>
      <c r="K9" s="1"/>
      <c r="L9" s="1"/>
      <c r="M9" s="1"/>
      <c r="N9" s="1"/>
      <c r="O9" s="1"/>
      <c r="P9" s="3">
        <f t="shared" si="0"/>
        <v>89.872499999999988</v>
      </c>
      <c r="Q9" s="3">
        <f t="shared" si="1"/>
        <v>8.1328170637766988</v>
      </c>
      <c r="R9" s="3"/>
      <c r="S9" s="3"/>
    </row>
    <row r="10" spans="1:19" x14ac:dyDescent="0.3">
      <c r="A10" s="2">
        <v>1E-8</v>
      </c>
      <c r="B10" s="1">
        <v>13</v>
      </c>
      <c r="C10" s="1">
        <v>53.22</v>
      </c>
      <c r="D10" s="1">
        <v>76.87</v>
      </c>
      <c r="E10" s="1">
        <v>39</v>
      </c>
      <c r="F10" s="1">
        <v>55.17</v>
      </c>
      <c r="G10" s="1">
        <v>42.31</v>
      </c>
      <c r="H10" s="1">
        <v>73.39</v>
      </c>
      <c r="I10" s="1">
        <v>72.739999999999995</v>
      </c>
      <c r="J10" s="1">
        <v>30.56</v>
      </c>
      <c r="K10" s="1">
        <v>116.95</v>
      </c>
      <c r="L10" s="1">
        <v>41.24</v>
      </c>
      <c r="M10" s="1">
        <v>6.47</v>
      </c>
      <c r="N10" s="1">
        <v>55.15</v>
      </c>
      <c r="O10" s="1">
        <v>37.4</v>
      </c>
      <c r="P10" s="3">
        <f t="shared" si="0"/>
        <v>53.882307692307691</v>
      </c>
      <c r="Q10" s="3">
        <f t="shared" si="1"/>
        <v>7.5211611857381468</v>
      </c>
      <c r="R10" s="3"/>
      <c r="S10" s="3"/>
    </row>
    <row r="11" spans="1:19" x14ac:dyDescent="0.3">
      <c r="A11" s="2">
        <v>9.9999999999999995E-8</v>
      </c>
      <c r="B11" s="1">
        <v>11</v>
      </c>
      <c r="C11" s="1">
        <v>27.83</v>
      </c>
      <c r="D11" s="1">
        <v>12.54</v>
      </c>
      <c r="E11" s="1">
        <v>11.81</v>
      </c>
      <c r="F11" s="1">
        <v>22.28</v>
      </c>
      <c r="G11" s="1">
        <v>21.94</v>
      </c>
      <c r="H11" s="1">
        <v>11.24</v>
      </c>
      <c r="I11" s="1">
        <v>18.12</v>
      </c>
      <c r="J11" s="1">
        <v>29.45</v>
      </c>
      <c r="K11" s="1">
        <v>10.78</v>
      </c>
      <c r="L11" s="1">
        <v>28.94</v>
      </c>
      <c r="M11" s="1">
        <v>21.72</v>
      </c>
      <c r="N11" s="1"/>
      <c r="O11" s="1"/>
      <c r="P11" s="3">
        <f t="shared" si="0"/>
        <v>19.695454545454545</v>
      </c>
      <c r="Q11" s="3">
        <f t="shared" si="1"/>
        <v>2.1938825540937743</v>
      </c>
      <c r="R11" s="3"/>
      <c r="S11" s="3"/>
    </row>
    <row r="12" spans="1:19" x14ac:dyDescent="0.3">
      <c r="A12" s="2">
        <v>9.9999999999999995E-7</v>
      </c>
      <c r="B12" s="1">
        <v>11</v>
      </c>
      <c r="C12" s="1">
        <v>15.25</v>
      </c>
      <c r="D12" s="1">
        <v>30.95</v>
      </c>
      <c r="E12" s="1">
        <v>50.52</v>
      </c>
      <c r="F12" s="1">
        <v>38.200000000000003</v>
      </c>
      <c r="G12" s="1">
        <v>34.29</v>
      </c>
      <c r="H12" s="1">
        <v>44.84</v>
      </c>
      <c r="I12" s="1">
        <v>61.95</v>
      </c>
      <c r="J12" s="1">
        <v>52.15</v>
      </c>
      <c r="K12" s="1">
        <v>12.22</v>
      </c>
      <c r="L12" s="1">
        <v>30.47</v>
      </c>
      <c r="M12" s="1">
        <v>45.99</v>
      </c>
      <c r="N12" s="1"/>
      <c r="O12" s="1"/>
      <c r="P12" s="3">
        <f t="shared" si="0"/>
        <v>37.893636363636368</v>
      </c>
      <c r="Q12" s="3">
        <f t="shared" si="1"/>
        <v>4.6156404603807788</v>
      </c>
      <c r="R12" s="3"/>
      <c r="S12" s="3"/>
    </row>
    <row r="16" spans="1:19" x14ac:dyDescent="0.3">
      <c r="A16" t="s">
        <v>11</v>
      </c>
      <c r="C16" t="s">
        <v>1</v>
      </c>
    </row>
    <row r="17" spans="1:17" x14ac:dyDescent="0.3">
      <c r="A17" t="s">
        <v>0</v>
      </c>
      <c r="B17" t="s">
        <v>2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1">
        <v>11</v>
      </c>
      <c r="N17" s="1">
        <v>12</v>
      </c>
      <c r="O17" s="1">
        <v>13</v>
      </c>
      <c r="P17" t="s">
        <v>3</v>
      </c>
      <c r="Q17" t="s">
        <v>14</v>
      </c>
    </row>
    <row r="18" spans="1:17" x14ac:dyDescent="0.3">
      <c r="A18" s="2">
        <v>1E-14</v>
      </c>
      <c r="B18" s="1">
        <v>11</v>
      </c>
      <c r="C18" s="10">
        <f>C5/VALUE(P5)*100</f>
        <v>91.588801759672407</v>
      </c>
      <c r="D18" s="10">
        <f>D5/VALUE(P5)*100</f>
        <v>89.238101199045076</v>
      </c>
      <c r="E18" s="10">
        <f>E5/VALUE(P5)*100</f>
        <v>97.952413737604971</v>
      </c>
      <c r="F18" s="10">
        <f>F5/VALUE(P5)*100</f>
        <v>111.53533203980723</v>
      </c>
      <c r="G18" s="10">
        <f>G5/VALUE(P5)*100</f>
        <v>94.116542529886729</v>
      </c>
      <c r="H18" s="10">
        <f>H5/VALUE(P5)*100</f>
        <v>135.90786755961696</v>
      </c>
      <c r="I18" s="10">
        <f>I5/VALUE(P5)*100</f>
        <v>112.73527123811911</v>
      </c>
      <c r="J18" s="10">
        <f>J5/VALUE(P5)*100</f>
        <v>124.213378159676</v>
      </c>
      <c r="K18" s="10">
        <f>K5/VALUE(P5)*100</f>
        <v>93.811639946709107</v>
      </c>
      <c r="L18" s="10">
        <f>L5/VALUE(P5)*100</f>
        <v>72.793032841853034</v>
      </c>
      <c r="M18" s="10">
        <f>M5/VALUE(P5)*100</f>
        <v>76.107618988009548</v>
      </c>
      <c r="N18" s="10"/>
      <c r="O18" s="10"/>
      <c r="P18" s="3">
        <f>AVERAGE(C18:O18)</f>
        <v>100.00000000000001</v>
      </c>
      <c r="Q18" s="3">
        <f>STDEV(C18:O18)/SQRT(B18)</f>
        <v>5.8353536847080791</v>
      </c>
    </row>
    <row r="19" spans="1:17" x14ac:dyDescent="0.3">
      <c r="A19" s="2">
        <v>9.9999999999999994E-12</v>
      </c>
      <c r="B19" s="1">
        <v>8</v>
      </c>
      <c r="C19" s="10">
        <f>C6/VALUE(P5)*100</f>
        <v>96.585269896905388</v>
      </c>
      <c r="D19" s="10">
        <f>D6/VALUE(P5)*100</f>
        <v>94.972236876223874</v>
      </c>
      <c r="E19" s="10">
        <f>E6/VALUE(P5)*100</f>
        <v>80.700828870072158</v>
      </c>
      <c r="F19" s="10">
        <f>F6/VALUE(P5)*100</f>
        <v>109.17479591198062</v>
      </c>
      <c r="G19" s="10">
        <f>G6/VALUE(P5)*100</f>
        <v>95.395166265792795</v>
      </c>
      <c r="H19" s="10">
        <f>H6/VALUE(P5)*100</f>
        <v>113.29589856847791</v>
      </c>
      <c r="I19" s="10">
        <f>I6/VALUE(P5)*100</f>
        <v>102.7128282620553</v>
      </c>
      <c r="J19" s="10">
        <f>J6/VALUE(P5)*100</f>
        <v>88.264380046316589</v>
      </c>
      <c r="K19" s="10"/>
      <c r="L19" s="10"/>
      <c r="M19" s="10"/>
      <c r="N19" s="10"/>
      <c r="O19" s="10"/>
      <c r="P19" s="3">
        <f t="shared" ref="P19:P25" si="2">AVERAGE(C19:O19)</f>
        <v>97.637675587228074</v>
      </c>
      <c r="Q19" s="3">
        <f t="shared" ref="Q19:Q25" si="3">STDEV(C19:O19)/SQRT(B19)</f>
        <v>3.760695894770294</v>
      </c>
    </row>
    <row r="20" spans="1:17" x14ac:dyDescent="0.3">
      <c r="A20" s="2">
        <v>1E-10</v>
      </c>
      <c r="B20" s="1">
        <v>10</v>
      </c>
      <c r="C20" s="10">
        <f>C7/VALUE(P5)*100</f>
        <v>123.55439515732438</v>
      </c>
      <c r="D20" s="10">
        <f>D7/VALUE(P5)*100</f>
        <v>100.73587925500051</v>
      </c>
      <c r="E20" s="10">
        <f>E7/VALUE(P5)*100</f>
        <v>76.402686003987895</v>
      </c>
      <c r="F20" s="10">
        <f>F7/VALUE(P5)*100</f>
        <v>71.976680764313002</v>
      </c>
      <c r="G20" s="10">
        <f>G7/VALUE(P5)*100</f>
        <v>95.680397714571853</v>
      </c>
      <c r="H20" s="10">
        <f>H7/VALUE(P5)*100</f>
        <v>96.959021450477934</v>
      </c>
      <c r="I20" s="10">
        <f>I7/VALUE(P5)*100</f>
        <v>95.149277085810851</v>
      </c>
      <c r="J20" s="10">
        <f>J7/VALUE(P5)*100</f>
        <v>94.195227067480943</v>
      </c>
      <c r="K20" s="10">
        <f>K7/VALUE(P5)*100</f>
        <v>120.07260436878013</v>
      </c>
      <c r="L20" s="10">
        <f>L7/VALUE(P5)*100</f>
        <v>100.77522152379761</v>
      </c>
      <c r="M20" s="10"/>
      <c r="N20" s="10"/>
      <c r="O20" s="10"/>
      <c r="P20" s="3">
        <f t="shared" si="2"/>
        <v>97.550139039154516</v>
      </c>
      <c r="Q20" s="3">
        <f t="shared" si="3"/>
        <v>5.0838681047997341</v>
      </c>
    </row>
    <row r="21" spans="1:17" x14ac:dyDescent="0.3">
      <c r="A21" s="2">
        <v>1.0000000000000001E-9</v>
      </c>
      <c r="B21" s="1">
        <v>10</v>
      </c>
      <c r="C21" s="10">
        <f>C8/VALUE(P5)*100</f>
        <v>93.782133245111282</v>
      </c>
      <c r="D21" s="10">
        <f>D8/VALUE(P5)*100</f>
        <v>102.94888187483795</v>
      </c>
      <c r="E21" s="10">
        <f>E8/VALUE(P5)*100</f>
        <v>73.402838008208235</v>
      </c>
      <c r="F21" s="10">
        <f>F8/VALUE(P5)*100</f>
        <v>98.867121487137766</v>
      </c>
      <c r="G21" s="10">
        <f>G8/VALUE(P5)*100</f>
        <v>92.887096629977023</v>
      </c>
      <c r="H21" s="10">
        <f>H8/VALUE(P5)*100</f>
        <v>95.877109058557409</v>
      </c>
      <c r="I21" s="10">
        <f>I8/VALUE(P5)*100</f>
        <v>94.637827591448428</v>
      </c>
      <c r="J21" s="10">
        <f>J8/VALUE(P5)*100</f>
        <v>117.77108164414921</v>
      </c>
      <c r="K21" s="10">
        <f>K8/VALUE(P5)*100</f>
        <v>89.926590902994505</v>
      </c>
      <c r="L21" s="10">
        <f>L8/VALUE(P5)*100</f>
        <v>102.67348599325818</v>
      </c>
      <c r="M21" s="10"/>
      <c r="N21" s="10"/>
      <c r="O21" s="10"/>
      <c r="P21" s="3">
        <f t="shared" si="2"/>
        <v>96.277416643567989</v>
      </c>
      <c r="Q21" s="3">
        <f t="shared" si="3"/>
        <v>3.5562947330990524</v>
      </c>
    </row>
    <row r="22" spans="1:17" x14ac:dyDescent="0.3">
      <c r="A22" s="2">
        <v>3E-9</v>
      </c>
      <c r="B22" s="1">
        <v>8</v>
      </c>
      <c r="C22" s="10">
        <f>C9/VALUE(P5)*100</f>
        <v>99.7326514006742</v>
      </c>
      <c r="D22" s="10">
        <f>D9/VALUE(P5)*100</f>
        <v>75.419129284060134</v>
      </c>
      <c r="E22" s="10">
        <f>E9/VALUE(P5)*100</f>
        <v>42.538828136875331</v>
      </c>
      <c r="F22" s="10">
        <f>F9/VALUE(P5)*100</f>
        <v>108.46663507363266</v>
      </c>
      <c r="G22" s="10">
        <f>G9/VALUE(P5)*100</f>
        <v>80.327077316499626</v>
      </c>
      <c r="H22" s="10">
        <f>H9/VALUE(P5)*100</f>
        <v>108.19123919205286</v>
      </c>
      <c r="I22" s="10">
        <f>I9/VALUE(P5)*100</f>
        <v>86.228417636066141</v>
      </c>
      <c r="J22" s="10">
        <f>J9/VALUE(P5)*100</f>
        <v>106.25363245379521</v>
      </c>
      <c r="K22" s="10"/>
      <c r="L22" s="10"/>
      <c r="M22" s="10"/>
      <c r="N22" s="10"/>
      <c r="O22" s="10"/>
      <c r="P22" s="3">
        <f t="shared" si="2"/>
        <v>88.394701311707024</v>
      </c>
      <c r="Q22" s="3">
        <f t="shared" si="3"/>
        <v>7.9990868750206525</v>
      </c>
    </row>
    <row r="23" spans="1:17" x14ac:dyDescent="0.3">
      <c r="A23" s="2">
        <v>1E-8</v>
      </c>
      <c r="B23" s="1">
        <v>13</v>
      </c>
      <c r="C23" s="10">
        <f>C10/VALUE(P5)*100</f>
        <v>52.344888634555033</v>
      </c>
      <c r="D23" s="10">
        <f>D10/VALUE(P5)*100</f>
        <v>75.606005060846414</v>
      </c>
      <c r="E23" s="10">
        <f>E10/VALUE(P5)*100</f>
        <v>38.358712077182382</v>
      </c>
      <c r="F23" s="10">
        <f>F10/VALUE(P5)*100</f>
        <v>54.262824238414154</v>
      </c>
      <c r="G23" s="10">
        <f>G10/VALUE(P5)*100</f>
        <v>41.614284820143247</v>
      </c>
      <c r="H23" s="10">
        <f>H10/VALUE(P5)*100</f>
        <v>72.183227675497832</v>
      </c>
      <c r="I23" s="10">
        <f>I10/VALUE(P5)*100</f>
        <v>71.543915807544778</v>
      </c>
      <c r="J23" s="10">
        <f>J10/VALUE(P5)*100</f>
        <v>30.057493360992144</v>
      </c>
      <c r="K23" s="10">
        <f>K10/VALUE(P5)*100</f>
        <v>115.02695839555076</v>
      </c>
      <c r="L23" s="10">
        <f>L10/VALUE(P5)*100</f>
        <v>40.561879129820554</v>
      </c>
      <c r="M23" s="10">
        <f>M10/VALUE(P5)*100</f>
        <v>6.3636119779325648</v>
      </c>
      <c r="N23" s="10">
        <f>N10/VALUE(P5)*100</f>
        <v>54.243153104015597</v>
      </c>
      <c r="O23" s="10">
        <f>O10/VALUE(P5)*100</f>
        <v>36.785021325297976</v>
      </c>
      <c r="P23" s="3">
        <f t="shared" si="2"/>
        <v>52.996305815984115</v>
      </c>
      <c r="Q23" s="3">
        <f t="shared" si="3"/>
        <v>7.3974886258925405</v>
      </c>
    </row>
    <row r="24" spans="1:17" x14ac:dyDescent="0.3">
      <c r="A24" s="2">
        <v>9.9999999999999995E-8</v>
      </c>
      <c r="B24" s="1">
        <v>11</v>
      </c>
      <c r="C24" s="10">
        <f>C11/VALUE(P5)*100</f>
        <v>27.372383515589377</v>
      </c>
      <c r="D24" s="10">
        <f>D11/VALUE(P5)*100</f>
        <v>12.333801267894028</v>
      </c>
      <c r="E24" s="10">
        <f>E11/VALUE(P5)*100</f>
        <v>11.615804862346767</v>
      </c>
      <c r="F24" s="10">
        <f>F11/VALUE(P5)*100</f>
        <v>21.913643719990347</v>
      </c>
      <c r="G24" s="10">
        <f>G11/VALUE(P5)*100</f>
        <v>21.579234435214911</v>
      </c>
      <c r="H24" s="10">
        <f>H11/VALUE(P5)*100</f>
        <v>11.055177531987949</v>
      </c>
      <c r="I24" s="10">
        <f>I11/VALUE(P5)*100</f>
        <v>17.822047765090893</v>
      </c>
      <c r="J24" s="10">
        <f>J11/VALUE(P5)*100</f>
        <v>28.96574540187234</v>
      </c>
      <c r="K24" s="10">
        <f>K11/VALUE(P5)*100</f>
        <v>10.60274144082118</v>
      </c>
      <c r="L24" s="10">
        <f>L11/VALUE(P5)*100</f>
        <v>28.464131474709188</v>
      </c>
      <c r="M24" s="10">
        <f>M11/VALUE(P5)*100</f>
        <v>21.362851956830802</v>
      </c>
      <c r="N24" s="10"/>
      <c r="O24" s="10"/>
      <c r="P24" s="3">
        <f t="shared" si="2"/>
        <v>19.371596670213435</v>
      </c>
      <c r="Q24" s="3">
        <f t="shared" si="3"/>
        <v>2.1578079288111955</v>
      </c>
    </row>
    <row r="25" spans="1:17" x14ac:dyDescent="0.3">
      <c r="A25" s="2">
        <v>9.9999999999999995E-7</v>
      </c>
      <c r="B25" s="1">
        <v>11</v>
      </c>
      <c r="C25" s="10">
        <f>C12/VALUE(P5)*100</f>
        <v>14.99923997889824</v>
      </c>
      <c r="D25" s="10">
        <f>D12/VALUE(P5)*100</f>
        <v>30.441080481763965</v>
      </c>
      <c r="E25" s="10">
        <f>E12/VALUE(P5)*100</f>
        <v>49.689285490750109</v>
      </c>
      <c r="F25" s="10">
        <f>F12/VALUE(P5)*100</f>
        <v>37.571866701240189</v>
      </c>
      <c r="G25" s="10">
        <f>G12/VALUE(P5)*100</f>
        <v>33.726159926322666</v>
      </c>
      <c r="H25" s="10">
        <f>H12/VALUE(P5)*100</f>
        <v>44.102683321560463</v>
      </c>
      <c r="I25" s="10">
        <f>I12/VALUE(P5)*100</f>
        <v>60.931338799524326</v>
      </c>
      <c r="J25" s="10">
        <f>J12/VALUE(P5)*100</f>
        <v>51.29248294423234</v>
      </c>
      <c r="K25" s="10">
        <f>K12/VALUE(P5)*100</f>
        <v>12.019063117517149</v>
      </c>
      <c r="L25" s="10">
        <f>L12/VALUE(P5)*100</f>
        <v>29.968973256198645</v>
      </c>
      <c r="M25" s="10">
        <f>M12/VALUE(P5)*100</f>
        <v>45.233773549477377</v>
      </c>
      <c r="N25" s="10"/>
      <c r="O25" s="10"/>
      <c r="P25" s="3">
        <f t="shared" si="2"/>
        <v>37.270540687953229</v>
      </c>
      <c r="Q25" s="3">
        <f t="shared" si="3"/>
        <v>4.5397441915779453</v>
      </c>
    </row>
    <row r="27" spans="1:17" x14ac:dyDescent="0.3">
      <c r="A27" t="s">
        <v>12</v>
      </c>
    </row>
  </sheetData>
  <sortState xmlns:xlrd2="http://schemas.microsoft.com/office/spreadsheetml/2017/richdata2" ref="A5:O12">
    <sortCondition ref="A5:A12"/>
  </sortState>
  <pageMargins left="0.7" right="0.7" top="0.75" bottom="0.75" header="0.3" footer="0.3"/>
  <ignoredErrors>
    <ignoredError sqref="P5:P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32FC-E3D6-5A4C-8F73-174184E3F176}">
  <dimension ref="A1:V27"/>
  <sheetViews>
    <sheetView topLeftCell="C1" workbookViewId="0">
      <selection activeCell="T17" sqref="T17"/>
    </sheetView>
  </sheetViews>
  <sheetFormatPr baseColWidth="10" defaultRowHeight="15.6" x14ac:dyDescent="0.3"/>
  <cols>
    <col min="1" max="1" width="30.796875" customWidth="1"/>
  </cols>
  <sheetData>
    <row r="1" spans="1:22" x14ac:dyDescent="0.3">
      <c r="A1" t="s">
        <v>7</v>
      </c>
    </row>
    <row r="3" spans="1:22" x14ac:dyDescent="0.3">
      <c r="A3" t="s">
        <v>4</v>
      </c>
      <c r="C3" t="s">
        <v>1</v>
      </c>
    </row>
    <row r="4" spans="1:22" x14ac:dyDescent="0.3">
      <c r="A4" t="s">
        <v>5</v>
      </c>
      <c r="B4" t="s">
        <v>2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1">
        <v>12</v>
      </c>
      <c r="O4" s="1">
        <v>13</v>
      </c>
      <c r="P4" s="1">
        <v>14</v>
      </c>
      <c r="Q4" s="1">
        <v>15</v>
      </c>
      <c r="R4" s="1">
        <v>16</v>
      </c>
      <c r="S4" t="s">
        <v>3</v>
      </c>
      <c r="T4" t="s">
        <v>14</v>
      </c>
    </row>
    <row r="5" spans="1:22" x14ac:dyDescent="0.3">
      <c r="A5" s="5">
        <v>1E-8</v>
      </c>
      <c r="B5" s="4">
        <v>13</v>
      </c>
      <c r="C5" s="6">
        <v>1</v>
      </c>
      <c r="D5" s="6">
        <v>1.1000000000000001</v>
      </c>
      <c r="E5" s="6">
        <v>1.3</v>
      </c>
      <c r="F5" s="6">
        <v>0.9</v>
      </c>
      <c r="G5" s="6">
        <v>0.9</v>
      </c>
      <c r="H5" s="6">
        <v>1.2</v>
      </c>
      <c r="I5" s="6">
        <v>1</v>
      </c>
      <c r="J5" s="6">
        <v>1.1000000000000001</v>
      </c>
      <c r="K5" s="6">
        <v>1.2</v>
      </c>
      <c r="L5" s="6">
        <v>1.1000000000000001</v>
      </c>
      <c r="M5" s="6">
        <v>1.1000000000000001</v>
      </c>
      <c r="N5" s="6">
        <v>0.7</v>
      </c>
      <c r="O5" s="6">
        <v>0.8</v>
      </c>
      <c r="P5" s="6"/>
      <c r="Q5" s="6"/>
      <c r="R5" s="6"/>
      <c r="S5" s="3">
        <f t="shared" ref="S5:S11" si="0">AVERAGE(C5:R5)</f>
        <v>1.0307692307692309</v>
      </c>
      <c r="T5" s="3">
        <f t="shared" ref="T5:T11" si="1">STDEV(C5:R5)/SQRT(B5)</f>
        <v>4.7210134973133484E-2</v>
      </c>
      <c r="U5" s="3"/>
      <c r="V5" s="3"/>
    </row>
    <row r="6" spans="1:22" x14ac:dyDescent="0.3">
      <c r="A6" s="5">
        <v>2.9999999999999997E-8</v>
      </c>
      <c r="B6" s="4">
        <v>15</v>
      </c>
      <c r="C6" s="6">
        <v>0.8</v>
      </c>
      <c r="D6" s="6">
        <v>0.9</v>
      </c>
      <c r="E6" s="6">
        <v>1.3</v>
      </c>
      <c r="F6" s="6">
        <v>0.7</v>
      </c>
      <c r="G6" s="6">
        <v>1.1000000000000001</v>
      </c>
      <c r="H6" s="6">
        <v>1.2</v>
      </c>
      <c r="I6" s="6">
        <v>1</v>
      </c>
      <c r="J6" s="6">
        <v>1.2</v>
      </c>
      <c r="K6" s="6">
        <v>1.1000000000000001</v>
      </c>
      <c r="L6" s="6">
        <v>0.7</v>
      </c>
      <c r="M6" s="6">
        <v>0.9</v>
      </c>
      <c r="N6" s="6">
        <v>1</v>
      </c>
      <c r="O6" s="6">
        <v>1</v>
      </c>
      <c r="P6" s="6">
        <v>1.6666666699999999</v>
      </c>
      <c r="Q6" s="6">
        <v>1</v>
      </c>
      <c r="R6" s="6"/>
      <c r="S6" s="3">
        <f t="shared" si="0"/>
        <v>1.0377777779999999</v>
      </c>
      <c r="T6" s="3">
        <f t="shared" si="1"/>
        <v>6.3734458095386068E-2</v>
      </c>
      <c r="U6" s="3"/>
      <c r="V6" s="3"/>
    </row>
    <row r="7" spans="1:22" x14ac:dyDescent="0.3">
      <c r="A7" s="5">
        <v>9.9999999999999995E-8</v>
      </c>
      <c r="B7" s="4">
        <v>12</v>
      </c>
      <c r="C7" s="6">
        <v>1</v>
      </c>
      <c r="D7" s="6">
        <v>1</v>
      </c>
      <c r="E7" s="6">
        <v>1.11111111</v>
      </c>
      <c r="F7" s="6">
        <v>1.2</v>
      </c>
      <c r="G7" s="6">
        <v>1.125</v>
      </c>
      <c r="H7" s="6">
        <v>1</v>
      </c>
      <c r="I7" s="6">
        <v>1</v>
      </c>
      <c r="J7" s="6">
        <v>1</v>
      </c>
      <c r="K7" s="6">
        <v>0.9</v>
      </c>
      <c r="L7" s="6">
        <v>1.2</v>
      </c>
      <c r="M7" s="6">
        <v>0.7</v>
      </c>
      <c r="N7" s="6">
        <v>1.3</v>
      </c>
      <c r="O7" s="6"/>
      <c r="P7" s="6"/>
      <c r="Q7" s="6"/>
      <c r="R7" s="6"/>
      <c r="S7" s="3">
        <f t="shared" si="0"/>
        <v>1.0446759258333331</v>
      </c>
      <c r="T7" s="3">
        <f t="shared" si="1"/>
        <v>4.5562097034560732E-2</v>
      </c>
      <c r="U7" s="3"/>
      <c r="V7" s="3"/>
    </row>
    <row r="8" spans="1:22" x14ac:dyDescent="0.3">
      <c r="A8" s="5">
        <v>2.9999999999999999E-7</v>
      </c>
      <c r="B8" s="4">
        <v>12</v>
      </c>
      <c r="C8" s="6">
        <v>1.4</v>
      </c>
      <c r="D8" s="6">
        <v>1</v>
      </c>
      <c r="E8" s="6">
        <v>2.5</v>
      </c>
      <c r="F8" s="6">
        <v>1.6666666699999999</v>
      </c>
      <c r="G8" s="6">
        <v>1.28571429</v>
      </c>
      <c r="H8" s="6">
        <v>2</v>
      </c>
      <c r="I8" s="6">
        <v>1.5</v>
      </c>
      <c r="J8" s="6">
        <v>1.6666666699999999</v>
      </c>
      <c r="K8" s="6">
        <v>2.2999999999999998</v>
      </c>
      <c r="L8" s="6">
        <v>1.9</v>
      </c>
      <c r="M8" s="6">
        <v>2</v>
      </c>
      <c r="N8" s="6">
        <v>1.8</v>
      </c>
      <c r="O8" s="6"/>
      <c r="P8" s="6"/>
      <c r="Q8" s="6"/>
      <c r="R8" s="6"/>
      <c r="S8" s="3">
        <f t="shared" si="0"/>
        <v>1.7515873024999999</v>
      </c>
      <c r="T8" s="3">
        <f t="shared" si="1"/>
        <v>0.12284259064055227</v>
      </c>
      <c r="U8" s="3"/>
      <c r="V8" s="3"/>
    </row>
    <row r="9" spans="1:22" x14ac:dyDescent="0.3">
      <c r="A9" s="5">
        <v>9.9999999999999995E-7</v>
      </c>
      <c r="B9" s="4">
        <v>16</v>
      </c>
      <c r="C9" s="6">
        <v>3</v>
      </c>
      <c r="D9" s="6">
        <v>1.5</v>
      </c>
      <c r="E9" s="6">
        <v>2</v>
      </c>
      <c r="F9" s="6">
        <v>2.5</v>
      </c>
      <c r="G9" s="6">
        <v>3</v>
      </c>
      <c r="H9" s="6">
        <v>3.5</v>
      </c>
      <c r="I9" s="6">
        <v>7</v>
      </c>
      <c r="J9" s="6">
        <v>3</v>
      </c>
      <c r="K9" s="6">
        <v>2.25</v>
      </c>
      <c r="L9" s="6">
        <v>2</v>
      </c>
      <c r="M9" s="6">
        <v>1.6666666699999999</v>
      </c>
      <c r="N9" s="6">
        <v>1.6666666699999999</v>
      </c>
      <c r="O9" s="6">
        <v>2.5</v>
      </c>
      <c r="P9" s="6">
        <v>2</v>
      </c>
      <c r="Q9" s="6">
        <v>2.6666666700000001</v>
      </c>
      <c r="R9" s="6">
        <v>2.4</v>
      </c>
      <c r="S9" s="3">
        <f t="shared" si="0"/>
        <v>2.665625000625</v>
      </c>
      <c r="T9" s="3">
        <f t="shared" si="1"/>
        <v>0.32145671302262302</v>
      </c>
      <c r="U9" s="3"/>
      <c r="V9" s="3"/>
    </row>
    <row r="10" spans="1:22" x14ac:dyDescent="0.3">
      <c r="A10" s="5">
        <v>3.0000000000000001E-6</v>
      </c>
      <c r="B10" s="4">
        <v>16</v>
      </c>
      <c r="C10" s="6">
        <v>2</v>
      </c>
      <c r="D10" s="6">
        <v>5.8333333300000003</v>
      </c>
      <c r="E10" s="6">
        <v>3.6</v>
      </c>
      <c r="F10" s="6">
        <v>3</v>
      </c>
      <c r="G10" s="6">
        <v>2.4</v>
      </c>
      <c r="H10" s="6">
        <v>3.3333333299999999</v>
      </c>
      <c r="I10" s="6">
        <v>8.5</v>
      </c>
      <c r="J10" s="6">
        <v>4</v>
      </c>
      <c r="K10" s="6">
        <v>5</v>
      </c>
      <c r="L10" s="6">
        <v>4</v>
      </c>
      <c r="M10" s="6">
        <v>3</v>
      </c>
      <c r="N10" s="6">
        <v>1.75</v>
      </c>
      <c r="O10" s="6">
        <v>7</v>
      </c>
      <c r="P10" s="6">
        <v>2.1428571399999998</v>
      </c>
      <c r="Q10" s="6">
        <v>4</v>
      </c>
      <c r="R10" s="6">
        <v>3</v>
      </c>
      <c r="S10" s="3">
        <f t="shared" si="0"/>
        <v>3.9099702374999996</v>
      </c>
      <c r="T10" s="3">
        <f t="shared" si="1"/>
        <v>0.46617838779830262</v>
      </c>
      <c r="U10" s="3"/>
      <c r="V10" s="3"/>
    </row>
    <row r="11" spans="1:22" x14ac:dyDescent="0.3">
      <c r="A11" s="5">
        <v>1.0000000000000001E-5</v>
      </c>
      <c r="B11" s="4">
        <v>16</v>
      </c>
      <c r="C11" s="6">
        <v>10</v>
      </c>
      <c r="D11" s="6">
        <v>3</v>
      </c>
      <c r="E11" s="6">
        <v>2.5</v>
      </c>
      <c r="F11" s="6">
        <v>14</v>
      </c>
      <c r="G11" s="6">
        <v>4.5</v>
      </c>
      <c r="H11" s="6">
        <v>8</v>
      </c>
      <c r="I11" s="6">
        <v>3.5</v>
      </c>
      <c r="J11" s="6">
        <v>5</v>
      </c>
      <c r="K11" s="6">
        <v>12</v>
      </c>
      <c r="L11" s="6">
        <v>5</v>
      </c>
      <c r="M11" s="6">
        <v>5.625</v>
      </c>
      <c r="N11" s="6">
        <v>4</v>
      </c>
      <c r="O11" s="6">
        <v>5</v>
      </c>
      <c r="P11" s="6">
        <v>4.3333333300000003</v>
      </c>
      <c r="Q11" s="6">
        <v>4</v>
      </c>
      <c r="R11" s="6">
        <v>3.4</v>
      </c>
      <c r="S11" s="3">
        <f t="shared" si="0"/>
        <v>5.8661458331250005</v>
      </c>
      <c r="T11" s="3">
        <f t="shared" si="1"/>
        <v>0.84197617687262971</v>
      </c>
      <c r="U11" s="3"/>
      <c r="V11" s="3"/>
    </row>
    <row r="12" spans="1:22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"/>
      <c r="T12" s="3"/>
    </row>
    <row r="16" spans="1:22" x14ac:dyDescent="0.3">
      <c r="A16" t="s">
        <v>11</v>
      </c>
      <c r="C16" t="s">
        <v>1</v>
      </c>
    </row>
    <row r="17" spans="1:20" x14ac:dyDescent="0.3">
      <c r="A17" t="s">
        <v>5</v>
      </c>
      <c r="B17" t="s">
        <v>2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1">
        <v>11</v>
      </c>
      <c r="N17" s="1">
        <v>12</v>
      </c>
      <c r="O17" s="1">
        <v>13</v>
      </c>
      <c r="S17" t="s">
        <v>3</v>
      </c>
      <c r="T17" t="s">
        <v>14</v>
      </c>
    </row>
    <row r="18" spans="1:20" x14ac:dyDescent="0.3">
      <c r="A18" s="5">
        <v>1E-8</v>
      </c>
      <c r="B18" s="4">
        <v>13</v>
      </c>
      <c r="C18" s="10">
        <f>C5/VALUE(S11)*100</f>
        <v>17.046967948754219</v>
      </c>
      <c r="D18" s="10">
        <f>D5/VALUE(S11)*100</f>
        <v>18.751664743629643</v>
      </c>
      <c r="E18" s="10">
        <f>E5/VALUE(S11)*100</f>
        <v>22.161058333380485</v>
      </c>
      <c r="F18" s="10">
        <f>F5/VALUE(S11)*100</f>
        <v>15.342271153878798</v>
      </c>
      <c r="G18" s="10">
        <f>G5/VALUE(S11)*100</f>
        <v>15.342271153878798</v>
      </c>
      <c r="H18" s="10">
        <f>H5/VALUE(S11)*100</f>
        <v>20.456361538505064</v>
      </c>
      <c r="I18" s="10">
        <f>I5/VALUE(S11)*100</f>
        <v>17.046967948754219</v>
      </c>
      <c r="J18" s="10">
        <f>J5/VALUE(S11)*100</f>
        <v>18.751664743629643</v>
      </c>
      <c r="K18" s="10">
        <f>K5/VALUE(S11)*100</f>
        <v>20.456361538505064</v>
      </c>
      <c r="L18" s="10">
        <f>L5/VALUE(S11)*100</f>
        <v>18.751664743629643</v>
      </c>
      <c r="M18" s="10">
        <f>M5/VALUE(S11)*100</f>
        <v>18.751664743629643</v>
      </c>
      <c r="N18" s="10">
        <f>N5/VALUE(S11)*100</f>
        <v>11.932877564127953</v>
      </c>
      <c r="O18" s="10">
        <f>O5/VALUE(S11)*100</f>
        <v>13.637574359003377</v>
      </c>
      <c r="S18" s="3">
        <f>AVERAGE(C18:R18)</f>
        <v>17.57149003948512</v>
      </c>
      <c r="T18" s="3">
        <f>STDEV(C18:R18)/SQRT(B18)</f>
        <v>0.80478965774336586</v>
      </c>
    </row>
    <row r="19" spans="1:20" x14ac:dyDescent="0.3">
      <c r="A19" s="5">
        <v>2.9999999999999997E-8</v>
      </c>
      <c r="B19" s="4">
        <v>15</v>
      </c>
      <c r="C19" s="10">
        <f>C6/VALUE(S11)*100</f>
        <v>13.637574359003377</v>
      </c>
      <c r="D19" s="10">
        <f>D6/VALUE(S11)*100</f>
        <v>15.342271153878798</v>
      </c>
      <c r="E19" s="10">
        <f>E6/VALUE(S11)*100</f>
        <v>22.161058333380485</v>
      </c>
      <c r="F19" s="10">
        <f>F6/VALUE(S11)*100</f>
        <v>11.932877564127953</v>
      </c>
      <c r="G19" s="10">
        <f>G6/VALUE(S11)*100</f>
        <v>18.751664743629643</v>
      </c>
      <c r="H19" s="10">
        <f>H6/VALUE(S11)*100</f>
        <v>20.456361538505064</v>
      </c>
      <c r="I19" s="10">
        <f>I6/VALUE(S11)*100</f>
        <v>17.046967948754219</v>
      </c>
      <c r="J19" s="10">
        <f>J6/VALUE(S11)*100</f>
        <v>20.456361538505064</v>
      </c>
      <c r="K19" s="10">
        <f>K6/VALUE(S11)*100</f>
        <v>18.751664743629643</v>
      </c>
      <c r="L19" s="10">
        <f>L6/VALUE(S11)*100</f>
        <v>11.932877564127953</v>
      </c>
      <c r="M19" s="10">
        <f>M6/VALUE(S11)*100</f>
        <v>15.342271153878798</v>
      </c>
      <c r="N19" s="10">
        <f>N6/VALUE(S11)*100</f>
        <v>17.046967948754219</v>
      </c>
      <c r="O19" s="10">
        <f>O6/VALUE(S11)*100</f>
        <v>17.046967948754219</v>
      </c>
      <c r="P19" s="10">
        <f>P6/VALUE(S11)*100</f>
        <v>28.411613304746925</v>
      </c>
      <c r="Q19" s="10">
        <f>Q6/VALUE(S11)*100</f>
        <v>17.046967948754219</v>
      </c>
      <c r="S19" s="3">
        <f t="shared" ref="S19:S24" si="2">AVERAGE(C19:R19)</f>
        <v>17.690964519495374</v>
      </c>
      <c r="T19" s="3">
        <f t="shared" ref="T19:T24" si="3">STDEV(C19:R19)/SQRT(B19)</f>
        <v>1.0864792643832644</v>
      </c>
    </row>
    <row r="20" spans="1:20" x14ac:dyDescent="0.3">
      <c r="A20" s="5">
        <v>9.9999999999999995E-8</v>
      </c>
      <c r="B20" s="4">
        <v>12</v>
      </c>
      <c r="C20" s="10">
        <f>C7/VALUE(S11)*100</f>
        <v>17.046967948754219</v>
      </c>
      <c r="D20" s="10">
        <f>D7/VALUE(S11)*100</f>
        <v>17.046967948754219</v>
      </c>
      <c r="E20" s="10">
        <f>E7/VALUE(S11)*100</f>
        <v>18.941075479674723</v>
      </c>
      <c r="F20" s="10">
        <f>F7/VALUE(S11)*100</f>
        <v>20.456361538505064</v>
      </c>
      <c r="G20" s="10">
        <f>G7/VALUE(S11)*100</f>
        <v>19.177838942348497</v>
      </c>
      <c r="H20" s="10">
        <f>H7/VALUE(S11)*100</f>
        <v>17.046967948754219</v>
      </c>
      <c r="I20" s="10">
        <f>I7/VALUE(S11)*100</f>
        <v>17.046967948754219</v>
      </c>
      <c r="J20" s="10">
        <f>J7/VALUE(S11)*100</f>
        <v>17.046967948754219</v>
      </c>
      <c r="K20" s="10">
        <f>K7/VALUE(S11)*100</f>
        <v>15.342271153878798</v>
      </c>
      <c r="L20" s="10">
        <f>L7/VALUE(S11)*100</f>
        <v>20.456361538505064</v>
      </c>
      <c r="M20" s="10">
        <f>M7/VALUE(S11)*100</f>
        <v>11.932877564127953</v>
      </c>
      <c r="N20" s="10">
        <f>N7/VALUE(S11)*100</f>
        <v>22.161058333380485</v>
      </c>
      <c r="O20" s="10"/>
      <c r="S20" s="3">
        <f t="shared" si="2"/>
        <v>17.808557024515974</v>
      </c>
      <c r="T20" s="3">
        <f t="shared" si="3"/>
        <v>0.77669560782618019</v>
      </c>
    </row>
    <row r="21" spans="1:20" x14ac:dyDescent="0.3">
      <c r="A21" s="5">
        <v>2.9999999999999999E-7</v>
      </c>
      <c r="B21" s="4">
        <v>12</v>
      </c>
      <c r="C21" s="10">
        <f>C8/VALUE(S11)*100</f>
        <v>23.865755128255906</v>
      </c>
      <c r="D21" s="10">
        <f>D8/VALUE(S11)*100</f>
        <v>17.046967948754219</v>
      </c>
      <c r="E21" s="10">
        <f>E8/VALUE(S11)*100</f>
        <v>42.617419871885545</v>
      </c>
      <c r="F21" s="10">
        <f>F8/VALUE(S11)*100</f>
        <v>28.411613304746925</v>
      </c>
      <c r="G21" s="10">
        <f>G8/VALUE(S11)*100</f>
        <v>21.917530292885289</v>
      </c>
      <c r="H21" s="10">
        <f>H8/VALUE(S11)*100</f>
        <v>34.093935897508437</v>
      </c>
      <c r="I21" s="10">
        <f>I8/VALUE(S11)*100</f>
        <v>25.570451923131326</v>
      </c>
      <c r="J21" s="10">
        <f>J8/VALUE(S11)*100</f>
        <v>28.411613304746925</v>
      </c>
      <c r="K21" s="10">
        <f>K8/VALUE(S11)*100</f>
        <v>39.208026282134703</v>
      </c>
      <c r="L21" s="10">
        <f>L8/VALUE(S11)*100</f>
        <v>32.389239102633013</v>
      </c>
      <c r="M21" s="10">
        <f>M8/VALUE(S11)*100</f>
        <v>34.093935897508437</v>
      </c>
      <c r="N21" s="10">
        <f>N8/VALUE(S11)*100</f>
        <v>30.684542307757596</v>
      </c>
      <c r="O21" s="10"/>
      <c r="S21" s="3">
        <f t="shared" si="2"/>
        <v>29.859252605162357</v>
      </c>
      <c r="T21" s="3">
        <f t="shared" si="3"/>
        <v>2.0940937053914301</v>
      </c>
    </row>
    <row r="22" spans="1:20" x14ac:dyDescent="0.3">
      <c r="A22" s="5">
        <v>9.9999999999999995E-7</v>
      </c>
      <c r="B22" s="4">
        <v>16</v>
      </c>
      <c r="C22" s="10">
        <f>C9/VALUE(S11)*100</f>
        <v>51.140903846262653</v>
      </c>
      <c r="D22" s="10">
        <f>D9/VALUE(S11)*100</f>
        <v>25.570451923131326</v>
      </c>
      <c r="E22" s="10">
        <f>E9/VALUE(S11)*100</f>
        <v>34.093935897508437</v>
      </c>
      <c r="F22" s="10">
        <f>F9/VALUE(S11)*100</f>
        <v>42.617419871885545</v>
      </c>
      <c r="G22" s="10">
        <f>G9/VALUE(S11)*100</f>
        <v>51.140903846262653</v>
      </c>
      <c r="H22" s="10">
        <f>H9/VALUE(S11)*100</f>
        <v>59.66438782063976</v>
      </c>
      <c r="I22" s="10">
        <f>I9/VALUE(S11)*100</f>
        <v>119.32877564127952</v>
      </c>
      <c r="J22" s="10">
        <f>J9/VALUE(S11)*100</f>
        <v>51.140903846262653</v>
      </c>
      <c r="K22" s="10">
        <f>K9/VALUE(S11)*100</f>
        <v>38.355677884696995</v>
      </c>
      <c r="L22" s="10">
        <f>L9/VALUE(S11)*100</f>
        <v>34.093935897508437</v>
      </c>
      <c r="M22" s="10">
        <f>M9/VALUE(S11)*100</f>
        <v>28.411613304746925</v>
      </c>
      <c r="N22" s="10">
        <f>N9/VALUE(S11)*100</f>
        <v>28.411613304746925</v>
      </c>
      <c r="O22" s="10">
        <f>O9/VALUE(S11)*100</f>
        <v>42.617419871885545</v>
      </c>
      <c r="P22" s="10">
        <f>P9/VALUE(S11)*100</f>
        <v>34.093935897508437</v>
      </c>
      <c r="Q22" s="10">
        <f>Q9/VALUE(S11)*100</f>
        <v>45.458581253501144</v>
      </c>
      <c r="R22" s="10">
        <f>R9/VALUE(S11)*100</f>
        <v>40.912723077010128</v>
      </c>
      <c r="S22" s="3">
        <f t="shared" si="2"/>
        <v>45.440823949052316</v>
      </c>
      <c r="T22" s="3">
        <f t="shared" si="3"/>
        <v>5.47986228380854</v>
      </c>
    </row>
    <row r="23" spans="1:20" x14ac:dyDescent="0.3">
      <c r="A23" s="5">
        <v>3.0000000000000001E-6</v>
      </c>
      <c r="B23" s="4">
        <v>16</v>
      </c>
      <c r="C23" s="10">
        <f>C10/VALUE(S11)*100</f>
        <v>34.093935897508437</v>
      </c>
      <c r="D23" s="10">
        <f>D10/VALUE(S11)*100</f>
        <v>99.440646310909713</v>
      </c>
      <c r="E23" s="10">
        <f>E10/VALUE(S11)*100</f>
        <v>61.369084615515192</v>
      </c>
      <c r="F23" s="10">
        <f>F10/VALUE(S11)*100</f>
        <v>51.140903846262653</v>
      </c>
      <c r="G23" s="10">
        <f>G10/VALUE(S11)*100</f>
        <v>40.912723077010128</v>
      </c>
      <c r="H23" s="10">
        <f>H10/VALUE(S11)*100</f>
        <v>56.823226439024168</v>
      </c>
      <c r="I23" s="10">
        <f>I10/VALUE(S11)*100</f>
        <v>144.89922756441086</v>
      </c>
      <c r="J23" s="10">
        <f>J10/VALUE(S11)*100</f>
        <v>68.187871795016875</v>
      </c>
      <c r="K23" s="10">
        <f>K10/VALUE(S11)*100</f>
        <v>85.23483974377109</v>
      </c>
      <c r="L23" s="10">
        <f>L10/VALUE(S11)*100</f>
        <v>68.187871795016875</v>
      </c>
      <c r="M23" s="10">
        <f>M10/VALUE(S11)*100</f>
        <v>51.140903846262653</v>
      </c>
      <c r="N23" s="10">
        <f>N10/VALUE(S11)*100</f>
        <v>29.83219391031988</v>
      </c>
      <c r="O23" s="10">
        <f>O10/VALUE(S11)*100</f>
        <v>119.32877564127952</v>
      </c>
      <c r="P23" s="10">
        <f>P10/VALUE(S11)*100</f>
        <v>36.529216984339129</v>
      </c>
      <c r="Q23" s="10">
        <f>Q10/VALUE(S11)*100</f>
        <v>68.187871795016875</v>
      </c>
      <c r="R23" s="10">
        <f>R10/VALUE(S11)*100</f>
        <v>51.140903846262653</v>
      </c>
      <c r="S23" s="3">
        <f t="shared" si="2"/>
        <v>66.653137319245431</v>
      </c>
      <c r="T23" s="3">
        <f t="shared" si="3"/>
        <v>7.9469280351995728</v>
      </c>
    </row>
    <row r="24" spans="1:20" x14ac:dyDescent="0.3">
      <c r="A24" s="5">
        <v>1.0000000000000001E-5</v>
      </c>
      <c r="B24" s="4">
        <v>16</v>
      </c>
      <c r="C24" s="10">
        <f>C11/VALUE(S11)*100</f>
        <v>170.46967948754218</v>
      </c>
      <c r="D24" s="10">
        <f>D11/VALUE(S11)*100</f>
        <v>51.140903846262653</v>
      </c>
      <c r="E24" s="10">
        <f>E11/VALUE(S11)*100</f>
        <v>42.617419871885545</v>
      </c>
      <c r="F24" s="10">
        <f>F11/VALUE(S11)*100</f>
        <v>238.65755128255904</v>
      </c>
      <c r="G24" s="10">
        <f>G11/VALUE(S11)*100</f>
        <v>76.71135576939399</v>
      </c>
      <c r="H24" s="10">
        <f>H11/VALUE(S11)*100</f>
        <v>136.37574359003375</v>
      </c>
      <c r="I24" s="10">
        <f>I11/VALUE(S11)*100</f>
        <v>59.66438782063976</v>
      </c>
      <c r="J24" s="10">
        <f>J11/VALUE(S11)*100</f>
        <v>85.23483974377109</v>
      </c>
      <c r="K24" s="10">
        <f>K11/VALUE(S11)*100</f>
        <v>204.56361538505061</v>
      </c>
      <c r="L24" s="10">
        <f>L11/VALUE(S11)*100</f>
        <v>85.23483974377109</v>
      </c>
      <c r="M24" s="10">
        <f>M11/VALUE(S11)*100</f>
        <v>95.889194711742491</v>
      </c>
      <c r="N24" s="10">
        <f>N11/VALUE(S11)*100</f>
        <v>68.187871795016875</v>
      </c>
      <c r="O24" s="10">
        <f>O11/VALUE(S11)*100</f>
        <v>85.23483974377109</v>
      </c>
      <c r="P24" s="10">
        <f>P11/VALUE(S11)*100</f>
        <v>73.870194387778398</v>
      </c>
      <c r="Q24" s="10">
        <f>Q11/VALUE(S11)*100</f>
        <v>68.187871795016875</v>
      </c>
      <c r="R24" s="10">
        <f>R11/VALUE(S11)*100</f>
        <v>57.95969102576435</v>
      </c>
      <c r="S24" s="3">
        <f t="shared" si="2"/>
        <v>99.999999999999986</v>
      </c>
      <c r="T24" s="3">
        <f t="shared" si="3"/>
        <v>14.353140900762346</v>
      </c>
    </row>
    <row r="25" spans="1:20" x14ac:dyDescent="0.3">
      <c r="A25" s="2"/>
      <c r="B25" s="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"/>
      <c r="Q25" s="3"/>
    </row>
    <row r="27" spans="1:20" x14ac:dyDescent="0.3">
      <c r="A27" t="s">
        <v>13</v>
      </c>
    </row>
  </sheetData>
  <sortState xmlns:xlrd2="http://schemas.microsoft.com/office/spreadsheetml/2017/richdata2" ref="A5:R11">
    <sortCondition ref="A5:A11"/>
  </sortState>
  <pageMargins left="0.7" right="0.7" top="0.75" bottom="0.75" header="0.3" footer="0.3"/>
  <ignoredErrors>
    <ignoredError sqref="S5:S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A011-65E6-BF41-8AB7-ED9325025EF6}">
  <dimension ref="A1:S27"/>
  <sheetViews>
    <sheetView workbookViewId="0">
      <selection activeCell="O12" sqref="O12"/>
    </sheetView>
  </sheetViews>
  <sheetFormatPr baseColWidth="10" defaultRowHeight="15.6" x14ac:dyDescent="0.3"/>
  <cols>
    <col min="1" max="1" width="30.69921875" customWidth="1"/>
  </cols>
  <sheetData>
    <row r="1" spans="1:19" x14ac:dyDescent="0.3">
      <c r="A1" s="7" t="s">
        <v>8</v>
      </c>
    </row>
    <row r="3" spans="1:19" x14ac:dyDescent="0.3">
      <c r="A3" t="s">
        <v>4</v>
      </c>
      <c r="C3" t="s">
        <v>1</v>
      </c>
    </row>
    <row r="4" spans="1:19" x14ac:dyDescent="0.3">
      <c r="A4" t="s">
        <v>0</v>
      </c>
      <c r="B4" t="s">
        <v>2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1"/>
      <c r="O4" s="1"/>
      <c r="P4" t="s">
        <v>3</v>
      </c>
      <c r="Q4" t="s">
        <v>14</v>
      </c>
    </row>
    <row r="5" spans="1:19" x14ac:dyDescent="0.3">
      <c r="A5" s="5">
        <v>1E-14</v>
      </c>
      <c r="B5" s="4">
        <v>7</v>
      </c>
      <c r="C5" s="4">
        <v>96.95</v>
      </c>
      <c r="D5" s="4">
        <v>87.38</v>
      </c>
      <c r="E5" s="4">
        <v>136.16</v>
      </c>
      <c r="F5" s="4">
        <v>100.31</v>
      </c>
      <c r="G5" s="4">
        <v>110.54</v>
      </c>
      <c r="H5" s="4">
        <v>101.91</v>
      </c>
      <c r="I5" s="4">
        <v>98.63</v>
      </c>
      <c r="J5" s="4"/>
      <c r="K5" s="4"/>
      <c r="L5" s="4"/>
      <c r="M5" s="4"/>
      <c r="N5" s="1"/>
      <c r="O5" s="1"/>
      <c r="P5" s="3">
        <f>AVERAGE(C5:O5)</f>
        <v>104.55428571428571</v>
      </c>
      <c r="Q5" s="3">
        <f>STDEV(C5:O5)/SQRT(B5)</f>
        <v>5.870901957614179</v>
      </c>
      <c r="R5" s="3"/>
      <c r="S5" s="3"/>
    </row>
    <row r="6" spans="1:19" x14ac:dyDescent="0.3">
      <c r="A6" s="5">
        <v>2.9999999999999997E-8</v>
      </c>
      <c r="B6" s="4">
        <v>9</v>
      </c>
      <c r="C6" s="4">
        <v>101.56</v>
      </c>
      <c r="D6" s="4">
        <v>107.93</v>
      </c>
      <c r="E6" s="4">
        <v>75.19</v>
      </c>
      <c r="F6" s="4">
        <v>105.15</v>
      </c>
      <c r="G6" s="4">
        <v>82.75</v>
      </c>
      <c r="H6" s="4">
        <v>99.33</v>
      </c>
      <c r="I6" s="4">
        <v>99.68</v>
      </c>
      <c r="J6" s="4">
        <v>104.12</v>
      </c>
      <c r="K6" s="4">
        <v>89.97</v>
      </c>
      <c r="L6" s="4"/>
      <c r="M6" s="4"/>
      <c r="N6" s="1"/>
      <c r="O6" s="1"/>
      <c r="P6" s="3">
        <f t="shared" ref="P6:P12" si="0">AVERAGE(C6:O6)</f>
        <v>96.186666666666682</v>
      </c>
      <c r="Q6" s="3">
        <f t="shared" ref="Q6:Q12" si="1">STDEV(C6:O6)/SQRT(B6)</f>
        <v>3.7122032242022396</v>
      </c>
      <c r="R6" s="3"/>
      <c r="S6" s="3"/>
    </row>
    <row r="7" spans="1:19" x14ac:dyDescent="0.3">
      <c r="A7" s="5">
        <v>9.9999999999999995E-8</v>
      </c>
      <c r="B7" s="4">
        <v>7</v>
      </c>
      <c r="C7" s="4">
        <v>81.900000000000006</v>
      </c>
      <c r="D7" s="4">
        <v>93.77</v>
      </c>
      <c r="E7" s="4">
        <v>99.97</v>
      </c>
      <c r="F7" s="4">
        <v>101.62</v>
      </c>
      <c r="G7" s="4">
        <v>94.09</v>
      </c>
      <c r="H7" s="4">
        <v>91.05</v>
      </c>
      <c r="I7" s="4">
        <v>110.83</v>
      </c>
      <c r="J7" s="4"/>
      <c r="K7" s="4"/>
      <c r="L7" s="4"/>
      <c r="M7" s="4"/>
      <c r="N7" s="1"/>
      <c r="O7" s="1"/>
      <c r="P7" s="3">
        <f t="shared" si="0"/>
        <v>96.175714285714292</v>
      </c>
      <c r="Q7" s="3">
        <f t="shared" si="1"/>
        <v>3.4468466314415949</v>
      </c>
      <c r="R7" s="3"/>
      <c r="S7" s="3"/>
    </row>
    <row r="8" spans="1:19" x14ac:dyDescent="0.3">
      <c r="A8" s="5">
        <v>2.9999999999999999E-7</v>
      </c>
      <c r="B8" s="4">
        <v>6</v>
      </c>
      <c r="C8" s="4">
        <v>112.26</v>
      </c>
      <c r="D8" s="4">
        <v>121.11</v>
      </c>
      <c r="E8" s="4">
        <v>86.17</v>
      </c>
      <c r="F8" s="4">
        <v>82.88</v>
      </c>
      <c r="G8" s="4">
        <v>101.26</v>
      </c>
      <c r="H8" s="4">
        <v>125.13</v>
      </c>
      <c r="I8" s="4"/>
      <c r="J8" s="4"/>
      <c r="K8" s="4"/>
      <c r="L8" s="4"/>
      <c r="M8" s="4"/>
      <c r="N8" s="1"/>
      <c r="O8" s="1"/>
      <c r="P8" s="3">
        <f t="shared" si="0"/>
        <v>104.80166666666666</v>
      </c>
      <c r="Q8" s="3">
        <f t="shared" si="1"/>
        <v>7.2458527985171122</v>
      </c>
      <c r="R8" s="3"/>
      <c r="S8" s="3"/>
    </row>
    <row r="9" spans="1:19" x14ac:dyDescent="0.3">
      <c r="A9" s="5">
        <v>9.9999999999999995E-7</v>
      </c>
      <c r="B9" s="4">
        <v>7</v>
      </c>
      <c r="C9" s="4">
        <v>106.21</v>
      </c>
      <c r="D9" s="4">
        <v>106.45</v>
      </c>
      <c r="E9" s="4">
        <v>105.12</v>
      </c>
      <c r="F9" s="4">
        <v>78.44</v>
      </c>
      <c r="G9" s="4">
        <v>94.53</v>
      </c>
      <c r="H9" s="4">
        <v>111.73</v>
      </c>
      <c r="I9" s="4">
        <v>88.27</v>
      </c>
      <c r="J9" s="4"/>
      <c r="K9" s="4"/>
      <c r="L9" s="4"/>
      <c r="M9" s="4"/>
      <c r="N9" s="1"/>
      <c r="O9" s="1"/>
      <c r="P9" s="3">
        <f t="shared" si="0"/>
        <v>98.678571428571431</v>
      </c>
      <c r="Q9" s="3">
        <f t="shared" si="1"/>
        <v>4.5358311196051195</v>
      </c>
      <c r="R9" s="3"/>
      <c r="S9" s="3"/>
    </row>
    <row r="10" spans="1:19" x14ac:dyDescent="0.3">
      <c r="A10" s="5">
        <v>3.0000000000000001E-6</v>
      </c>
      <c r="B10" s="4">
        <v>9</v>
      </c>
      <c r="C10" s="4">
        <v>87.74</v>
      </c>
      <c r="D10" s="4">
        <v>125.31</v>
      </c>
      <c r="E10" s="4">
        <v>89.51</v>
      </c>
      <c r="F10" s="4">
        <v>96.59</v>
      </c>
      <c r="G10" s="4">
        <v>101.05</v>
      </c>
      <c r="H10" s="4">
        <v>96.64</v>
      </c>
      <c r="I10" s="4">
        <v>95.7</v>
      </c>
      <c r="J10" s="4">
        <v>87.4</v>
      </c>
      <c r="K10" s="4">
        <v>91.6</v>
      </c>
      <c r="L10" s="4"/>
      <c r="M10" s="4"/>
      <c r="N10" s="1"/>
      <c r="O10" s="1"/>
      <c r="P10" s="3">
        <f t="shared" si="0"/>
        <v>96.837777777777788</v>
      </c>
      <c r="Q10" s="3">
        <f t="shared" si="1"/>
        <v>3.8779597219334314</v>
      </c>
      <c r="R10" s="3"/>
      <c r="S10" s="3"/>
    </row>
    <row r="11" spans="1:19" x14ac:dyDescent="0.3">
      <c r="A11" s="5">
        <v>1.0000000000000001E-5</v>
      </c>
      <c r="B11" s="4">
        <v>7</v>
      </c>
      <c r="C11" s="4">
        <v>124.49</v>
      </c>
      <c r="D11" s="4">
        <v>99.44</v>
      </c>
      <c r="E11" s="4">
        <v>95.58</v>
      </c>
      <c r="F11" s="4">
        <v>76.08</v>
      </c>
      <c r="G11" s="4">
        <v>127.94</v>
      </c>
      <c r="H11" s="4">
        <v>84.42</v>
      </c>
      <c r="I11" s="4">
        <v>91.46</v>
      </c>
      <c r="J11" s="4"/>
      <c r="K11" s="4"/>
      <c r="L11" s="4"/>
      <c r="M11" s="4"/>
      <c r="N11" s="1"/>
      <c r="O11" s="1"/>
      <c r="P11" s="3">
        <f t="shared" si="0"/>
        <v>99.915714285714287</v>
      </c>
      <c r="Q11" s="3">
        <f t="shared" si="1"/>
        <v>7.3808606599524005</v>
      </c>
      <c r="R11" s="3"/>
      <c r="S11" s="3"/>
    </row>
    <row r="12" spans="1:19" x14ac:dyDescent="0.3">
      <c r="A12" s="5">
        <v>3.0000000000000001E-5</v>
      </c>
      <c r="B12" s="4">
        <v>11</v>
      </c>
      <c r="C12" s="4">
        <v>83.6</v>
      </c>
      <c r="D12" s="4">
        <v>90.44</v>
      </c>
      <c r="E12" s="4">
        <v>87.08</v>
      </c>
      <c r="F12" s="4">
        <v>96.25</v>
      </c>
      <c r="G12" s="4">
        <v>87.82</v>
      </c>
      <c r="H12" s="4">
        <v>81.53</v>
      </c>
      <c r="I12" s="4">
        <v>85.54</v>
      </c>
      <c r="J12" s="4">
        <v>85.37</v>
      </c>
      <c r="K12" s="4">
        <v>80.510000000000005</v>
      </c>
      <c r="L12" s="4">
        <v>83.29</v>
      </c>
      <c r="M12" s="4">
        <v>90.46</v>
      </c>
      <c r="N12" s="1"/>
      <c r="O12" s="1"/>
      <c r="P12" s="3">
        <f t="shared" si="0"/>
        <v>86.535454545454542</v>
      </c>
      <c r="Q12" s="3">
        <f t="shared" si="1"/>
        <v>1.3811269203979526</v>
      </c>
      <c r="R12" s="3"/>
      <c r="S12" s="3"/>
    </row>
    <row r="16" spans="1:19" x14ac:dyDescent="0.3">
      <c r="A16" t="s">
        <v>11</v>
      </c>
      <c r="C16" t="s">
        <v>1</v>
      </c>
    </row>
    <row r="17" spans="1:17" x14ac:dyDescent="0.3">
      <c r="A17" t="s">
        <v>0</v>
      </c>
      <c r="B17" t="s">
        <v>2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1">
        <v>11</v>
      </c>
      <c r="N17" s="1"/>
      <c r="O17" s="1"/>
      <c r="P17" t="s">
        <v>3</v>
      </c>
      <c r="Q17" t="s">
        <v>14</v>
      </c>
    </row>
    <row r="18" spans="1:17" x14ac:dyDescent="0.3">
      <c r="A18" s="2">
        <v>1E-14</v>
      </c>
      <c r="B18" s="1">
        <v>11</v>
      </c>
      <c r="C18" s="10">
        <f>C5/VALUE(P5)*100</f>
        <v>92.72694977318686</v>
      </c>
      <c r="D18" s="10">
        <f>D5/VALUE(P5)*100</f>
        <v>83.573809914193589</v>
      </c>
      <c r="E18" s="10">
        <f>E5/VALUE(P5)*100</f>
        <v>130.22899928950099</v>
      </c>
      <c r="F18" s="10">
        <f>F5/VALUE(P5)*100</f>
        <v>95.940591353773854</v>
      </c>
      <c r="G18" s="10">
        <f>G5/VALUE(P5)*100</f>
        <v>105.7249822375253</v>
      </c>
      <c r="H18" s="10">
        <f>H5/VALUE(P5)*100</f>
        <v>97.470896868339068</v>
      </c>
      <c r="I18" s="10">
        <f>I5/VALUE(P5)*100</f>
        <v>94.333770563480343</v>
      </c>
      <c r="J18" s="10"/>
      <c r="K18" s="10"/>
      <c r="L18" s="10"/>
      <c r="M18" s="10"/>
      <c r="N18" s="10"/>
      <c r="O18" s="10"/>
      <c r="P18" s="3">
        <f>AVERAGE(C18:O18)</f>
        <v>100</v>
      </c>
      <c r="Q18" s="3">
        <f>STDEV(C18:O18)/SQRT(B18)</f>
        <v>4.4793568891018953</v>
      </c>
    </row>
    <row r="19" spans="1:17" x14ac:dyDescent="0.3">
      <c r="A19" s="2">
        <v>9.9999999999999994E-12</v>
      </c>
      <c r="B19" s="1">
        <v>8</v>
      </c>
      <c r="C19" s="10">
        <f>C6/VALUE(P5)*100</f>
        <v>97.136142537027936</v>
      </c>
      <c r="D19" s="10">
        <f>D6/VALUE(P5)*100</f>
        <v>103.22867136689075</v>
      </c>
      <c r="E19" s="10">
        <f>E6/VALUE(P5)*100</f>
        <v>71.91479477509975</v>
      </c>
      <c r="F19" s="10">
        <f>F6/VALUE(P5)*100</f>
        <v>100.56976553533367</v>
      </c>
      <c r="G19" s="10">
        <f>G6/VALUE(P5)*100</f>
        <v>79.145488331420452</v>
      </c>
      <c r="H19" s="10">
        <f>H6/VALUE(P5)*100</f>
        <v>95.003279226102649</v>
      </c>
      <c r="I19" s="10">
        <f>I6/VALUE(P5)*100</f>
        <v>95.338033557413794</v>
      </c>
      <c r="J19" s="10">
        <f>J6/VALUE(P5)*100</f>
        <v>99.584631360332295</v>
      </c>
      <c r="K19" s="10">
        <f>K6/VALUE(P5)*100</f>
        <v>86.050991965896046</v>
      </c>
      <c r="L19" s="10"/>
      <c r="M19" s="10"/>
      <c r="N19" s="10"/>
      <c r="O19" s="10"/>
      <c r="P19" s="3">
        <f t="shared" ref="P19:P25" si="2">AVERAGE(C19:O19)</f>
        <v>91.996866517279713</v>
      </c>
      <c r="Q19" s="3">
        <f t="shared" ref="Q19:Q25" si="3">STDEV(C19:O19)/SQRT(B19)</f>
        <v>3.7658772976782338</v>
      </c>
    </row>
    <row r="20" spans="1:17" x14ac:dyDescent="0.3">
      <c r="A20" s="2">
        <v>1E-10</v>
      </c>
      <c r="B20" s="1">
        <v>10</v>
      </c>
      <c r="C20" s="10">
        <f>C7/VALUE(P5)*100</f>
        <v>78.332513526807674</v>
      </c>
      <c r="D20" s="10">
        <f>D7/VALUE(P5)*100</f>
        <v>89.685467562988464</v>
      </c>
      <c r="E20" s="10">
        <f>E7/VALUE(P5)*100</f>
        <v>95.615401431928731</v>
      </c>
      <c r="F20" s="10">
        <f>F7/VALUE(P5)*100</f>
        <v>97.193528993824131</v>
      </c>
      <c r="G20" s="10">
        <f>G7/VALUE(P5)*100</f>
        <v>89.991528665901527</v>
      </c>
      <c r="H20" s="10">
        <f>H7/VALUE(P5)*100</f>
        <v>87.083948188227581</v>
      </c>
      <c r="I20" s="10">
        <f>I7/VALUE(P5)*100</f>
        <v>106.00235011204022</v>
      </c>
      <c r="J20" s="10"/>
      <c r="K20" s="10"/>
      <c r="L20" s="10"/>
      <c r="M20" s="10"/>
      <c r="N20" s="10"/>
      <c r="O20" s="10"/>
      <c r="P20" s="3">
        <f t="shared" si="2"/>
        <v>91.986391211674032</v>
      </c>
      <c r="Q20" s="3">
        <f t="shared" si="3"/>
        <v>2.7582215061001385</v>
      </c>
    </row>
    <row r="21" spans="1:17" x14ac:dyDescent="0.3">
      <c r="A21" s="2">
        <v>1.0000000000000001E-9</v>
      </c>
      <c r="B21" s="1">
        <v>10</v>
      </c>
      <c r="C21" s="10">
        <f>C8/VALUE(P5)*100</f>
        <v>107.37006066568291</v>
      </c>
      <c r="D21" s="10">
        <f>D8/VALUE(P5)*100</f>
        <v>115.83456304312183</v>
      </c>
      <c r="E21" s="10">
        <f>E8/VALUE(P5)*100</f>
        <v>82.416516368803627</v>
      </c>
      <c r="F21" s="10">
        <f>F8/VALUE(P5)*100</f>
        <v>79.269825654478879</v>
      </c>
      <c r="G21" s="10">
        <f>G8/VALUE(P5)*100</f>
        <v>96.849210253046962</v>
      </c>
      <c r="H21" s="10">
        <f>H8/VALUE(P5)*100</f>
        <v>119.67945564846696</v>
      </c>
      <c r="I21" s="10"/>
      <c r="J21" s="10"/>
      <c r="K21" s="10"/>
      <c r="L21" s="10"/>
      <c r="M21" s="10"/>
      <c r="N21" s="10"/>
      <c r="O21" s="10"/>
      <c r="P21" s="3">
        <f t="shared" si="2"/>
        <v>100.23660527226689</v>
      </c>
      <c r="Q21" s="3">
        <f t="shared" si="3"/>
        <v>5.3681333148627628</v>
      </c>
    </row>
    <row r="22" spans="1:17" x14ac:dyDescent="0.3">
      <c r="A22" s="2">
        <v>3E-9</v>
      </c>
      <c r="B22" s="1">
        <v>8</v>
      </c>
      <c r="C22" s="10">
        <f>C9/VALUE(P5)*100</f>
        <v>101.58359293873312</v>
      </c>
      <c r="D22" s="10">
        <f>D9/VALUE(P5)*100</f>
        <v>101.81313876591791</v>
      </c>
      <c r="E22" s="10">
        <f>E9/VALUE(P5)*100</f>
        <v>100.54107230693556</v>
      </c>
      <c r="F22" s="10">
        <f>F9/VALUE(P5)*100</f>
        <v>75.023227851560364</v>
      </c>
      <c r="G22" s="10">
        <f>G9/VALUE(P5)*100</f>
        <v>90.41236268240695</v>
      </c>
      <c r="H22" s="10">
        <f>H9/VALUE(P5)*100</f>
        <v>106.86314696398318</v>
      </c>
      <c r="I22" s="10">
        <f>I9/VALUE(P5)*100</f>
        <v>84.425042356670488</v>
      </c>
      <c r="J22" s="10"/>
      <c r="K22" s="10"/>
      <c r="L22" s="10"/>
      <c r="M22" s="10"/>
      <c r="N22" s="10"/>
      <c r="O22" s="10"/>
      <c r="P22" s="3">
        <f t="shared" si="2"/>
        <v>94.380226266601085</v>
      </c>
      <c r="Q22" s="3">
        <f t="shared" si="3"/>
        <v>4.0580656014922738</v>
      </c>
    </row>
    <row r="23" spans="1:17" x14ac:dyDescent="0.3">
      <c r="A23" s="2">
        <v>1E-8</v>
      </c>
      <c r="B23" s="1">
        <v>13</v>
      </c>
      <c r="C23" s="10">
        <f>C10/VALUE(P5)*100</f>
        <v>83.918128654970758</v>
      </c>
      <c r="D23" s="10">
        <f>D10/VALUE(P5)*100</f>
        <v>119.85161501885555</v>
      </c>
      <c r="E23" s="10">
        <f>E10/VALUE(P5)*100</f>
        <v>85.611029130458547</v>
      </c>
      <c r="F23" s="10">
        <f>F10/VALUE(P5)*100</f>
        <v>92.382631032409691</v>
      </c>
      <c r="G23" s="10">
        <f>G10/VALUE(P5)*100</f>
        <v>96.648357654260266</v>
      </c>
      <c r="H23" s="10">
        <f>H10/VALUE(P5)*100</f>
        <v>92.430453079739848</v>
      </c>
      <c r="I23" s="10">
        <f>I10/VALUE(P5)*100</f>
        <v>91.531398589932778</v>
      </c>
      <c r="J23" s="10">
        <f>J10/VALUE(P5)*100</f>
        <v>83.592938733125649</v>
      </c>
      <c r="K23" s="10">
        <f>K10/VALUE(P5)*100</f>
        <v>87.609990708859371</v>
      </c>
      <c r="L23" s="10"/>
      <c r="M23" s="10"/>
      <c r="N23" s="10"/>
      <c r="O23" s="10"/>
      <c r="P23" s="3">
        <f t="shared" si="2"/>
        <v>92.619615844734724</v>
      </c>
      <c r="Q23" s="3">
        <f t="shared" si="3"/>
        <v>3.0861073805070496</v>
      </c>
    </row>
    <row r="24" spans="1:17" x14ac:dyDescent="0.3">
      <c r="A24" s="2">
        <v>9.9999999999999995E-8</v>
      </c>
      <c r="B24" s="1">
        <v>11</v>
      </c>
      <c r="C24" s="10">
        <f>C11/VALUE(P5)*100</f>
        <v>119.06733344264086</v>
      </c>
      <c r="D24" s="10">
        <f>D11/VALUE(P5)*100</f>
        <v>95.108487730229001</v>
      </c>
      <c r="E24" s="10">
        <f>E11/VALUE(P5)*100</f>
        <v>91.416625676340374</v>
      </c>
      <c r="F24" s="10">
        <f>F11/VALUE(P5)*100</f>
        <v>72.766027217576664</v>
      </c>
      <c r="G24" s="10">
        <f>G11/VALUE(P5)*100</f>
        <v>122.36705470842215</v>
      </c>
      <c r="H24" s="10">
        <f>H11/VALUE(P5)*100</f>
        <v>80.742744712247912</v>
      </c>
      <c r="I24" s="10">
        <f>I11/VALUE(P5)*100</f>
        <v>87.476088976334907</v>
      </c>
      <c r="J24" s="10"/>
      <c r="K24" s="10"/>
      <c r="L24" s="10"/>
      <c r="M24" s="10"/>
      <c r="N24" s="10"/>
      <c r="O24" s="10"/>
      <c r="P24" s="3">
        <f t="shared" si="2"/>
        <v>95.56348035197027</v>
      </c>
      <c r="Q24" s="3">
        <f t="shared" si="3"/>
        <v>5.6314190363509464</v>
      </c>
    </row>
    <row r="25" spans="1:17" x14ac:dyDescent="0.3">
      <c r="A25" s="2">
        <v>9.9999999999999995E-7</v>
      </c>
      <c r="B25" s="1">
        <v>11</v>
      </c>
      <c r="C25" s="10">
        <f>C12/VALUE(P5)*100</f>
        <v>79.958463136033231</v>
      </c>
      <c r="D25" s="10">
        <f>D12/VALUE(P5)*100</f>
        <v>86.500519210799581</v>
      </c>
      <c r="E25" s="10">
        <f>E12/VALUE(P5)*100</f>
        <v>83.286877630212615</v>
      </c>
      <c r="F25" s="10">
        <f>F12/VALUE(P5)*100</f>
        <v>92.057441110564582</v>
      </c>
      <c r="G25" s="10">
        <f>G12/VALUE(P5)*100</f>
        <v>83.994643930699027</v>
      </c>
      <c r="H25" s="10">
        <f>H12/VALUE(P5)*100</f>
        <v>77.978630376564467</v>
      </c>
      <c r="I25" s="10">
        <f>I12/VALUE(P5)*100</f>
        <v>81.813958572443582</v>
      </c>
      <c r="J25" s="10">
        <f>J12/VALUE(P5)*100</f>
        <v>81.65136361152102</v>
      </c>
      <c r="K25" s="10">
        <f>K12/VALUE(P5)*100</f>
        <v>77.003060611029142</v>
      </c>
      <c r="L25" s="10">
        <f>L12/VALUE(P5)*100</f>
        <v>79.661966442586234</v>
      </c>
      <c r="M25" s="10">
        <f>M12/VALUE(P5)*100</f>
        <v>86.519648029731641</v>
      </c>
      <c r="N25" s="10"/>
      <c r="O25" s="10"/>
      <c r="P25" s="3">
        <f t="shared" si="2"/>
        <v>82.76605206019866</v>
      </c>
      <c r="Q25" s="3">
        <f t="shared" si="3"/>
        <v>1.3209663391246744</v>
      </c>
    </row>
    <row r="27" spans="1:17" x14ac:dyDescent="0.3">
      <c r="A27" t="s">
        <v>12</v>
      </c>
    </row>
  </sheetData>
  <sortState xmlns:xlrd2="http://schemas.microsoft.com/office/spreadsheetml/2017/richdata2" ref="A5:M12">
    <sortCondition ref="A5:A12"/>
  </sortState>
  <pageMargins left="0.7" right="0.7" top="0.75" bottom="0.75" header="0.3" footer="0.3"/>
  <ignoredErrors>
    <ignoredError sqref="P5:P1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89BEE-E536-B74E-A87D-5142253836A6}">
  <dimension ref="A1:V27"/>
  <sheetViews>
    <sheetView workbookViewId="0">
      <selection activeCell="O13" sqref="O13"/>
    </sheetView>
  </sheetViews>
  <sheetFormatPr baseColWidth="10" defaultRowHeight="15.6" x14ac:dyDescent="0.3"/>
  <cols>
    <col min="1" max="1" width="28.796875" customWidth="1"/>
    <col min="4" max="8" width="12.296875" bestFit="1" customWidth="1"/>
    <col min="9" max="9" width="12.796875" bestFit="1" customWidth="1"/>
    <col min="19" max="19" width="12.19921875" bestFit="1" customWidth="1"/>
  </cols>
  <sheetData>
    <row r="1" spans="1:22" x14ac:dyDescent="0.3">
      <c r="A1" t="s">
        <v>9</v>
      </c>
    </row>
    <row r="3" spans="1:22" x14ac:dyDescent="0.3">
      <c r="A3" t="s">
        <v>4</v>
      </c>
      <c r="C3" t="s">
        <v>1</v>
      </c>
    </row>
    <row r="4" spans="1:22" x14ac:dyDescent="0.3">
      <c r="A4" t="s">
        <v>5</v>
      </c>
      <c r="B4" t="s">
        <v>2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1">
        <v>12</v>
      </c>
      <c r="O4" s="1">
        <v>13</v>
      </c>
      <c r="P4" t="s">
        <v>3</v>
      </c>
      <c r="Q4" t="s">
        <v>14</v>
      </c>
    </row>
    <row r="5" spans="1:22" x14ac:dyDescent="0.3">
      <c r="A5" s="5">
        <v>2.9999999999999997E-8</v>
      </c>
      <c r="B5" s="4">
        <v>10</v>
      </c>
      <c r="C5" s="5">
        <v>5.05E-11</v>
      </c>
      <c r="D5" s="5">
        <v>4.7799999999999999E-11</v>
      </c>
      <c r="E5" s="5">
        <v>4.6100000000000001E-11</v>
      </c>
      <c r="F5" s="5">
        <v>3.2399999999999999E-11</v>
      </c>
      <c r="G5" s="5">
        <v>2.0399999999999999E-10</v>
      </c>
      <c r="H5" s="5">
        <v>6.6000000000000005E-11</v>
      </c>
      <c r="I5" s="5">
        <v>3.08E-11</v>
      </c>
      <c r="J5" s="5">
        <v>4.4400000000000003E-11</v>
      </c>
      <c r="K5" s="5">
        <v>5.3399999999999998E-11</v>
      </c>
      <c r="L5" s="5">
        <v>1.04E-10</v>
      </c>
      <c r="M5" s="5"/>
      <c r="N5" s="5"/>
      <c r="O5" s="5"/>
      <c r="P5" s="8">
        <f>AVERAGE(C5:O5)</f>
        <v>6.794E-11</v>
      </c>
      <c r="Q5" s="8">
        <f>STDEV(C5:O5)/SQRT(B5)</f>
        <v>1.6469225172356404E-11</v>
      </c>
      <c r="R5" s="8"/>
      <c r="S5" s="8"/>
      <c r="U5">
        <f>STDEV(C5:O5)</f>
        <v>5.2080262842825382E-11</v>
      </c>
      <c r="V5">
        <f>VALUE(R5)/VALUE(P5)*U5</f>
        <v>0</v>
      </c>
    </row>
    <row r="6" spans="1:22" x14ac:dyDescent="0.3">
      <c r="A6" s="5">
        <v>9.9999999999999995E-8</v>
      </c>
      <c r="B6" s="4">
        <v>10</v>
      </c>
      <c r="C6" s="5">
        <v>5.7399999999999997E-11</v>
      </c>
      <c r="D6" s="5">
        <v>2.29E-11</v>
      </c>
      <c r="E6" s="5">
        <v>1.6100000000000001E-11</v>
      </c>
      <c r="F6" s="5">
        <v>8.17E-11</v>
      </c>
      <c r="G6" s="5">
        <v>3.7700000000000003E-11</v>
      </c>
      <c r="H6" s="5">
        <v>1.8900000000000001E-11</v>
      </c>
      <c r="I6" s="5">
        <v>-4.2500000000000002E-11</v>
      </c>
      <c r="J6" s="5">
        <v>1.45E-11</v>
      </c>
      <c r="K6" s="5">
        <v>8.9000000000000003E-11</v>
      </c>
      <c r="L6" s="5">
        <v>7.3299999999999995E-11</v>
      </c>
      <c r="M6" s="5"/>
      <c r="N6" s="5"/>
      <c r="O6" s="5"/>
      <c r="P6" s="8">
        <f t="shared" ref="P6:P11" si="0">AVERAGE(C6:O6)</f>
        <v>3.6899999999999997E-11</v>
      </c>
      <c r="Q6" s="8">
        <f t="shared" ref="Q6:Q11" si="1">STDEV(C6:O6)/SQRT(B6)</f>
        <v>1.2572483180872954E-11</v>
      </c>
      <c r="R6" s="8"/>
      <c r="S6" s="8"/>
      <c r="U6">
        <f t="shared" ref="U6:U11" si="2">STDEV(C6:O6)</f>
        <v>3.9757682695717231E-11</v>
      </c>
      <c r="V6">
        <f>VALUE(R5)/VALUE(P5)*U6</f>
        <v>0</v>
      </c>
    </row>
    <row r="7" spans="1:22" x14ac:dyDescent="0.3">
      <c r="A7" s="5">
        <v>2.9999999999999999E-7</v>
      </c>
      <c r="B7" s="4">
        <v>12</v>
      </c>
      <c r="C7" s="5">
        <v>4.6199999999999999E-11</v>
      </c>
      <c r="D7" s="5">
        <v>3.9000000000000001E-11</v>
      </c>
      <c r="E7" s="5">
        <v>3.0899999999999998E-11</v>
      </c>
      <c r="F7" s="5">
        <v>3.7999999999999998E-11</v>
      </c>
      <c r="G7" s="5">
        <v>4.6299999999999998E-11</v>
      </c>
      <c r="H7" s="5">
        <v>4.1499999999999999E-11</v>
      </c>
      <c r="I7" s="5">
        <v>6.0100000000000004E-11</v>
      </c>
      <c r="J7" s="5">
        <v>1.7500000000000001E-11</v>
      </c>
      <c r="K7" s="5">
        <v>2.88E-11</v>
      </c>
      <c r="L7" s="5">
        <v>1.1700000000000001E-10</v>
      </c>
      <c r="M7" s="5">
        <v>1.2899999999999999E-10</v>
      </c>
      <c r="N7" s="5">
        <v>4.0200000000000001E-11</v>
      </c>
      <c r="O7" s="5"/>
      <c r="P7" s="8">
        <f t="shared" si="0"/>
        <v>5.2875000000000005E-11</v>
      </c>
      <c r="Q7" s="8">
        <f t="shared" si="1"/>
        <v>9.9486341760915595E-12</v>
      </c>
      <c r="R7" s="8"/>
      <c r="S7" s="8"/>
      <c r="U7">
        <f t="shared" si="2"/>
        <v>3.4463079717813432E-11</v>
      </c>
      <c r="V7">
        <f>VALUE(R5)/VALUE(P5)*U7</f>
        <v>0</v>
      </c>
    </row>
    <row r="8" spans="1:22" x14ac:dyDescent="0.3">
      <c r="A8" s="5">
        <v>9.9999999999999995E-7</v>
      </c>
      <c r="B8" s="4">
        <v>10</v>
      </c>
      <c r="C8" s="5">
        <v>3.2600000000000002E-11</v>
      </c>
      <c r="D8" s="5">
        <v>4.6000000000000003E-11</v>
      </c>
      <c r="E8" s="5">
        <v>5.5699999999999999E-11</v>
      </c>
      <c r="F8" s="5">
        <v>4.42E-11</v>
      </c>
      <c r="G8" s="5">
        <v>7.4699999999999998E-11</v>
      </c>
      <c r="H8" s="5">
        <v>5.6300000000000002E-11</v>
      </c>
      <c r="I8" s="5">
        <v>4.8000000000000002E-11</v>
      </c>
      <c r="J8" s="5">
        <v>5.9300000000000005E-11</v>
      </c>
      <c r="K8" s="5">
        <v>4.0200000000000001E-11</v>
      </c>
      <c r="L8" s="5">
        <v>6.7800000000000001E-11</v>
      </c>
      <c r="M8" s="5"/>
      <c r="N8" s="5"/>
      <c r="O8" s="5"/>
      <c r="P8" s="8">
        <f t="shared" si="0"/>
        <v>5.2479999999999996E-11</v>
      </c>
      <c r="Q8" s="8">
        <f t="shared" si="1"/>
        <v>4.0504265893305056E-12</v>
      </c>
      <c r="R8" s="8"/>
      <c r="S8" s="8"/>
      <c r="U8">
        <f t="shared" si="2"/>
        <v>1.2808573517591861E-11</v>
      </c>
      <c r="V8">
        <f>VALUE(R5)/VALUE(P5)*U8</f>
        <v>0</v>
      </c>
    </row>
    <row r="9" spans="1:22" x14ac:dyDescent="0.3">
      <c r="A9" s="5">
        <v>3.0000000000000001E-6</v>
      </c>
      <c r="B9" s="4">
        <v>13</v>
      </c>
      <c r="C9" s="5">
        <v>2.9400000000000003E-11</v>
      </c>
      <c r="D9" s="5">
        <v>3.83E-11</v>
      </c>
      <c r="E9" s="5">
        <v>5.3900000000000003E-11</v>
      </c>
      <c r="F9" s="5">
        <v>5.8599999999999997E-11</v>
      </c>
      <c r="G9" s="5">
        <v>5.64E-11</v>
      </c>
      <c r="H9" s="5">
        <v>4.6999999999999999E-11</v>
      </c>
      <c r="I9" s="5">
        <v>6.0699999999999995E-11</v>
      </c>
      <c r="J9" s="5">
        <v>7.1699999999999995E-11</v>
      </c>
      <c r="K9" s="5">
        <v>5.5299999999999999E-11</v>
      </c>
      <c r="L9" s="5">
        <v>4.5600000000000003E-11</v>
      </c>
      <c r="M9" s="5">
        <v>4.2100000000000002E-11</v>
      </c>
      <c r="N9" s="5">
        <v>5.2400000000000001E-11</v>
      </c>
      <c r="O9" s="5">
        <v>6.7199999999999998E-11</v>
      </c>
      <c r="P9" s="8">
        <f t="shared" si="0"/>
        <v>5.2200000000000011E-11</v>
      </c>
      <c r="Q9" s="8">
        <f t="shared" si="1"/>
        <v>3.2367085212113321E-12</v>
      </c>
      <c r="R9" s="8"/>
      <c r="S9" s="8"/>
      <c r="U9">
        <f t="shared" si="2"/>
        <v>1.1670118536958681E-11</v>
      </c>
      <c r="V9">
        <f>VALUE(R5)/VALUE(P5)*U9</f>
        <v>0</v>
      </c>
    </row>
    <row r="10" spans="1:22" x14ac:dyDescent="0.3">
      <c r="A10" s="5">
        <v>1.0000000000000001E-5</v>
      </c>
      <c r="B10" s="4">
        <v>10</v>
      </c>
      <c r="C10" s="5">
        <v>7.6400000000000002E-11</v>
      </c>
      <c r="D10" s="5">
        <v>8.3499999999999996E-11</v>
      </c>
      <c r="E10" s="5">
        <v>3.1599999999999999E-11</v>
      </c>
      <c r="F10" s="5">
        <v>3.2499999999999998E-11</v>
      </c>
      <c r="G10" s="5">
        <v>4.58E-11</v>
      </c>
      <c r="H10" s="5">
        <v>6.0999999999999996E-11</v>
      </c>
      <c r="I10" s="5">
        <v>4.0699999999999999E-11</v>
      </c>
      <c r="J10" s="5">
        <v>2.7899999999999999E-11</v>
      </c>
      <c r="K10" s="5">
        <v>6.6500000000000003E-11</v>
      </c>
      <c r="L10" s="5">
        <v>5.76E-11</v>
      </c>
      <c r="M10" s="5"/>
      <c r="N10" s="5"/>
      <c r="O10" s="5"/>
      <c r="P10" s="8">
        <f t="shared" si="0"/>
        <v>5.2349999999999999E-11</v>
      </c>
      <c r="Q10" s="8">
        <f t="shared" si="1"/>
        <v>6.1934956921668138E-12</v>
      </c>
      <c r="R10" s="8"/>
      <c r="S10" s="8"/>
      <c r="U10">
        <f t="shared" si="2"/>
        <v>1.9585553065688211E-11</v>
      </c>
      <c r="V10">
        <f>VALUE(R5)/VALUE(P5)*U10</f>
        <v>0</v>
      </c>
    </row>
    <row r="11" spans="1:22" x14ac:dyDescent="0.3">
      <c r="A11" s="5">
        <v>3.0000000000000001E-5</v>
      </c>
      <c r="B11" s="4">
        <v>9</v>
      </c>
      <c r="C11" s="5">
        <v>6.4999999999999995E-11</v>
      </c>
      <c r="D11" s="5">
        <v>7.0300000000000005E-11</v>
      </c>
      <c r="E11" s="5">
        <v>1.9999999999999999E-11</v>
      </c>
      <c r="F11" s="5">
        <v>5.8899999999999998E-11</v>
      </c>
      <c r="G11" s="5">
        <v>3.3299999999999997E-11</v>
      </c>
      <c r="H11" s="5">
        <v>8.3100000000000003E-11</v>
      </c>
      <c r="I11" s="5">
        <v>6.3899999999999994E-11</v>
      </c>
      <c r="J11" s="5">
        <v>5.1200000000000002E-11</v>
      </c>
      <c r="K11" s="5">
        <v>5.4300000000000002E-11</v>
      </c>
      <c r="L11" s="5"/>
      <c r="M11" s="5"/>
      <c r="N11" s="5"/>
      <c r="O11" s="5"/>
      <c r="P11" s="8">
        <f t="shared" si="0"/>
        <v>5.5555555555555547E-11</v>
      </c>
      <c r="Q11" s="8">
        <f t="shared" si="1"/>
        <v>6.3750405469540849E-12</v>
      </c>
      <c r="R11" s="8"/>
      <c r="S11" s="8"/>
      <c r="U11">
        <f t="shared" si="2"/>
        <v>1.9125121640862255E-11</v>
      </c>
      <c r="V11">
        <f>VALUE(R5)/VALUE(P5)*U11</f>
        <v>0</v>
      </c>
    </row>
    <row r="12" spans="1:22" x14ac:dyDescent="0.3">
      <c r="A12" s="2"/>
      <c r="B12" s="1"/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Q12" s="3"/>
      <c r="R12" s="3"/>
      <c r="S12" s="3"/>
    </row>
    <row r="16" spans="1:22" x14ac:dyDescent="0.3">
      <c r="A16" t="s">
        <v>11</v>
      </c>
      <c r="C16" t="s">
        <v>1</v>
      </c>
    </row>
    <row r="17" spans="1:19" x14ac:dyDescent="0.3">
      <c r="A17" t="s">
        <v>5</v>
      </c>
      <c r="B17" t="s">
        <v>2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1">
        <v>11</v>
      </c>
      <c r="N17" s="1">
        <v>12</v>
      </c>
      <c r="O17" s="1">
        <v>13</v>
      </c>
      <c r="P17" t="s">
        <v>3</v>
      </c>
      <c r="Q17" t="s">
        <v>14</v>
      </c>
    </row>
    <row r="18" spans="1:19" x14ac:dyDescent="0.3">
      <c r="A18" s="5">
        <v>2.9999999999999997E-8</v>
      </c>
      <c r="B18" s="4">
        <v>10</v>
      </c>
      <c r="C18" s="5">
        <f>C5/VALUE('Figure S6A'!S11)*100</f>
        <v>8.6087188141208814E-10</v>
      </c>
      <c r="D18" s="5">
        <f>D5/VALUE('Figure S6A'!S11)*100</f>
        <v>8.1484506795045158E-10</v>
      </c>
      <c r="E18" s="5">
        <f>E5/VALUE('Figure S6A'!S11)*100</f>
        <v>7.8586522243756954E-10</v>
      </c>
      <c r="F18" s="5">
        <f>F5/VALUE('Figure S6A'!S11)*100</f>
        <v>5.5232176153963675E-10</v>
      </c>
      <c r="G18" s="5">
        <f>G5/VALUE('Figure S6A'!S11)*100</f>
        <v>3.4775814615458606E-9</v>
      </c>
      <c r="H18" s="5">
        <f>H5/VALUE('Figure S6A'!S11)*100</f>
        <v>1.1250998846177786E-9</v>
      </c>
      <c r="I18" s="5">
        <f>I5/VALUE('Figure S6A'!S11)*100</f>
        <v>5.2504661282162997E-10</v>
      </c>
      <c r="J18" s="5">
        <f>J5/VALUE('Figure S6A'!S11)*100</f>
        <v>7.568853769246874E-10</v>
      </c>
      <c r="K18" s="5">
        <f>K5/VALUE('Figure S6A'!S11)*100</f>
        <v>9.1030808846347531E-10</v>
      </c>
      <c r="L18" s="5">
        <f>L5/VALUE('Figure S6A'!S11)*100</f>
        <v>1.7728846666704387E-9</v>
      </c>
      <c r="M18" s="5"/>
      <c r="N18" s="5"/>
      <c r="O18" s="5"/>
      <c r="P18" s="8">
        <f>AVERAGE(C18:O18)</f>
        <v>1.1581710024383616E-9</v>
      </c>
      <c r="Q18" s="8">
        <f>STDEV(C18:O18)/SQRT(B18)</f>
        <v>2.8075035365397574E-10</v>
      </c>
      <c r="R18" s="8"/>
      <c r="S18" s="8"/>
    </row>
    <row r="19" spans="1:19" x14ac:dyDescent="0.3">
      <c r="A19" s="5">
        <v>9.9999999999999995E-8</v>
      </c>
      <c r="B19" s="4">
        <v>10</v>
      </c>
      <c r="C19" s="5">
        <f>C6/VALUE('Figure S6A'!S11)*100</f>
        <v>9.7849596025849216E-10</v>
      </c>
      <c r="D19" s="5">
        <f>D6/VALUE('Figure S6A'!S11)*100</f>
        <v>3.9037556602647158E-10</v>
      </c>
      <c r="E19" s="5">
        <f>E6/VALUE('Figure S6A'!S11)*100</f>
        <v>2.7445618397494296E-10</v>
      </c>
      <c r="F19" s="5">
        <f>F6/VALUE('Figure S6A'!S11)*100</f>
        <v>1.3927372814132198E-9</v>
      </c>
      <c r="G19" s="5">
        <f>G6/VALUE('Figure S6A'!S11)*100</f>
        <v>6.4267069166803409E-10</v>
      </c>
      <c r="H19" s="5">
        <f>H6/VALUE('Figure S6A'!S11)*100</f>
        <v>3.2218769423145478E-10</v>
      </c>
      <c r="I19" s="5">
        <f>I6/VALUE('Figure S6A'!S11)*100</f>
        <v>-7.2449613782205433E-10</v>
      </c>
      <c r="J19" s="5">
        <f>J6/VALUE('Figure S6A'!S11)*100</f>
        <v>2.4718103525693618E-10</v>
      </c>
      <c r="K19" s="5">
        <f>K6/VALUE('Figure S6A'!S11)*100</f>
        <v>1.5171801474391255E-9</v>
      </c>
      <c r="L19" s="5">
        <f>L6/VALUE('Figure S6A'!S11)*100</f>
        <v>1.2495427506436843E-9</v>
      </c>
      <c r="M19" s="5"/>
      <c r="N19" s="5"/>
      <c r="O19" s="5"/>
      <c r="P19" s="8">
        <f t="shared" ref="P19:P24" si="3">AVERAGE(C19:O19)</f>
        <v>6.290331173090307E-10</v>
      </c>
      <c r="Q19" s="8">
        <f t="shared" ref="Q19:Q24" si="4">STDEV(C19:O19)/SQRT(B19)</f>
        <v>2.1432271782059277E-10</v>
      </c>
      <c r="R19" s="8"/>
      <c r="S19" s="8"/>
    </row>
    <row r="20" spans="1:19" x14ac:dyDescent="0.3">
      <c r="A20" s="5">
        <v>2.9999999999999999E-7</v>
      </c>
      <c r="B20" s="4">
        <v>12</v>
      </c>
      <c r="C20" s="5">
        <f>C7/VALUE('Figure S6A'!S11)*100</f>
        <v>7.875699192324449E-10</v>
      </c>
      <c r="D20" s="5">
        <f>D7/VALUE('Figure S6A'!S11)*100</f>
        <v>6.6483175000141459E-10</v>
      </c>
      <c r="E20" s="5">
        <f>E7/VALUE('Figure S6A'!S11)*100</f>
        <v>5.2675130961650533E-10</v>
      </c>
      <c r="F20" s="5">
        <f>F7/VALUE('Figure S6A'!S11)*100</f>
        <v>6.4778478205266027E-10</v>
      </c>
      <c r="G20" s="5">
        <f>G7/VALUE('Figure S6A'!S11)*100</f>
        <v>7.8927461602732036E-10</v>
      </c>
      <c r="H20" s="5">
        <f>H7/VALUE('Figure S6A'!S11)*100</f>
        <v>7.0744916987330012E-10</v>
      </c>
      <c r="I20" s="5">
        <f>I7/VALUE('Figure S6A'!S11)*100</f>
        <v>1.0245227737201286E-9</v>
      </c>
      <c r="J20" s="5">
        <f>J7/VALUE('Figure S6A'!S11)*100</f>
        <v>2.9832193910319882E-10</v>
      </c>
      <c r="K20" s="5">
        <f>K7/VALUE('Figure S6A'!S11)*100</f>
        <v>4.9095267692412154E-10</v>
      </c>
      <c r="L20" s="5">
        <f>L7/VALUE('Figure S6A'!S11)*100</f>
        <v>1.9944952500042437E-9</v>
      </c>
      <c r="M20" s="5">
        <f>M7/VALUE('Figure S6A'!S11)*100</f>
        <v>2.1990588653892942E-9</v>
      </c>
      <c r="N20" s="5">
        <f>N7/VALUE('Figure S6A'!S11)*100</f>
        <v>6.8528811153991962E-10</v>
      </c>
      <c r="O20" s="5"/>
      <c r="P20" s="8">
        <f t="shared" si="3"/>
        <v>9.0135843029037908E-10</v>
      </c>
      <c r="Q20" s="8">
        <f t="shared" si="4"/>
        <v>1.6959404793371367E-10</v>
      </c>
      <c r="R20" s="8"/>
      <c r="S20" s="8"/>
    </row>
    <row r="21" spans="1:19" x14ac:dyDescent="0.3">
      <c r="A21" s="5">
        <v>9.9999999999999995E-7</v>
      </c>
      <c r="B21" s="4">
        <v>10</v>
      </c>
      <c r="C21" s="5">
        <f>C8/VALUE('Figure S6A'!S11)*100</f>
        <v>5.5573115512938757E-10</v>
      </c>
      <c r="D21" s="5">
        <f>D8/VALUE('Figure S6A'!S11)*100</f>
        <v>7.8416052564269408E-10</v>
      </c>
      <c r="E21" s="5">
        <f>E8/VALUE('Figure S6A'!S11)*100</f>
        <v>9.4951611474560992E-10</v>
      </c>
      <c r="F21" s="5">
        <f>F8/VALUE('Figure S6A'!S11)*100</f>
        <v>7.5347598333493647E-10</v>
      </c>
      <c r="G21" s="5">
        <f>G8/VALUE('Figure S6A'!S11)*100</f>
        <v>1.2734085057719402E-9</v>
      </c>
      <c r="H21" s="5">
        <f>H8/VALUE('Figure S6A'!S11)*100</f>
        <v>9.5974429551486248E-10</v>
      </c>
      <c r="I21" s="5">
        <f>I8/VALUE('Figure S6A'!S11)*100</f>
        <v>8.182544615402025E-10</v>
      </c>
      <c r="J21" s="5">
        <f>J8/VALUE('Figure S6A'!S11)*100</f>
        <v>1.0108851993611251E-9</v>
      </c>
      <c r="K21" s="5">
        <f>K8/VALUE('Figure S6A'!S11)*100</f>
        <v>6.8528811153991962E-10</v>
      </c>
      <c r="L21" s="5">
        <f>L8/VALUE('Figure S6A'!S11)*100</f>
        <v>1.1557844269255359E-9</v>
      </c>
      <c r="M21" s="5"/>
      <c r="N21" s="5"/>
      <c r="O21" s="5"/>
      <c r="P21" s="8">
        <f t="shared" si="3"/>
        <v>8.9462487795062145E-10</v>
      </c>
      <c r="Q21" s="8">
        <f t="shared" si="4"/>
        <v>6.9047492247098995E-11</v>
      </c>
      <c r="R21" s="8"/>
      <c r="S21" s="8"/>
    </row>
    <row r="22" spans="1:19" x14ac:dyDescent="0.3">
      <c r="A22" s="5">
        <v>3.0000000000000001E-6</v>
      </c>
      <c r="B22" s="4">
        <v>13</v>
      </c>
      <c r="C22" s="5">
        <f>C9/VALUE('Figure S6A'!S11)*100</f>
        <v>5.0118085769337411E-10</v>
      </c>
      <c r="D22" s="5">
        <f>D9/VALUE('Figure S6A'!S11)*100</f>
        <v>6.5289887243728656E-10</v>
      </c>
      <c r="E22" s="5">
        <f>E9/VALUE('Figure S6A'!S11)*100</f>
        <v>9.1883157243785242E-10</v>
      </c>
      <c r="F22" s="5">
        <f>F9/VALUE('Figure S6A'!S11)*100</f>
        <v>9.989523217969973E-10</v>
      </c>
      <c r="G22" s="5">
        <f>G9/VALUE('Figure S6A'!S11)*100</f>
        <v>9.6144899230973815E-10</v>
      </c>
      <c r="H22" s="5">
        <f>H9/VALUE('Figure S6A'!S11)*100</f>
        <v>8.0120749359144829E-10</v>
      </c>
      <c r="I22" s="5">
        <f>I9/VALUE('Figure S6A'!S11)*100</f>
        <v>1.034750954489381E-9</v>
      </c>
      <c r="J22" s="5">
        <f>J9/VALUE('Figure S6A'!S11)*100</f>
        <v>1.2222676019256773E-9</v>
      </c>
      <c r="K22" s="5">
        <f>K9/VALUE('Figure S6A'!S11)*100</f>
        <v>9.4269732756610827E-10</v>
      </c>
      <c r="L22" s="5">
        <f>L9/VALUE('Figure S6A'!S11)*100</f>
        <v>7.7734173846319243E-10</v>
      </c>
      <c r="M22" s="5">
        <f>M9/VALUE('Figure S6A'!S11)*100</f>
        <v>7.1767735064255269E-10</v>
      </c>
      <c r="N22" s="5">
        <f>N9/VALUE('Figure S6A'!S11)*100</f>
        <v>8.932611205147211E-10</v>
      </c>
      <c r="O22" s="5">
        <f>O9/VALUE('Figure S6A'!S11)*100</f>
        <v>1.1455562461562836E-9</v>
      </c>
      <c r="P22" s="8">
        <f t="shared" si="3"/>
        <v>8.8985172692497048E-10</v>
      </c>
      <c r="Q22" s="8">
        <f t="shared" si="4"/>
        <v>5.5176066420549242E-11</v>
      </c>
      <c r="R22" s="8"/>
      <c r="S22" s="8"/>
    </row>
    <row r="23" spans="1:19" x14ac:dyDescent="0.3">
      <c r="A23" s="5">
        <v>1.0000000000000001E-5</v>
      </c>
      <c r="B23" s="4">
        <v>10</v>
      </c>
      <c r="C23" s="5">
        <f>C10/VALUE('Figure S6A'!S11)*100</f>
        <v>1.3023883512848224E-9</v>
      </c>
      <c r="D23" s="5">
        <f>D10/VALUE('Figure S6A'!S11)*100</f>
        <v>1.4234218237209771E-9</v>
      </c>
      <c r="E23" s="5">
        <f>E10/VALUE('Figure S6A'!S11)*100</f>
        <v>5.3868418718063336E-10</v>
      </c>
      <c r="F23" s="5">
        <f>F10/VALUE('Figure S6A'!S11)*100</f>
        <v>5.5402645833451211E-10</v>
      </c>
      <c r="G23" s="5">
        <f>G10/VALUE('Figure S6A'!S11)*100</f>
        <v>7.8075113205294315E-10</v>
      </c>
      <c r="H23" s="5">
        <f>H10/VALUE('Figure S6A'!S11)*100</f>
        <v>1.0398650448740074E-9</v>
      </c>
      <c r="I23" s="5">
        <f>I10/VALUE('Figure S6A'!S11)*100</f>
        <v>6.9381159551429673E-10</v>
      </c>
      <c r="J23" s="5">
        <f>J10/VALUE('Figure S6A'!S11)*100</f>
        <v>4.7561040577024269E-10</v>
      </c>
      <c r="K23" s="5">
        <f>K10/VALUE('Figure S6A'!S11)*100</f>
        <v>1.1336233685921555E-9</v>
      </c>
      <c r="L23" s="5">
        <f>L10/VALUE('Figure S6A'!S11)*100</f>
        <v>9.8190535384824308E-10</v>
      </c>
      <c r="M23" s="5"/>
      <c r="N23" s="5"/>
      <c r="O23" s="5"/>
      <c r="P23" s="8">
        <f t="shared" si="3"/>
        <v>8.9240877211728337E-10</v>
      </c>
      <c r="Q23" s="8">
        <f t="shared" si="4"/>
        <v>1.0558032255511499E-10</v>
      </c>
      <c r="R23" s="8"/>
      <c r="S23" s="8"/>
    </row>
    <row r="24" spans="1:19" x14ac:dyDescent="0.3">
      <c r="A24" s="5">
        <v>3.0000000000000001E-5</v>
      </c>
      <c r="B24" s="4">
        <v>9</v>
      </c>
      <c r="C24" s="5">
        <f>C11/VALUE('Figure S6A'!S11)*100</f>
        <v>1.1080529166690242E-9</v>
      </c>
      <c r="D24" s="5">
        <f>D11/VALUE('Figure S6A'!S11)*100</f>
        <v>1.1984018467974217E-9</v>
      </c>
      <c r="E24" s="5">
        <f>E11/VALUE('Figure S6A'!S11)*100</f>
        <v>3.4093935897508435E-10</v>
      </c>
      <c r="F24" s="5">
        <f>F11/VALUE('Figure S6A'!S11)*100</f>
        <v>1.0040664121816235E-9</v>
      </c>
      <c r="G24" s="5">
        <f>G11/VALUE('Figure S6A'!S11)*100</f>
        <v>5.6766403269351539E-10</v>
      </c>
      <c r="H24" s="5">
        <f>H11/VALUE('Figure S6A'!S11)*100</f>
        <v>1.4166030365414757E-9</v>
      </c>
      <c r="I24" s="5">
        <f>I11/VALUE('Figure S6A'!S11)*100</f>
        <v>1.0893012519253945E-9</v>
      </c>
      <c r="J24" s="5">
        <f>J11/VALUE('Figure S6A'!S11)*100</f>
        <v>8.7280475897621606E-10</v>
      </c>
      <c r="K24" s="5">
        <f>K11/VALUE('Figure S6A'!S11)*100</f>
        <v>9.2565035961735416E-10</v>
      </c>
      <c r="L24" s="5"/>
      <c r="M24" s="5"/>
      <c r="N24" s="5"/>
      <c r="O24" s="5"/>
      <c r="P24" s="8">
        <f t="shared" si="3"/>
        <v>9.4705377493078992E-10</v>
      </c>
      <c r="Q24" s="8">
        <f t="shared" si="4"/>
        <v>1.0867511187593487E-10</v>
      </c>
      <c r="R24" s="8"/>
      <c r="S24" s="8"/>
    </row>
    <row r="25" spans="1:19" x14ac:dyDescent="0.3">
      <c r="C25" s="5"/>
    </row>
    <row r="27" spans="1:19" x14ac:dyDescent="0.3">
      <c r="A27" t="s">
        <v>10</v>
      </c>
    </row>
  </sheetData>
  <sortState xmlns:xlrd2="http://schemas.microsoft.com/office/spreadsheetml/2017/richdata2" ref="A5:O11">
    <sortCondition ref="A5:A11"/>
  </sortState>
  <pageMargins left="0.7" right="0.7" top="0.75" bottom="0.75" header="0.3" footer="0.3"/>
  <ignoredErrors>
    <ignoredError sqref="P5:P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Figure S5A</vt:lpstr>
      <vt:lpstr>Figure S6A</vt:lpstr>
      <vt:lpstr>Figure S8A</vt:lpstr>
      <vt:lpstr>Figure S8B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Tobias Raisch</cp:lastModifiedBy>
  <dcterms:created xsi:type="dcterms:W3CDTF">2021-11-15T14:16:00Z</dcterms:created>
  <dcterms:modified xsi:type="dcterms:W3CDTF">2021-11-15T22:04:53Z</dcterms:modified>
</cp:coreProperties>
</file>