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filterPrivacy="1"/>
  <xr:revisionPtr revIDLastSave="0" documentId="13_ncr:1_{60280D7F-4533-4C19-82D7-15557A35423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Supplementary Figure1" sheetId="9" r:id="rId9"/>
    <sheet name="Supplementary Figure 2" sheetId="10" r:id="rId10"/>
    <sheet name="Supplementary Figure 3" sheetId="11" r:id="rId11"/>
    <sheet name="Supplementary Figure 4" sheetId="17" r:id="rId12"/>
    <sheet name="Supplementary Figure 5" sheetId="18" r:id="rId13"/>
    <sheet name="Supplementary Figure 6" sheetId="16" r:id="rId14"/>
    <sheet name="Supplementary Figure 7" sheetId="13" r:id="rId15"/>
    <sheet name="Supplementary Figure 8" sheetId="14" r:id="rId16"/>
    <sheet name="Supplementary Figure 9" sheetId="15" r:id="rId17"/>
    <sheet name="Supplementary Table 3" sheetId="20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7" i="10" l="1"/>
  <c r="AT7" i="6"/>
  <c r="G36" i="18" l="1"/>
  <c r="Q47" i="20" l="1"/>
  <c r="M47" i="20"/>
  <c r="I47" i="20"/>
  <c r="E47" i="20"/>
  <c r="M46" i="20"/>
  <c r="I46" i="20"/>
  <c r="E46" i="20"/>
  <c r="Q45" i="20"/>
  <c r="M45" i="20"/>
  <c r="I45" i="20"/>
  <c r="E45" i="20"/>
  <c r="Q44" i="20"/>
  <c r="M44" i="20"/>
  <c r="I44" i="20"/>
  <c r="E44" i="20"/>
  <c r="Q43" i="20"/>
  <c r="M43" i="20"/>
  <c r="I43" i="20"/>
  <c r="E43" i="20"/>
  <c r="Q42" i="20"/>
  <c r="M42" i="20"/>
  <c r="I42" i="20"/>
  <c r="E42" i="20"/>
  <c r="Q35" i="20"/>
  <c r="M35" i="20"/>
  <c r="I35" i="20"/>
  <c r="E35" i="20"/>
  <c r="Q34" i="20"/>
  <c r="M34" i="20"/>
  <c r="I34" i="20"/>
  <c r="E34" i="20"/>
  <c r="Q33" i="20"/>
  <c r="M33" i="20"/>
  <c r="I33" i="20"/>
  <c r="E33" i="20"/>
  <c r="Q32" i="20"/>
  <c r="M32" i="20"/>
  <c r="I32" i="20"/>
  <c r="E32" i="20"/>
  <c r="Q31" i="20"/>
  <c r="M31" i="20"/>
  <c r="I31" i="20"/>
  <c r="E31" i="20"/>
  <c r="Q30" i="20"/>
  <c r="M30" i="20"/>
  <c r="I30" i="20"/>
  <c r="E30" i="20"/>
  <c r="Q23" i="20"/>
  <c r="M23" i="20"/>
  <c r="I23" i="20"/>
  <c r="E23" i="20"/>
  <c r="Q22" i="20"/>
  <c r="M22" i="20"/>
  <c r="I22" i="20"/>
  <c r="E22" i="20"/>
  <c r="Q21" i="20"/>
  <c r="M21" i="20"/>
  <c r="I21" i="20"/>
  <c r="E21" i="20"/>
  <c r="Q20" i="20"/>
  <c r="M20" i="20"/>
  <c r="I20" i="20"/>
  <c r="E20" i="20"/>
  <c r="Q19" i="20"/>
  <c r="M19" i="20"/>
  <c r="I19" i="20"/>
  <c r="E19" i="20"/>
  <c r="Q18" i="20"/>
  <c r="M18" i="20"/>
  <c r="I18" i="20"/>
  <c r="E18" i="20"/>
  <c r="Q11" i="20"/>
  <c r="M11" i="20"/>
  <c r="I11" i="20"/>
  <c r="E11" i="20"/>
  <c r="Q10" i="20"/>
  <c r="M10" i="20"/>
  <c r="I10" i="20"/>
  <c r="E10" i="20"/>
  <c r="Q9" i="20"/>
  <c r="M9" i="20"/>
  <c r="I9" i="20"/>
  <c r="E9" i="20"/>
  <c r="Q8" i="20"/>
  <c r="M8" i="20"/>
  <c r="I8" i="20"/>
  <c r="E8" i="20"/>
  <c r="Q7" i="20"/>
  <c r="M7" i="20"/>
  <c r="I7" i="20"/>
  <c r="E7" i="20"/>
  <c r="Q6" i="20"/>
  <c r="M6" i="20"/>
  <c r="I6" i="20"/>
  <c r="E6" i="20"/>
  <c r="Q5" i="20"/>
  <c r="M5" i="20"/>
  <c r="I5" i="20"/>
  <c r="E5" i="20"/>
  <c r="V58" i="15" l="1"/>
  <c r="U58" i="15"/>
  <c r="V45" i="15"/>
  <c r="U45" i="15"/>
  <c r="V32" i="15"/>
  <c r="U32" i="15"/>
  <c r="V19" i="15"/>
  <c r="U19" i="15"/>
  <c r="K13" i="14"/>
  <c r="J13" i="14"/>
  <c r="M19" i="13"/>
  <c r="O19" i="13"/>
  <c r="J80" i="13"/>
  <c r="O18" i="13"/>
  <c r="I31" i="13"/>
  <c r="J15" i="13"/>
  <c r="I15" i="13"/>
  <c r="F31" i="13"/>
  <c r="E31" i="13"/>
  <c r="N18" i="13"/>
  <c r="M18" i="13"/>
  <c r="J95" i="13"/>
  <c r="I95" i="13"/>
  <c r="J79" i="13"/>
  <c r="I79" i="13"/>
  <c r="J63" i="13"/>
  <c r="I63" i="13"/>
  <c r="J47" i="13"/>
  <c r="I47" i="13"/>
  <c r="J31" i="13"/>
  <c r="C15" i="16"/>
  <c r="B15" i="16"/>
  <c r="K11" i="18"/>
  <c r="J11" i="18"/>
  <c r="G69" i="18"/>
  <c r="F69" i="18"/>
  <c r="G58" i="18"/>
  <c r="F58" i="18"/>
  <c r="G47" i="18"/>
  <c r="F47" i="18"/>
  <c r="G35" i="18"/>
  <c r="F35" i="18"/>
  <c r="G23" i="18"/>
  <c r="F23" i="18"/>
  <c r="G11" i="18"/>
  <c r="F11" i="18"/>
  <c r="V115" i="17"/>
  <c r="U115" i="17"/>
  <c r="V97" i="17"/>
  <c r="U97" i="17"/>
  <c r="U79" i="17"/>
  <c r="V79" i="17"/>
  <c r="V66" i="17"/>
  <c r="U66" i="17"/>
  <c r="U53" i="17"/>
  <c r="V53" i="17"/>
  <c r="V35" i="17"/>
  <c r="U35" i="17"/>
  <c r="V17" i="17"/>
  <c r="U17" i="17"/>
  <c r="Q26" i="17"/>
  <c r="R26" i="17"/>
  <c r="R13" i="17"/>
  <c r="Q13" i="17"/>
  <c r="I79" i="17"/>
  <c r="J79" i="17"/>
  <c r="K79" i="17"/>
  <c r="L79" i="17"/>
  <c r="M79" i="17"/>
  <c r="N79" i="17"/>
  <c r="H79" i="17"/>
  <c r="I64" i="17"/>
  <c r="J64" i="17"/>
  <c r="K64" i="17"/>
  <c r="L64" i="17"/>
  <c r="M64" i="17"/>
  <c r="N64" i="17"/>
  <c r="H64" i="17"/>
  <c r="K30" i="17"/>
  <c r="L30" i="17"/>
  <c r="J30" i="17"/>
  <c r="I30" i="17"/>
  <c r="M30" i="17"/>
  <c r="N30" i="17"/>
  <c r="H30" i="17"/>
  <c r="AG94" i="11" l="1"/>
  <c r="AG70" i="11"/>
  <c r="AG71" i="11"/>
  <c r="AG72" i="11"/>
  <c r="AG73" i="11"/>
  <c r="AG74" i="11"/>
  <c r="AG75" i="11"/>
  <c r="AG76" i="11"/>
  <c r="AG77" i="11"/>
  <c r="AG78" i="11"/>
  <c r="AG79" i="11"/>
  <c r="AG80" i="11"/>
  <c r="AG81" i="11"/>
  <c r="AG82" i="11"/>
  <c r="AG83" i="11"/>
  <c r="AG84" i="11"/>
  <c r="AG85" i="11"/>
  <c r="AG86" i="11"/>
  <c r="AG87" i="11"/>
  <c r="AG88" i="11"/>
  <c r="AG89" i="11"/>
  <c r="AG90" i="11"/>
  <c r="AG91" i="11"/>
  <c r="AG92" i="11"/>
  <c r="AG93" i="11"/>
  <c r="AG95" i="11"/>
  <c r="AG96" i="11"/>
  <c r="AG69" i="11"/>
  <c r="AA37" i="11"/>
  <c r="AA38" i="11"/>
  <c r="AA39" i="11"/>
  <c r="AA40" i="11"/>
  <c r="AA41" i="11"/>
  <c r="AA42" i="11"/>
  <c r="AA43" i="11"/>
  <c r="AA44" i="11"/>
  <c r="AA45" i="11"/>
  <c r="AA46" i="11"/>
  <c r="AA47" i="11"/>
  <c r="AA48" i="11"/>
  <c r="AA49" i="11"/>
  <c r="AA50" i="11"/>
  <c r="AA51" i="11"/>
  <c r="AA52" i="11"/>
  <c r="AA53" i="11"/>
  <c r="AA54" i="11"/>
  <c r="AA55" i="11"/>
  <c r="AA56" i="11"/>
  <c r="AA57" i="11"/>
  <c r="AA58" i="11"/>
  <c r="AA59" i="11"/>
  <c r="AA60" i="11"/>
  <c r="AA61" i="11"/>
  <c r="AA62" i="11"/>
  <c r="AA63" i="11"/>
  <c r="AA64" i="11"/>
  <c r="AA6" i="11"/>
  <c r="AA7" i="11"/>
  <c r="AA8" i="11"/>
  <c r="AA9" i="11"/>
  <c r="AA10" i="11"/>
  <c r="AA11" i="11"/>
  <c r="AA12" i="11"/>
  <c r="AA13" i="11"/>
  <c r="AA14" i="11"/>
  <c r="AA15" i="11"/>
  <c r="AA16" i="11"/>
  <c r="AA17" i="11"/>
  <c r="AA18" i="11"/>
  <c r="AA19" i="11"/>
  <c r="AA20" i="11"/>
  <c r="AA21" i="11"/>
  <c r="AA22" i="11"/>
  <c r="AA23" i="11"/>
  <c r="AA24" i="11"/>
  <c r="AA25" i="11"/>
  <c r="AA26" i="11"/>
  <c r="AA27" i="11"/>
  <c r="AA28" i="11"/>
  <c r="AA29" i="11"/>
  <c r="AA30" i="11"/>
  <c r="AA31" i="11"/>
  <c r="AA32" i="11"/>
  <c r="AA5" i="11"/>
  <c r="D73" i="11" l="1"/>
  <c r="C73" i="11"/>
  <c r="B73" i="11"/>
  <c r="C48" i="11"/>
  <c r="D48" i="11"/>
  <c r="B48" i="11"/>
  <c r="C23" i="11"/>
  <c r="D23" i="11"/>
  <c r="B23" i="11"/>
  <c r="BW8" i="10" l="1"/>
  <c r="AQ31" i="10"/>
  <c r="BW14" i="10"/>
  <c r="BW13" i="10"/>
  <c r="BW12" i="10"/>
  <c r="BW11" i="10"/>
  <c r="BW10" i="10"/>
  <c r="BW9" i="10"/>
  <c r="BW7" i="10"/>
  <c r="BW6" i="10"/>
  <c r="BW5" i="10"/>
  <c r="BQ6" i="10"/>
  <c r="BQ7" i="10"/>
  <c r="BQ8" i="10"/>
  <c r="BQ9" i="10"/>
  <c r="BQ10" i="10"/>
  <c r="BQ11" i="10"/>
  <c r="BQ12" i="10"/>
  <c r="BQ13" i="10"/>
  <c r="BQ14" i="10"/>
  <c r="BQ5" i="10"/>
  <c r="BB12" i="10"/>
  <c r="BA12" i="10"/>
  <c r="AQ42" i="10"/>
  <c r="AQ41" i="10"/>
  <c r="AQ40" i="10"/>
  <c r="AQ39" i="10"/>
  <c r="AQ38" i="10"/>
  <c r="AQ30" i="10"/>
  <c r="AQ29" i="10"/>
  <c r="AQ28" i="10"/>
  <c r="AQ27" i="10"/>
  <c r="AQ20" i="10"/>
  <c r="AQ19" i="10"/>
  <c r="AQ18" i="10"/>
  <c r="AQ17" i="10"/>
  <c r="AQ16" i="10"/>
  <c r="AQ10" i="10"/>
  <c r="AQ9" i="10"/>
  <c r="AQ8" i="10"/>
  <c r="AQ7" i="10"/>
  <c r="AQ6" i="10"/>
  <c r="AI42" i="10"/>
  <c r="AI41" i="10"/>
  <c r="AI40" i="10"/>
  <c r="AI39" i="10"/>
  <c r="AI38" i="10"/>
  <c r="AI31" i="10"/>
  <c r="AI30" i="10"/>
  <c r="AI29" i="10"/>
  <c r="AI28" i="10"/>
  <c r="AI27" i="10"/>
  <c r="AI20" i="10"/>
  <c r="AI19" i="10"/>
  <c r="AI18" i="10"/>
  <c r="AI17" i="10"/>
  <c r="AI16" i="10"/>
  <c r="AI10" i="10"/>
  <c r="AI9" i="10"/>
  <c r="AI8" i="10"/>
  <c r="AI7" i="10"/>
  <c r="AI6" i="10"/>
  <c r="AA42" i="10"/>
  <c r="AA41" i="10"/>
  <c r="AA40" i="10"/>
  <c r="AA39" i="10"/>
  <c r="AA38" i="10"/>
  <c r="AA31" i="10"/>
  <c r="AA30" i="10"/>
  <c r="AA29" i="10"/>
  <c r="AA28" i="10"/>
  <c r="AA27" i="10"/>
  <c r="AA20" i="10"/>
  <c r="AA19" i="10"/>
  <c r="AA18" i="10"/>
  <c r="AA17" i="10"/>
  <c r="AA16" i="10"/>
  <c r="AA10" i="10"/>
  <c r="AA9" i="10"/>
  <c r="AA8" i="10"/>
  <c r="AA7" i="10"/>
  <c r="AA6" i="10"/>
  <c r="T38" i="10"/>
  <c r="T42" i="10"/>
  <c r="T41" i="10"/>
  <c r="T40" i="10"/>
  <c r="T39" i="10"/>
  <c r="T31" i="10"/>
  <c r="T30" i="10"/>
  <c r="T29" i="10"/>
  <c r="T28" i="10"/>
  <c r="T27" i="10"/>
  <c r="T20" i="10"/>
  <c r="T19" i="10"/>
  <c r="T18" i="10"/>
  <c r="T17" i="10"/>
  <c r="T16" i="10"/>
  <c r="T7" i="10"/>
  <c r="T8" i="10"/>
  <c r="T9" i="10"/>
  <c r="T10" i="10"/>
  <c r="T6" i="10"/>
  <c r="K9" i="10"/>
  <c r="K8" i="10"/>
  <c r="K7" i="10"/>
  <c r="K6" i="10"/>
  <c r="F7" i="10"/>
  <c r="F8" i="10"/>
  <c r="F9" i="10"/>
  <c r="F6" i="10"/>
  <c r="I60" i="9"/>
  <c r="G70" i="18"/>
  <c r="G68" i="18"/>
  <c r="F68" i="18"/>
  <c r="G59" i="18"/>
  <c r="G57" i="18"/>
  <c r="F57" i="18"/>
  <c r="G48" i="18"/>
  <c r="G46" i="18"/>
  <c r="F46" i="18"/>
  <c r="G34" i="18"/>
  <c r="F34" i="18"/>
  <c r="G24" i="18"/>
  <c r="G22" i="18"/>
  <c r="F22" i="18"/>
  <c r="K12" i="18"/>
  <c r="G12" i="18"/>
  <c r="K10" i="18"/>
  <c r="J10" i="18"/>
  <c r="G10" i="18"/>
  <c r="F10" i="18"/>
  <c r="V116" i="17"/>
  <c r="V114" i="17"/>
  <c r="U114" i="17"/>
  <c r="V98" i="17"/>
  <c r="V96" i="17"/>
  <c r="U96" i="17"/>
  <c r="V80" i="17"/>
  <c r="V78" i="17"/>
  <c r="U78" i="17"/>
  <c r="V67" i="17"/>
  <c r="V65" i="17"/>
  <c r="U65" i="17"/>
  <c r="V54" i="17"/>
  <c r="V52" i="17"/>
  <c r="U52" i="17"/>
  <c r="V36" i="17"/>
  <c r="V34" i="17"/>
  <c r="U34" i="17"/>
  <c r="R27" i="17"/>
  <c r="R25" i="17"/>
  <c r="Q25" i="17"/>
  <c r="V18" i="17"/>
  <c r="V16" i="17"/>
  <c r="U16" i="17"/>
  <c r="R14" i="17"/>
  <c r="R12" i="17"/>
  <c r="Q12" i="17"/>
  <c r="J60" i="9" l="1"/>
  <c r="J40" i="9"/>
  <c r="I40" i="9"/>
  <c r="J20" i="9"/>
  <c r="I20" i="9"/>
  <c r="AT16" i="8"/>
  <c r="AS16" i="8"/>
  <c r="AP22" i="8"/>
  <c r="AO22" i="8"/>
  <c r="AN22" i="8"/>
  <c r="AE20" i="8"/>
  <c r="AF20" i="8"/>
  <c r="AG20" i="8"/>
  <c r="AH20" i="8"/>
  <c r="AI20" i="8"/>
  <c r="AJ20" i="8"/>
  <c r="AK20" i="8"/>
  <c r="AD20" i="8"/>
  <c r="W16" i="8"/>
  <c r="X16" i="8"/>
  <c r="Y16" i="8"/>
  <c r="Z16" i="8"/>
  <c r="AA16" i="8"/>
  <c r="V16" i="8"/>
  <c r="H15" i="8"/>
  <c r="I15" i="8"/>
  <c r="G15" i="8"/>
  <c r="BC15" i="7"/>
  <c r="BD15" i="7"/>
  <c r="BB15" i="7"/>
  <c r="AY30" i="7"/>
  <c r="AX30" i="7"/>
  <c r="AY14" i="7"/>
  <c r="AX14" i="7"/>
  <c r="AY12" i="6"/>
  <c r="AZ12" i="6"/>
  <c r="AX12" i="6"/>
  <c r="M43" i="6"/>
  <c r="N43" i="6"/>
  <c r="O43" i="6"/>
  <c r="P43" i="6"/>
  <c r="L43" i="6"/>
  <c r="M19" i="6"/>
  <c r="N19" i="6"/>
  <c r="O19" i="6"/>
  <c r="P19" i="6"/>
  <c r="L19" i="6"/>
  <c r="H41" i="6"/>
  <c r="F41" i="6"/>
  <c r="D41" i="6"/>
  <c r="B41" i="6"/>
  <c r="T34" i="5"/>
  <c r="W32" i="5"/>
  <c r="X32" i="5"/>
  <c r="Y32" i="5"/>
  <c r="T32" i="5"/>
  <c r="U32" i="5"/>
  <c r="V32" i="5"/>
  <c r="S32" i="5"/>
  <c r="P16" i="5"/>
  <c r="K16" i="5"/>
  <c r="L16" i="5"/>
  <c r="M16" i="5"/>
  <c r="N16" i="5"/>
  <c r="O16" i="5"/>
  <c r="J16" i="5"/>
  <c r="R52" i="4"/>
  <c r="R51" i="4"/>
  <c r="Q51" i="4"/>
  <c r="R35" i="4"/>
  <c r="R34" i="4"/>
  <c r="Q34" i="4"/>
  <c r="R18" i="4"/>
  <c r="R17" i="4"/>
  <c r="Q17" i="4"/>
  <c r="R50" i="4"/>
  <c r="Q50" i="4"/>
  <c r="P50" i="4"/>
  <c r="R33" i="4"/>
  <c r="Q33" i="4"/>
  <c r="P33" i="4"/>
  <c r="Q16" i="4"/>
  <c r="R16" i="4"/>
  <c r="P16" i="4"/>
  <c r="M13" i="4"/>
  <c r="L13" i="4"/>
  <c r="H12" i="4"/>
  <c r="I12" i="4"/>
  <c r="G12" i="4"/>
  <c r="D12" i="4"/>
  <c r="C12" i="4"/>
  <c r="B12" i="4"/>
  <c r="M24" i="3"/>
  <c r="Z21" i="3" l="1"/>
  <c r="Y21" i="3"/>
  <c r="X21" i="3"/>
  <c r="R45" i="3"/>
  <c r="Q45" i="3"/>
  <c r="P45" i="3"/>
  <c r="K51" i="3"/>
  <c r="L51" i="3"/>
  <c r="M51" i="3"/>
  <c r="Q23" i="3"/>
  <c r="R23" i="3"/>
  <c r="P23" i="3"/>
  <c r="M23" i="3"/>
  <c r="L23" i="3"/>
  <c r="K23" i="3"/>
  <c r="F19" i="3"/>
  <c r="F11" i="3"/>
  <c r="F12" i="3"/>
  <c r="F13" i="3"/>
  <c r="F14" i="3"/>
  <c r="F15" i="3"/>
  <c r="F20" i="3"/>
  <c r="F21" i="3"/>
  <c r="F22" i="3"/>
  <c r="F23" i="3"/>
  <c r="F4" i="3"/>
  <c r="F5" i="3"/>
  <c r="F6" i="3"/>
  <c r="F7" i="3"/>
  <c r="F3" i="3"/>
  <c r="D21" i="2"/>
  <c r="I24" i="2"/>
  <c r="H24" i="2"/>
  <c r="G24" i="2"/>
  <c r="C68" i="2"/>
  <c r="D68" i="2"/>
  <c r="B68" i="2"/>
  <c r="C21" i="2"/>
  <c r="B21" i="2"/>
  <c r="B44" i="2"/>
  <c r="AO8" i="1"/>
  <c r="AO5" i="1"/>
  <c r="AN18" i="1"/>
  <c r="AJ18" i="1"/>
  <c r="AN16" i="1"/>
  <c r="AJ16" i="1"/>
  <c r="AL10" i="1"/>
  <c r="AH10" i="1"/>
  <c r="AN5" i="1"/>
  <c r="AJ5" i="1"/>
  <c r="AC18" i="1"/>
  <c r="AC17" i="1"/>
  <c r="W18" i="1"/>
  <c r="W17" i="1"/>
  <c r="AC12" i="1"/>
  <c r="AC11" i="1"/>
  <c r="W12" i="1"/>
  <c r="W11" i="1"/>
  <c r="AC5" i="1"/>
  <c r="AC6" i="1"/>
  <c r="W6" i="1"/>
  <c r="W5" i="1"/>
  <c r="K28" i="11"/>
  <c r="J28" i="11"/>
  <c r="K27" i="11"/>
  <c r="J27" i="11"/>
  <c r="K26" i="11"/>
  <c r="J26" i="11"/>
  <c r="K25" i="11"/>
  <c r="J25" i="11"/>
  <c r="K24" i="11"/>
  <c r="J24" i="11"/>
  <c r="K23" i="11"/>
  <c r="J23" i="11"/>
  <c r="K19" i="11"/>
  <c r="J19" i="11"/>
  <c r="K18" i="11"/>
  <c r="J18" i="11"/>
  <c r="K17" i="11"/>
  <c r="J17" i="11"/>
  <c r="K16" i="11"/>
  <c r="J16" i="11"/>
  <c r="K15" i="11"/>
  <c r="J15" i="11"/>
  <c r="K14" i="11"/>
  <c r="J14" i="11"/>
  <c r="K9" i="11"/>
  <c r="J9" i="11"/>
  <c r="K8" i="11"/>
  <c r="J8" i="11"/>
  <c r="K7" i="11"/>
  <c r="J7" i="11"/>
  <c r="K6" i="11"/>
  <c r="J6" i="11"/>
  <c r="Q24" i="15" l="1"/>
  <c r="M14" i="4" l="1"/>
  <c r="D13" i="4"/>
  <c r="K50" i="3" l="1"/>
  <c r="L24" i="3"/>
  <c r="G4" i="3"/>
  <c r="H25" i="2"/>
  <c r="J30" i="15" l="1"/>
  <c r="R30" i="15" s="1"/>
  <c r="K30" i="15"/>
  <c r="Q30" i="15" s="1"/>
  <c r="L30" i="15"/>
  <c r="M30" i="15"/>
  <c r="N30" i="15"/>
  <c r="O30" i="15"/>
  <c r="P30" i="15"/>
  <c r="J31" i="15"/>
  <c r="Q31" i="15" s="1"/>
  <c r="K31" i="15"/>
  <c r="L31" i="15"/>
  <c r="M31" i="15"/>
  <c r="N31" i="15"/>
  <c r="O31" i="15"/>
  <c r="P31" i="15"/>
  <c r="J32" i="15"/>
  <c r="R32" i="15" s="1"/>
  <c r="K32" i="15"/>
  <c r="Q32" i="15" s="1"/>
  <c r="L32" i="15"/>
  <c r="M32" i="15"/>
  <c r="N32" i="15"/>
  <c r="O32" i="15"/>
  <c r="P32" i="15"/>
  <c r="J33" i="15"/>
  <c r="Q33" i="15" s="1"/>
  <c r="K33" i="15"/>
  <c r="L33" i="15"/>
  <c r="R33" i="15" s="1"/>
  <c r="M33" i="15"/>
  <c r="N33" i="15"/>
  <c r="O33" i="15"/>
  <c r="P33" i="15"/>
  <c r="J34" i="15"/>
  <c r="R34" i="15" s="1"/>
  <c r="K34" i="15"/>
  <c r="Q34" i="15" s="1"/>
  <c r="L34" i="15"/>
  <c r="M34" i="15"/>
  <c r="N34" i="15"/>
  <c r="O34" i="15"/>
  <c r="P34" i="15"/>
  <c r="J35" i="15"/>
  <c r="R35" i="15" s="1"/>
  <c r="K35" i="15"/>
  <c r="L35" i="15"/>
  <c r="M35" i="15"/>
  <c r="N35" i="15"/>
  <c r="O35" i="15"/>
  <c r="P35" i="15"/>
  <c r="J36" i="15"/>
  <c r="R36" i="15" s="1"/>
  <c r="K36" i="15"/>
  <c r="Q36" i="15" s="1"/>
  <c r="L36" i="15"/>
  <c r="M36" i="15"/>
  <c r="N36" i="15"/>
  <c r="O36" i="15"/>
  <c r="P36" i="15"/>
  <c r="J37" i="15"/>
  <c r="Q37" i="15" s="1"/>
  <c r="K37" i="15"/>
  <c r="L37" i="15"/>
  <c r="R37" i="15" s="1"/>
  <c r="M37" i="15"/>
  <c r="N37" i="15"/>
  <c r="O37" i="15"/>
  <c r="P37" i="15"/>
  <c r="J38" i="15"/>
  <c r="R38" i="15" s="1"/>
  <c r="K38" i="15"/>
  <c r="Q38" i="15" s="1"/>
  <c r="L38" i="15"/>
  <c r="M38" i="15"/>
  <c r="N38" i="15"/>
  <c r="O38" i="15"/>
  <c r="P38" i="15"/>
  <c r="J39" i="15"/>
  <c r="R39" i="15" s="1"/>
  <c r="K39" i="15"/>
  <c r="L39" i="15"/>
  <c r="M39" i="15"/>
  <c r="N39" i="15"/>
  <c r="O39" i="15"/>
  <c r="P39" i="15"/>
  <c r="J40" i="15"/>
  <c r="R40" i="15" s="1"/>
  <c r="K40" i="15"/>
  <c r="Q40" i="15" s="1"/>
  <c r="L40" i="15"/>
  <c r="M40" i="15"/>
  <c r="N40" i="15"/>
  <c r="O40" i="15"/>
  <c r="P40" i="15"/>
  <c r="J41" i="15"/>
  <c r="Q41" i="15" s="1"/>
  <c r="K41" i="15"/>
  <c r="L41" i="15"/>
  <c r="R41" i="15" s="1"/>
  <c r="M41" i="15"/>
  <c r="N41" i="15"/>
  <c r="O41" i="15"/>
  <c r="P41" i="15"/>
  <c r="J42" i="15"/>
  <c r="R42" i="15" s="1"/>
  <c r="K42" i="15"/>
  <c r="Q42" i="15" s="1"/>
  <c r="L42" i="15"/>
  <c r="M42" i="15"/>
  <c r="N42" i="15"/>
  <c r="O42" i="15"/>
  <c r="P42" i="15"/>
  <c r="J43" i="15"/>
  <c r="R43" i="15" s="1"/>
  <c r="K43" i="15"/>
  <c r="L43" i="15"/>
  <c r="M43" i="15"/>
  <c r="N43" i="15"/>
  <c r="O43" i="15"/>
  <c r="P43" i="15"/>
  <c r="J44" i="15"/>
  <c r="R44" i="15" s="1"/>
  <c r="K44" i="15"/>
  <c r="Q44" i="15" s="1"/>
  <c r="L44" i="15"/>
  <c r="M44" i="15"/>
  <c r="N44" i="15"/>
  <c r="O44" i="15"/>
  <c r="P44" i="15"/>
  <c r="J45" i="15"/>
  <c r="Q45" i="15" s="1"/>
  <c r="K45" i="15"/>
  <c r="L45" i="15"/>
  <c r="R45" i="15" s="1"/>
  <c r="M45" i="15"/>
  <c r="N45" i="15"/>
  <c r="O45" i="15"/>
  <c r="P45" i="15"/>
  <c r="J46" i="15"/>
  <c r="R46" i="15" s="1"/>
  <c r="K46" i="15"/>
  <c r="Q46" i="15" s="1"/>
  <c r="L46" i="15"/>
  <c r="M46" i="15"/>
  <c r="N46" i="15"/>
  <c r="O46" i="15"/>
  <c r="P46" i="15"/>
  <c r="J47" i="15"/>
  <c r="R47" i="15" s="1"/>
  <c r="K47" i="15"/>
  <c r="L47" i="15"/>
  <c r="N47" i="15"/>
  <c r="O47" i="15"/>
  <c r="P47" i="15"/>
  <c r="J48" i="15"/>
  <c r="Q48" i="15" s="1"/>
  <c r="K48" i="15"/>
  <c r="R48" i="15" s="1"/>
  <c r="L48" i="15"/>
  <c r="N48" i="15"/>
  <c r="O48" i="15"/>
  <c r="P48" i="15"/>
  <c r="K29" i="15"/>
  <c r="L29" i="15"/>
  <c r="M29" i="15"/>
  <c r="N29" i="15"/>
  <c r="O29" i="15"/>
  <c r="P29" i="15"/>
  <c r="J16" i="15"/>
  <c r="J6" i="15"/>
  <c r="R6" i="15" s="1"/>
  <c r="J29" i="15"/>
  <c r="R29" i="15" s="1"/>
  <c r="K6" i="15"/>
  <c r="L6" i="15"/>
  <c r="M6" i="15"/>
  <c r="N6" i="15"/>
  <c r="O6" i="15"/>
  <c r="P6" i="15"/>
  <c r="J7" i="15"/>
  <c r="R7" i="15" s="1"/>
  <c r="K7" i="15"/>
  <c r="L7" i="15"/>
  <c r="M7" i="15"/>
  <c r="N7" i="15"/>
  <c r="O7" i="15"/>
  <c r="P7" i="15"/>
  <c r="J8" i="15"/>
  <c r="K8" i="15"/>
  <c r="R8" i="15" s="1"/>
  <c r="L8" i="15"/>
  <c r="M8" i="15"/>
  <c r="N8" i="15"/>
  <c r="O8" i="15"/>
  <c r="P8" i="15"/>
  <c r="J9" i="15"/>
  <c r="K9" i="15"/>
  <c r="L9" i="15"/>
  <c r="M9" i="15"/>
  <c r="Q9" i="15" s="1"/>
  <c r="N9" i="15"/>
  <c r="O9" i="15"/>
  <c r="P9" i="15"/>
  <c r="J10" i="15"/>
  <c r="R10" i="15" s="1"/>
  <c r="K10" i="15"/>
  <c r="L10" i="15"/>
  <c r="M10" i="15"/>
  <c r="N10" i="15"/>
  <c r="O10" i="15"/>
  <c r="P10" i="15"/>
  <c r="J11" i="15"/>
  <c r="R11" i="15" s="1"/>
  <c r="K11" i="15"/>
  <c r="L11" i="15"/>
  <c r="M11" i="15"/>
  <c r="N11" i="15"/>
  <c r="O11" i="15"/>
  <c r="P11" i="15"/>
  <c r="J12" i="15"/>
  <c r="K12" i="15"/>
  <c r="Q12" i="15" s="1"/>
  <c r="L12" i="15"/>
  <c r="M12" i="15"/>
  <c r="N12" i="15"/>
  <c r="O12" i="15"/>
  <c r="P12" i="15"/>
  <c r="J13" i="15"/>
  <c r="K13" i="15"/>
  <c r="L13" i="15"/>
  <c r="M13" i="15"/>
  <c r="R13" i="15" s="1"/>
  <c r="N13" i="15"/>
  <c r="O13" i="15"/>
  <c r="P13" i="15"/>
  <c r="J14" i="15"/>
  <c r="R14" i="15" s="1"/>
  <c r="K14" i="15"/>
  <c r="L14" i="15"/>
  <c r="M14" i="15"/>
  <c r="N14" i="15"/>
  <c r="O14" i="15"/>
  <c r="P14" i="15"/>
  <c r="J15" i="15"/>
  <c r="R15" i="15" s="1"/>
  <c r="K15" i="15"/>
  <c r="L15" i="15"/>
  <c r="M15" i="15"/>
  <c r="N15" i="15"/>
  <c r="O15" i="15"/>
  <c r="P15" i="15"/>
  <c r="K16" i="15"/>
  <c r="L16" i="15"/>
  <c r="R16" i="15" s="1"/>
  <c r="M16" i="15"/>
  <c r="N16" i="15"/>
  <c r="O16" i="15"/>
  <c r="P16" i="15"/>
  <c r="J17" i="15"/>
  <c r="R17" i="15" s="1"/>
  <c r="K17" i="15"/>
  <c r="L17" i="15"/>
  <c r="M17" i="15"/>
  <c r="N17" i="15"/>
  <c r="O17" i="15"/>
  <c r="P17" i="15"/>
  <c r="J18" i="15"/>
  <c r="R18" i="15" s="1"/>
  <c r="K18" i="15"/>
  <c r="L18" i="15"/>
  <c r="M18" i="15"/>
  <c r="N18" i="15"/>
  <c r="O18" i="15"/>
  <c r="P18" i="15"/>
  <c r="J19" i="15"/>
  <c r="R19" i="15" s="1"/>
  <c r="K19" i="15"/>
  <c r="L19" i="15"/>
  <c r="M19" i="15"/>
  <c r="N19" i="15"/>
  <c r="O19" i="15"/>
  <c r="P19" i="15"/>
  <c r="J20" i="15"/>
  <c r="K20" i="15"/>
  <c r="L20" i="15"/>
  <c r="R20" i="15" s="1"/>
  <c r="M20" i="15"/>
  <c r="N20" i="15"/>
  <c r="O20" i="15"/>
  <c r="P20" i="15"/>
  <c r="J21" i="15"/>
  <c r="R21" i="15" s="1"/>
  <c r="K21" i="15"/>
  <c r="L21" i="15"/>
  <c r="M21" i="15"/>
  <c r="N21" i="15"/>
  <c r="O21" i="15"/>
  <c r="P21" i="15"/>
  <c r="J22" i="15"/>
  <c r="R22" i="15" s="1"/>
  <c r="K22" i="15"/>
  <c r="L22" i="15"/>
  <c r="M22" i="15"/>
  <c r="N22" i="15"/>
  <c r="O22" i="15"/>
  <c r="P22" i="15"/>
  <c r="J23" i="15"/>
  <c r="R23" i="15" s="1"/>
  <c r="K23" i="15"/>
  <c r="L23" i="15"/>
  <c r="N23" i="15"/>
  <c r="O23" i="15"/>
  <c r="P23" i="15"/>
  <c r="J24" i="15"/>
  <c r="R24" i="15" s="1"/>
  <c r="K24" i="15"/>
  <c r="L24" i="15"/>
  <c r="N24" i="15"/>
  <c r="O24" i="15"/>
  <c r="P24" i="15"/>
  <c r="K5" i="15"/>
  <c r="L5" i="15"/>
  <c r="M5" i="15"/>
  <c r="N5" i="15"/>
  <c r="O5" i="15"/>
  <c r="P5" i="15"/>
  <c r="J5" i="15"/>
  <c r="R5" i="15" s="1"/>
  <c r="Q21" i="15" l="1"/>
  <c r="Q13" i="15"/>
  <c r="Q29" i="15"/>
  <c r="R9" i="15"/>
  <c r="Q16" i="15"/>
  <c r="Q8" i="15"/>
  <c r="Q43" i="15"/>
  <c r="Q35" i="15"/>
  <c r="R12" i="15"/>
  <c r="Q11" i="15"/>
  <c r="R31" i="15"/>
  <c r="Q5" i="15"/>
  <c r="Q17" i="15"/>
  <c r="Q20" i="15"/>
  <c r="Q47" i="15"/>
  <c r="Q39" i="15"/>
  <c r="Q23" i="15"/>
  <c r="Q19" i="15"/>
  <c r="Q15" i="15"/>
  <c r="Q7" i="15"/>
  <c r="Q22" i="15"/>
  <c r="Q18" i="15"/>
  <c r="Q14" i="15"/>
  <c r="Q10" i="15"/>
  <c r="Q6" i="15"/>
  <c r="V59" i="15" l="1"/>
  <c r="V57" i="15"/>
  <c r="U57" i="15"/>
  <c r="V46" i="15"/>
  <c r="V44" i="15"/>
  <c r="U44" i="15"/>
  <c r="V33" i="15"/>
  <c r="V31" i="15"/>
  <c r="U31" i="15"/>
  <c r="V20" i="15"/>
  <c r="V18" i="15"/>
  <c r="U18" i="15"/>
  <c r="K14" i="14"/>
  <c r="K12" i="14"/>
  <c r="J12" i="14"/>
  <c r="N17" i="13"/>
  <c r="O17" i="13"/>
  <c r="M17" i="13"/>
  <c r="J96" i="13"/>
  <c r="J94" i="13"/>
  <c r="I94" i="13"/>
  <c r="J78" i="13"/>
  <c r="I78" i="13"/>
  <c r="J64" i="13"/>
  <c r="J62" i="13"/>
  <c r="I62" i="13"/>
  <c r="J48" i="13"/>
  <c r="J46" i="13"/>
  <c r="I46" i="13"/>
  <c r="J32" i="13"/>
  <c r="J30" i="13"/>
  <c r="I30" i="13"/>
  <c r="J16" i="13"/>
  <c r="J14" i="13"/>
  <c r="I14" i="13"/>
  <c r="F32" i="13"/>
  <c r="F30" i="13"/>
  <c r="E30" i="13"/>
  <c r="C16" i="16"/>
  <c r="C14" i="16"/>
  <c r="B14" i="16"/>
  <c r="W70" i="11" l="1"/>
  <c r="X70" i="11"/>
  <c r="Y70" i="11"/>
  <c r="Z70" i="11"/>
  <c r="AA70" i="11"/>
  <c r="AB70" i="11"/>
  <c r="AC70" i="11"/>
  <c r="AD70" i="11"/>
  <c r="AE70" i="11"/>
  <c r="W71" i="11"/>
  <c r="X71" i="11"/>
  <c r="Y71" i="11"/>
  <c r="Z71" i="11"/>
  <c r="AA71" i="11"/>
  <c r="AB71" i="11"/>
  <c r="AC71" i="11"/>
  <c r="AD71" i="11"/>
  <c r="AE71" i="11"/>
  <c r="W72" i="11"/>
  <c r="X72" i="11"/>
  <c r="Y72" i="11"/>
  <c r="Z72" i="11"/>
  <c r="AA72" i="11"/>
  <c r="AB72" i="11"/>
  <c r="AC72" i="11"/>
  <c r="AD72" i="11"/>
  <c r="AE72" i="11"/>
  <c r="W73" i="11"/>
  <c r="X73" i="11"/>
  <c r="Y73" i="11"/>
  <c r="Z73" i="11"/>
  <c r="AA73" i="11"/>
  <c r="AB73" i="11"/>
  <c r="AC73" i="11"/>
  <c r="AD73" i="11"/>
  <c r="AE73" i="11"/>
  <c r="AC74" i="11"/>
  <c r="AD74" i="11"/>
  <c r="AE74" i="11"/>
  <c r="AF74" i="11" s="1"/>
  <c r="AC75" i="11"/>
  <c r="AD75" i="11"/>
  <c r="AE75" i="11"/>
  <c r="W76" i="11"/>
  <c r="X76" i="11"/>
  <c r="Y76" i="11"/>
  <c r="Z76" i="11"/>
  <c r="AA76" i="11"/>
  <c r="AB76" i="11"/>
  <c r="AC76" i="11"/>
  <c r="AD76" i="11"/>
  <c r="AE76" i="11"/>
  <c r="W77" i="11"/>
  <c r="X77" i="11"/>
  <c r="Y77" i="11"/>
  <c r="Z77" i="11"/>
  <c r="AA77" i="11"/>
  <c r="AB77" i="11"/>
  <c r="AC77" i="11"/>
  <c r="AD77" i="11"/>
  <c r="AE77" i="11"/>
  <c r="W78" i="11"/>
  <c r="X78" i="11"/>
  <c r="Y78" i="11"/>
  <c r="Z78" i="11"/>
  <c r="AA78" i="11"/>
  <c r="AB78" i="11"/>
  <c r="AC78" i="11"/>
  <c r="AD78" i="11"/>
  <c r="AE78" i="11"/>
  <c r="AC79" i="11"/>
  <c r="AD79" i="11"/>
  <c r="AE79" i="11"/>
  <c r="AC80" i="11"/>
  <c r="AD80" i="11"/>
  <c r="AE80" i="11"/>
  <c r="W81" i="11"/>
  <c r="X81" i="11"/>
  <c r="Y81" i="11"/>
  <c r="Z81" i="11"/>
  <c r="AA81" i="11"/>
  <c r="AB81" i="11"/>
  <c r="AC81" i="11"/>
  <c r="AD81" i="11"/>
  <c r="AE81" i="11"/>
  <c r="AC82" i="11"/>
  <c r="AD82" i="11"/>
  <c r="AE82" i="11"/>
  <c r="W83" i="11"/>
  <c r="X83" i="11"/>
  <c r="Y83" i="11"/>
  <c r="Z83" i="11"/>
  <c r="AA83" i="11"/>
  <c r="AB83" i="11"/>
  <c r="AC83" i="11"/>
  <c r="AD83" i="11"/>
  <c r="AE83" i="11"/>
  <c r="W84" i="11"/>
  <c r="X84" i="11"/>
  <c r="Y84" i="11"/>
  <c r="Z84" i="11"/>
  <c r="AA84" i="11"/>
  <c r="AB84" i="11"/>
  <c r="AC84" i="11"/>
  <c r="AD84" i="11"/>
  <c r="AE84" i="11"/>
  <c r="AC85" i="11"/>
  <c r="AD85" i="11"/>
  <c r="AE85" i="11"/>
  <c r="AC86" i="11"/>
  <c r="AD86" i="11"/>
  <c r="AE86" i="11"/>
  <c r="W87" i="11"/>
  <c r="X87" i="11"/>
  <c r="Y87" i="11"/>
  <c r="Z87" i="11"/>
  <c r="AA87" i="11"/>
  <c r="AB87" i="11"/>
  <c r="AC87" i="11"/>
  <c r="AD87" i="11"/>
  <c r="AE87" i="11"/>
  <c r="W88" i="11"/>
  <c r="X88" i="11"/>
  <c r="Y88" i="11"/>
  <c r="Z88" i="11"/>
  <c r="AA88" i="11"/>
  <c r="AB88" i="11"/>
  <c r="AC88" i="11"/>
  <c r="AD88" i="11"/>
  <c r="AE88" i="11"/>
  <c r="W89" i="11"/>
  <c r="X89" i="11"/>
  <c r="Y89" i="11"/>
  <c r="Z89" i="11"/>
  <c r="AA89" i="11"/>
  <c r="AB89" i="11"/>
  <c r="AC89" i="11"/>
  <c r="AD89" i="11"/>
  <c r="AE89" i="11"/>
  <c r="W90" i="11"/>
  <c r="X90" i="11"/>
  <c r="Y90" i="11"/>
  <c r="Z90" i="11"/>
  <c r="AA90" i="11"/>
  <c r="AB90" i="11"/>
  <c r="AC90" i="11"/>
  <c r="AD90" i="11"/>
  <c r="AE90" i="11"/>
  <c r="W91" i="11"/>
  <c r="X91" i="11"/>
  <c r="Y91" i="11"/>
  <c r="Z91" i="11"/>
  <c r="AA91" i="11"/>
  <c r="AB91" i="11"/>
  <c r="AC91" i="11"/>
  <c r="AD91" i="11"/>
  <c r="AE91" i="11"/>
  <c r="AC92" i="11"/>
  <c r="AD92" i="11"/>
  <c r="AE92" i="11"/>
  <c r="W93" i="11"/>
  <c r="X93" i="11"/>
  <c r="Y93" i="11"/>
  <c r="Z93" i="11"/>
  <c r="AA93" i="11"/>
  <c r="AB93" i="11"/>
  <c r="AC93" i="11"/>
  <c r="AD93" i="11"/>
  <c r="AE93" i="11"/>
  <c r="W94" i="11"/>
  <c r="X94" i="11"/>
  <c r="Y94" i="11"/>
  <c r="Z94" i="11"/>
  <c r="AA94" i="11"/>
  <c r="AB94" i="11"/>
  <c r="AC94" i="11"/>
  <c r="AD94" i="11"/>
  <c r="AE94" i="11"/>
  <c r="W95" i="11"/>
  <c r="X95" i="11"/>
  <c r="Y95" i="11"/>
  <c r="Z95" i="11"/>
  <c r="AA95" i="11"/>
  <c r="AB95" i="11"/>
  <c r="AC95" i="11"/>
  <c r="AD95" i="11"/>
  <c r="AE95" i="11"/>
  <c r="AC96" i="11"/>
  <c r="AD96" i="11"/>
  <c r="AE96" i="11"/>
  <c r="X69" i="11"/>
  <c r="Y69" i="11"/>
  <c r="Z69" i="11"/>
  <c r="AA69" i="11"/>
  <c r="AB69" i="11"/>
  <c r="AC69" i="11"/>
  <c r="AD69" i="11"/>
  <c r="AE69" i="11"/>
  <c r="W69" i="11"/>
  <c r="T38" i="11"/>
  <c r="U38" i="11"/>
  <c r="V38" i="11"/>
  <c r="W38" i="11"/>
  <c r="X38" i="11"/>
  <c r="Y38" i="11"/>
  <c r="T39" i="11"/>
  <c r="U39" i="11"/>
  <c r="V39" i="11"/>
  <c r="W39" i="11"/>
  <c r="X39" i="11"/>
  <c r="Y39" i="11"/>
  <c r="T40" i="11"/>
  <c r="U40" i="11"/>
  <c r="V40" i="11"/>
  <c r="W40" i="11"/>
  <c r="X40" i="11"/>
  <c r="Y40" i="11"/>
  <c r="T41" i="11"/>
  <c r="U41" i="11"/>
  <c r="V41" i="11"/>
  <c r="W41" i="11"/>
  <c r="X41" i="11"/>
  <c r="Y41" i="11"/>
  <c r="T42" i="11"/>
  <c r="U42" i="11"/>
  <c r="V42" i="11"/>
  <c r="W42" i="11"/>
  <c r="X42" i="11"/>
  <c r="Y42" i="11"/>
  <c r="T43" i="11"/>
  <c r="U43" i="11"/>
  <c r="V43" i="11"/>
  <c r="W43" i="11"/>
  <c r="X43" i="11"/>
  <c r="Y43" i="11"/>
  <c r="T44" i="11"/>
  <c r="U44" i="11"/>
  <c r="V44" i="11"/>
  <c r="W44" i="11"/>
  <c r="X44" i="11"/>
  <c r="Y44" i="11"/>
  <c r="T45" i="11"/>
  <c r="U45" i="11"/>
  <c r="V45" i="11"/>
  <c r="W45" i="11"/>
  <c r="X45" i="11"/>
  <c r="Y45" i="11"/>
  <c r="T46" i="11"/>
  <c r="U46" i="11"/>
  <c r="V46" i="11"/>
  <c r="W46" i="11"/>
  <c r="X46" i="11"/>
  <c r="Y46" i="11"/>
  <c r="T47" i="11"/>
  <c r="U47" i="11"/>
  <c r="V47" i="11"/>
  <c r="W47" i="11"/>
  <c r="X47" i="11"/>
  <c r="Y47" i="11"/>
  <c r="T48" i="11"/>
  <c r="U48" i="11"/>
  <c r="V48" i="11"/>
  <c r="W48" i="11"/>
  <c r="X48" i="11"/>
  <c r="Y48" i="11"/>
  <c r="T49" i="11"/>
  <c r="U49" i="11"/>
  <c r="V49" i="11"/>
  <c r="W49" i="11"/>
  <c r="X49" i="11"/>
  <c r="Y49" i="11"/>
  <c r="T50" i="11"/>
  <c r="U50" i="11"/>
  <c r="V50" i="11"/>
  <c r="W50" i="11"/>
  <c r="X50" i="11"/>
  <c r="Y50" i="11"/>
  <c r="T51" i="11"/>
  <c r="U51" i="11"/>
  <c r="V51" i="11"/>
  <c r="W51" i="11"/>
  <c r="X51" i="11"/>
  <c r="Y51" i="11"/>
  <c r="T52" i="11"/>
  <c r="U52" i="11"/>
  <c r="V52" i="11"/>
  <c r="W52" i="11"/>
  <c r="X52" i="11"/>
  <c r="Y52" i="11"/>
  <c r="T53" i="11"/>
  <c r="U53" i="11"/>
  <c r="V53" i="11"/>
  <c r="W53" i="11"/>
  <c r="X53" i="11"/>
  <c r="Y53" i="11"/>
  <c r="T54" i="11"/>
  <c r="U54" i="11"/>
  <c r="V54" i="11"/>
  <c r="W54" i="11"/>
  <c r="X54" i="11"/>
  <c r="Y54" i="11"/>
  <c r="T55" i="11"/>
  <c r="U55" i="11"/>
  <c r="V55" i="11"/>
  <c r="W55" i="11"/>
  <c r="X55" i="11"/>
  <c r="Y55" i="11"/>
  <c r="T56" i="11"/>
  <c r="U56" i="11"/>
  <c r="V56" i="11"/>
  <c r="W56" i="11"/>
  <c r="X56" i="11"/>
  <c r="Y56" i="11"/>
  <c r="T57" i="11"/>
  <c r="U57" i="11"/>
  <c r="V57" i="11"/>
  <c r="W57" i="11"/>
  <c r="X57" i="11"/>
  <c r="Y57" i="11"/>
  <c r="T58" i="11"/>
  <c r="U58" i="11"/>
  <c r="V58" i="11"/>
  <c r="W58" i="11"/>
  <c r="X58" i="11"/>
  <c r="Y58" i="11"/>
  <c r="T59" i="11"/>
  <c r="U59" i="11"/>
  <c r="V59" i="11"/>
  <c r="W59" i="11"/>
  <c r="X59" i="11"/>
  <c r="Y59" i="11"/>
  <c r="T60" i="11"/>
  <c r="U60" i="11"/>
  <c r="V60" i="11"/>
  <c r="W60" i="11"/>
  <c r="X60" i="11"/>
  <c r="Y60" i="11"/>
  <c r="T61" i="11"/>
  <c r="U61" i="11"/>
  <c r="V61" i="11"/>
  <c r="W61" i="11"/>
  <c r="X61" i="11"/>
  <c r="Y61" i="11"/>
  <c r="T62" i="11"/>
  <c r="U62" i="11"/>
  <c r="V62" i="11"/>
  <c r="W62" i="11"/>
  <c r="X62" i="11"/>
  <c r="Y62" i="11"/>
  <c r="T63" i="11"/>
  <c r="U63" i="11"/>
  <c r="V63" i="11"/>
  <c r="W63" i="11"/>
  <c r="X63" i="11"/>
  <c r="Y63" i="11"/>
  <c r="T64" i="11"/>
  <c r="U64" i="11"/>
  <c r="V64" i="11"/>
  <c r="W64" i="11"/>
  <c r="X64" i="11"/>
  <c r="Y64" i="11"/>
  <c r="U37" i="11"/>
  <c r="V37" i="11"/>
  <c r="W37" i="11"/>
  <c r="X37" i="11"/>
  <c r="Y37" i="11"/>
  <c r="T37" i="11"/>
  <c r="T6" i="11"/>
  <c r="U6" i="11"/>
  <c r="V6" i="11"/>
  <c r="W6" i="11"/>
  <c r="X6" i="11"/>
  <c r="Y6" i="11"/>
  <c r="T7" i="11"/>
  <c r="U7" i="11"/>
  <c r="V7" i="11"/>
  <c r="W7" i="11"/>
  <c r="X7" i="11"/>
  <c r="Y7" i="11"/>
  <c r="T8" i="11"/>
  <c r="U8" i="11"/>
  <c r="V8" i="11"/>
  <c r="W8" i="11"/>
  <c r="X8" i="11"/>
  <c r="Y8" i="11"/>
  <c r="T9" i="11"/>
  <c r="U9" i="11"/>
  <c r="V9" i="11"/>
  <c r="W9" i="11"/>
  <c r="X9" i="11"/>
  <c r="Y9" i="11"/>
  <c r="T10" i="11"/>
  <c r="U10" i="11"/>
  <c r="V10" i="11"/>
  <c r="W10" i="11"/>
  <c r="X10" i="11"/>
  <c r="Y10" i="11"/>
  <c r="T11" i="11"/>
  <c r="U11" i="11"/>
  <c r="V11" i="11"/>
  <c r="W11" i="11"/>
  <c r="X11" i="11"/>
  <c r="Y11" i="11"/>
  <c r="T12" i="11"/>
  <c r="U12" i="11"/>
  <c r="V12" i="11"/>
  <c r="W12" i="11"/>
  <c r="X12" i="11"/>
  <c r="Y12" i="11"/>
  <c r="T13" i="11"/>
  <c r="U13" i="11"/>
  <c r="V13" i="11"/>
  <c r="W13" i="11"/>
  <c r="X13" i="11"/>
  <c r="Y13" i="11"/>
  <c r="T14" i="11"/>
  <c r="U14" i="11"/>
  <c r="V14" i="11"/>
  <c r="W14" i="11"/>
  <c r="X14" i="11"/>
  <c r="Y14" i="11"/>
  <c r="T15" i="11"/>
  <c r="U15" i="11"/>
  <c r="V15" i="11"/>
  <c r="W15" i="11"/>
  <c r="X15" i="11"/>
  <c r="Y15" i="11"/>
  <c r="T16" i="11"/>
  <c r="U16" i="11"/>
  <c r="V16" i="11"/>
  <c r="W16" i="11"/>
  <c r="X16" i="11"/>
  <c r="Y16" i="11"/>
  <c r="T17" i="11"/>
  <c r="U17" i="11"/>
  <c r="V17" i="11"/>
  <c r="W17" i="11"/>
  <c r="X17" i="11"/>
  <c r="Y17" i="11"/>
  <c r="T18" i="11"/>
  <c r="U18" i="11"/>
  <c r="V18" i="11"/>
  <c r="W18" i="11"/>
  <c r="X18" i="11"/>
  <c r="Y18" i="11"/>
  <c r="T19" i="11"/>
  <c r="U19" i="11"/>
  <c r="V19" i="11"/>
  <c r="W19" i="11"/>
  <c r="X19" i="11"/>
  <c r="Y19" i="11"/>
  <c r="T20" i="11"/>
  <c r="U20" i="11"/>
  <c r="V20" i="11"/>
  <c r="W20" i="11"/>
  <c r="X20" i="11"/>
  <c r="Y20" i="11"/>
  <c r="T21" i="11"/>
  <c r="U21" i="11"/>
  <c r="V21" i="11"/>
  <c r="W21" i="11"/>
  <c r="X21" i="11"/>
  <c r="Y21" i="11"/>
  <c r="T22" i="11"/>
  <c r="U22" i="11"/>
  <c r="V22" i="11"/>
  <c r="W22" i="11"/>
  <c r="X22" i="11"/>
  <c r="Y22" i="11"/>
  <c r="T23" i="11"/>
  <c r="U23" i="11"/>
  <c r="V23" i="11"/>
  <c r="W23" i="11"/>
  <c r="X23" i="11"/>
  <c r="Y23" i="11"/>
  <c r="T24" i="11"/>
  <c r="U24" i="11"/>
  <c r="V24" i="11"/>
  <c r="W24" i="11"/>
  <c r="X24" i="11"/>
  <c r="Y24" i="11"/>
  <c r="T25" i="11"/>
  <c r="U25" i="11"/>
  <c r="V25" i="11"/>
  <c r="W25" i="11"/>
  <c r="X25" i="11"/>
  <c r="Y25" i="11"/>
  <c r="T26" i="11"/>
  <c r="U26" i="11"/>
  <c r="V26" i="11"/>
  <c r="W26" i="11"/>
  <c r="X26" i="11"/>
  <c r="Y26" i="11"/>
  <c r="T27" i="11"/>
  <c r="U27" i="11"/>
  <c r="V27" i="11"/>
  <c r="W27" i="11"/>
  <c r="X27" i="11"/>
  <c r="Y27" i="11"/>
  <c r="T28" i="11"/>
  <c r="U28" i="11"/>
  <c r="V28" i="11"/>
  <c r="W28" i="11"/>
  <c r="X28" i="11"/>
  <c r="Y28" i="11"/>
  <c r="T29" i="11"/>
  <c r="U29" i="11"/>
  <c r="V29" i="11"/>
  <c r="W29" i="11"/>
  <c r="X29" i="11"/>
  <c r="Y29" i="11"/>
  <c r="T30" i="11"/>
  <c r="U30" i="11"/>
  <c r="V30" i="11"/>
  <c r="W30" i="11"/>
  <c r="X30" i="11"/>
  <c r="T31" i="11"/>
  <c r="V31" i="11"/>
  <c r="X31" i="11"/>
  <c r="T32" i="11"/>
  <c r="V32" i="11"/>
  <c r="U5" i="11"/>
  <c r="V5" i="11"/>
  <c r="W5" i="11"/>
  <c r="X5" i="11"/>
  <c r="Y5" i="11"/>
  <c r="T5" i="11"/>
  <c r="Z32" i="11" l="1"/>
  <c r="AF82" i="11"/>
  <c r="AF92" i="11"/>
  <c r="AF86" i="11"/>
  <c r="Z62" i="11"/>
  <c r="Z50" i="11"/>
  <c r="AF80" i="11"/>
  <c r="AF79" i="11"/>
  <c r="Z58" i="11"/>
  <c r="Z46" i="11"/>
  <c r="Z61" i="11"/>
  <c r="Z53" i="11"/>
  <c r="Z45" i="11"/>
  <c r="Z63" i="11"/>
  <c r="Z59" i="11"/>
  <c r="Z55" i="11"/>
  <c r="Z51" i="11"/>
  <c r="Z47" i="11"/>
  <c r="Z43" i="11"/>
  <c r="Z39" i="11"/>
  <c r="AF73" i="11"/>
  <c r="AF69" i="11"/>
  <c r="AF85" i="11"/>
  <c r="AF75" i="11"/>
  <c r="Z54" i="11"/>
  <c r="Z38" i="11"/>
  <c r="AF96" i="11"/>
  <c r="Z42" i="11"/>
  <c r="Z37" i="11"/>
  <c r="Z57" i="11"/>
  <c r="Z49" i="11"/>
  <c r="Z41" i="11"/>
  <c r="Z64" i="11"/>
  <c r="Z60" i="11"/>
  <c r="Z56" i="11"/>
  <c r="Z52" i="11"/>
  <c r="Z48" i="11"/>
  <c r="Z44" i="11"/>
  <c r="Z40" i="11"/>
  <c r="AF89" i="11"/>
  <c r="AF77" i="11"/>
  <c r="AF88" i="11"/>
  <c r="AF84" i="11"/>
  <c r="AF76" i="11"/>
  <c r="AF72" i="11"/>
  <c r="AF93" i="11"/>
  <c r="AF81" i="11"/>
  <c r="AF95" i="11"/>
  <c r="AF91" i="11"/>
  <c r="AF87" i="11"/>
  <c r="AF83" i="11"/>
  <c r="AF71" i="11"/>
  <c r="AF94" i="11"/>
  <c r="AF90" i="11"/>
  <c r="AF78" i="11"/>
  <c r="AF70" i="11"/>
  <c r="Z12" i="11"/>
  <c r="Z20" i="11"/>
  <c r="Z9" i="11"/>
  <c r="Z5" i="11"/>
  <c r="Z25" i="11"/>
  <c r="Z17" i="11"/>
  <c r="Z28" i="11"/>
  <c r="Z16" i="11"/>
  <c r="Z31" i="11"/>
  <c r="Z27" i="11"/>
  <c r="Z23" i="11"/>
  <c r="Z19" i="11"/>
  <c r="Z15" i="11"/>
  <c r="Z11" i="11"/>
  <c r="Z7" i="11"/>
  <c r="Z29" i="11"/>
  <c r="Z21" i="11"/>
  <c r="Z13" i="11"/>
  <c r="Z24" i="11"/>
  <c r="Z8" i="11"/>
  <c r="Z30" i="11"/>
  <c r="Z26" i="11"/>
  <c r="Z22" i="11"/>
  <c r="Z18" i="11"/>
  <c r="Z14" i="11"/>
  <c r="Z10" i="11"/>
  <c r="Z6" i="11"/>
  <c r="D75" i="11" l="1"/>
  <c r="D74" i="11"/>
  <c r="C74" i="11"/>
  <c r="C72" i="11"/>
  <c r="D72" i="11"/>
  <c r="B72" i="11"/>
  <c r="D50" i="11"/>
  <c r="D49" i="11"/>
  <c r="C49" i="11"/>
  <c r="C47" i="11"/>
  <c r="D47" i="11"/>
  <c r="B47" i="11"/>
  <c r="D25" i="11"/>
  <c r="D24" i="11"/>
  <c r="C24" i="11"/>
  <c r="C22" i="11"/>
  <c r="D22" i="11"/>
  <c r="B22" i="11"/>
  <c r="BX14" i="10"/>
  <c r="BX6" i="10"/>
  <c r="BX7" i="10"/>
  <c r="BX8" i="10"/>
  <c r="BX9" i="10"/>
  <c r="BX10" i="10"/>
  <c r="BX11" i="10"/>
  <c r="BX12" i="10"/>
  <c r="BX13" i="10"/>
  <c r="BX5" i="10"/>
  <c r="BV6" i="10"/>
  <c r="BV7" i="10"/>
  <c r="BV8" i="10"/>
  <c r="BV9" i="10"/>
  <c r="BV10" i="10"/>
  <c r="BV11" i="10"/>
  <c r="BV12" i="10"/>
  <c r="BV13" i="10"/>
  <c r="BV14" i="10"/>
  <c r="BV5" i="10"/>
  <c r="BP6" i="10"/>
  <c r="BP7" i="10"/>
  <c r="BP8" i="10"/>
  <c r="BP9" i="10"/>
  <c r="BP10" i="10"/>
  <c r="BP11" i="10"/>
  <c r="BP12" i="10"/>
  <c r="BP13" i="10"/>
  <c r="BP14" i="10"/>
  <c r="BP5" i="10"/>
  <c r="AR39" i="10"/>
  <c r="AR40" i="10"/>
  <c r="AR41" i="10"/>
  <c r="AR42" i="10"/>
  <c r="AR38" i="10"/>
  <c r="AJ39" i="10"/>
  <c r="AJ40" i="10"/>
  <c r="AJ41" i="10"/>
  <c r="AJ42" i="10"/>
  <c r="AJ38" i="10"/>
  <c r="AB39" i="10"/>
  <c r="AB40" i="10"/>
  <c r="AB41" i="10"/>
  <c r="AB42" i="10"/>
  <c r="AB38" i="10"/>
  <c r="AP42" i="10"/>
  <c r="AH42" i="10"/>
  <c r="Z42" i="10"/>
  <c r="S42" i="10"/>
  <c r="AP41" i="10"/>
  <c r="AH41" i="10"/>
  <c r="Z41" i="10"/>
  <c r="S41" i="10"/>
  <c r="AP40" i="10"/>
  <c r="AH40" i="10"/>
  <c r="Z40" i="10"/>
  <c r="S40" i="10"/>
  <c r="AP39" i="10"/>
  <c r="AH39" i="10"/>
  <c r="Z39" i="10"/>
  <c r="S39" i="10"/>
  <c r="AP38" i="10"/>
  <c r="AH38" i="10"/>
  <c r="Z38" i="10"/>
  <c r="S38" i="10"/>
  <c r="AR30" i="10"/>
  <c r="AR28" i="10"/>
  <c r="AR29" i="10"/>
  <c r="AR31" i="10"/>
  <c r="AR27" i="10"/>
  <c r="AJ31" i="10"/>
  <c r="AJ30" i="10"/>
  <c r="AJ29" i="10"/>
  <c r="AJ28" i="10"/>
  <c r="AJ27" i="10"/>
  <c r="AB28" i="10"/>
  <c r="AB29" i="10"/>
  <c r="AB30" i="10"/>
  <c r="AB31" i="10"/>
  <c r="AB27" i="10"/>
  <c r="AP31" i="10"/>
  <c r="AH31" i="10"/>
  <c r="Z31" i="10"/>
  <c r="S31" i="10"/>
  <c r="AP30" i="10"/>
  <c r="AH30" i="10"/>
  <c r="Z30" i="10"/>
  <c r="S30" i="10"/>
  <c r="AP29" i="10"/>
  <c r="AH29" i="10"/>
  <c r="Z29" i="10"/>
  <c r="S29" i="10"/>
  <c r="AP28" i="10"/>
  <c r="AH28" i="10"/>
  <c r="Z28" i="10"/>
  <c r="S28" i="10"/>
  <c r="AP27" i="10"/>
  <c r="AH27" i="10"/>
  <c r="Z27" i="10"/>
  <c r="S27" i="10"/>
  <c r="AU19" i="7" l="1"/>
  <c r="AU20" i="7"/>
  <c r="AU21" i="7"/>
  <c r="AU17" i="7"/>
  <c r="AU12" i="7"/>
  <c r="AU13" i="7"/>
  <c r="AU14" i="7"/>
  <c r="AU9" i="7"/>
  <c r="AU10" i="7"/>
  <c r="AU8" i="7"/>
  <c r="AU5" i="7"/>
  <c r="AU6" i="7"/>
  <c r="AU15" i="7"/>
  <c r="AU16" i="7"/>
  <c r="AU4" i="7"/>
  <c r="AT19" i="7"/>
  <c r="AT16" i="7"/>
  <c r="AT17" i="7"/>
  <c r="AT20" i="7"/>
  <c r="AT21" i="7"/>
  <c r="AT15" i="7"/>
  <c r="AT14" i="7"/>
  <c r="AT9" i="7"/>
  <c r="AT10" i="7"/>
  <c r="AT12" i="7"/>
  <c r="AT13" i="7"/>
  <c r="AT8" i="7"/>
  <c r="AT5" i="7"/>
  <c r="AT6" i="7"/>
  <c r="AT4" i="7"/>
  <c r="AS21" i="7"/>
  <c r="AS16" i="7"/>
  <c r="AS15" i="7"/>
  <c r="AS14" i="7"/>
  <c r="AS13" i="7"/>
  <c r="AS6" i="7"/>
  <c r="AS5" i="7"/>
  <c r="AS8" i="7"/>
  <c r="AS9" i="7"/>
  <c r="AS10" i="7"/>
  <c r="AS12" i="7"/>
  <c r="AS17" i="7"/>
  <c r="AS19" i="7"/>
  <c r="AS20" i="7"/>
  <c r="AS4" i="7"/>
  <c r="AT14" i="6"/>
  <c r="AT13" i="6"/>
  <c r="AT11" i="6"/>
  <c r="AT8" i="6"/>
  <c r="AT5" i="6"/>
  <c r="AT6" i="6"/>
  <c r="AT9" i="6"/>
  <c r="AT10" i="6"/>
  <c r="AT12" i="6"/>
  <c r="AT15" i="6"/>
  <c r="AT16" i="6"/>
  <c r="AT17" i="6"/>
  <c r="AT18" i="6"/>
  <c r="AT20" i="6"/>
  <c r="AT21" i="6"/>
  <c r="AT22" i="6"/>
  <c r="AT23" i="6"/>
  <c r="AT24" i="6"/>
  <c r="AT25" i="6"/>
  <c r="AT26" i="6"/>
  <c r="AT28" i="6"/>
  <c r="AT29" i="6"/>
  <c r="AT30" i="6"/>
  <c r="AT31" i="6"/>
  <c r="AT32" i="6"/>
  <c r="AT33" i="6"/>
  <c r="AT34" i="6"/>
  <c r="AT35" i="6"/>
  <c r="AT36" i="6"/>
  <c r="AT37" i="6"/>
  <c r="AT39" i="6"/>
  <c r="AT40" i="6"/>
  <c r="AT41" i="6"/>
  <c r="AT42" i="6"/>
  <c r="AT4" i="6"/>
  <c r="AS39" i="6" l="1"/>
  <c r="AS40" i="6"/>
  <c r="AS41" i="6"/>
  <c r="AS42" i="6"/>
  <c r="AS31" i="6"/>
  <c r="AS28" i="6"/>
  <c r="AS29" i="6"/>
  <c r="AS30" i="6"/>
  <c r="AS32" i="6"/>
  <c r="AS33" i="6"/>
  <c r="AS34" i="6"/>
  <c r="AS35" i="6"/>
  <c r="AS36" i="6"/>
  <c r="AS37" i="6"/>
  <c r="AS26" i="6"/>
  <c r="AS25" i="6"/>
  <c r="AS24" i="6"/>
  <c r="AS23" i="6"/>
  <c r="AS22" i="6"/>
  <c r="AS21" i="6"/>
  <c r="AS20" i="6"/>
  <c r="AS17" i="6"/>
  <c r="AS16" i="6"/>
  <c r="AS15" i="6"/>
  <c r="AS12" i="6"/>
  <c r="AS10" i="6"/>
  <c r="AS9" i="6"/>
  <c r="AS7" i="6"/>
  <c r="AS6" i="6"/>
  <c r="AS5" i="6"/>
  <c r="AS8" i="6"/>
  <c r="AS11" i="6"/>
  <c r="AS13" i="6"/>
  <c r="AS14" i="6"/>
  <c r="AS18" i="6"/>
  <c r="AS4" i="6"/>
  <c r="N34" i="1"/>
  <c r="N35" i="1"/>
  <c r="N36" i="1"/>
  <c r="N37" i="1"/>
  <c r="N38" i="1"/>
  <c r="N39" i="1"/>
  <c r="N40" i="1"/>
  <c r="N33" i="1"/>
  <c r="N28" i="1"/>
  <c r="N23" i="1"/>
  <c r="N21" i="1"/>
  <c r="N22" i="1"/>
  <c r="N24" i="1"/>
  <c r="N25" i="1"/>
  <c r="N26" i="1"/>
  <c r="N27" i="1"/>
  <c r="N29" i="1"/>
  <c r="N20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AR20" i="10" l="1"/>
  <c r="AR19" i="10"/>
  <c r="AR18" i="10"/>
  <c r="AR17" i="10"/>
  <c r="AR16" i="10"/>
  <c r="AJ20" i="10"/>
  <c r="AJ19" i="10"/>
  <c r="AJ18" i="10"/>
  <c r="AJ17" i="10"/>
  <c r="AJ16" i="10"/>
  <c r="AB19" i="10"/>
  <c r="AB20" i="10"/>
  <c r="AB18" i="10"/>
  <c r="AB17" i="10"/>
  <c r="AB16" i="10"/>
  <c r="Z17" i="10"/>
  <c r="Z18" i="10"/>
  <c r="Z19" i="10"/>
  <c r="Z20" i="10"/>
  <c r="AP20" i="10"/>
  <c r="AH20" i="10"/>
  <c r="S20" i="10"/>
  <c r="AP19" i="10"/>
  <c r="AH19" i="10"/>
  <c r="S19" i="10"/>
  <c r="AP18" i="10"/>
  <c r="AH18" i="10"/>
  <c r="S18" i="10"/>
  <c r="AP17" i="10"/>
  <c r="AH17" i="10"/>
  <c r="S17" i="10"/>
  <c r="AP16" i="10"/>
  <c r="AH16" i="10"/>
  <c r="Z16" i="10"/>
  <c r="S16" i="10"/>
  <c r="AR10" i="10"/>
  <c r="AR7" i="10"/>
  <c r="AR8" i="10"/>
  <c r="AR9" i="10"/>
  <c r="AR6" i="10"/>
  <c r="AJ8" i="10"/>
  <c r="AJ9" i="10"/>
  <c r="AJ10" i="10"/>
  <c r="AJ7" i="10"/>
  <c r="AJ6" i="10"/>
  <c r="AB8" i="10"/>
  <c r="AB9" i="10"/>
  <c r="AB10" i="10"/>
  <c r="AB6" i="10"/>
  <c r="AP7" i="10"/>
  <c r="AP8" i="10"/>
  <c r="AP9" i="10"/>
  <c r="AP10" i="10"/>
  <c r="AP6" i="10"/>
  <c r="AH7" i="10"/>
  <c r="AH8" i="10"/>
  <c r="AH9" i="10"/>
  <c r="AH10" i="10"/>
  <c r="AH6" i="10"/>
  <c r="Z7" i="10"/>
  <c r="Z8" i="10"/>
  <c r="Z9" i="10"/>
  <c r="Z10" i="10"/>
  <c r="Z6" i="10"/>
  <c r="S10" i="10"/>
  <c r="S7" i="10"/>
  <c r="S8" i="10"/>
  <c r="S9" i="10"/>
  <c r="S6" i="10"/>
  <c r="BB13" i="10" l="1"/>
  <c r="BB11" i="10"/>
  <c r="BA11" i="10"/>
  <c r="L8" i="10"/>
  <c r="L9" i="10"/>
  <c r="L7" i="10"/>
  <c r="L6" i="10"/>
  <c r="J7" i="10"/>
  <c r="J8" i="10"/>
  <c r="J9" i="10"/>
  <c r="J6" i="10"/>
  <c r="E7" i="10"/>
  <c r="E8" i="10"/>
  <c r="E9" i="10"/>
  <c r="E6" i="10"/>
  <c r="J61" i="9" l="1"/>
  <c r="J59" i="9"/>
  <c r="I59" i="9"/>
  <c r="J41" i="9"/>
  <c r="J39" i="9"/>
  <c r="I39" i="9"/>
  <c r="J21" i="9"/>
  <c r="J19" i="9"/>
  <c r="I19" i="9"/>
  <c r="AT17" i="8"/>
  <c r="AT15" i="8"/>
  <c r="AS15" i="8"/>
  <c r="AP23" i="8"/>
  <c r="AO23" i="8"/>
  <c r="AO21" i="8"/>
  <c r="AP21" i="8"/>
  <c r="AN21" i="8"/>
  <c r="AK22" i="8"/>
  <c r="AG22" i="8"/>
  <c r="AH22" i="8"/>
  <c r="AF22" i="8"/>
  <c r="AK21" i="8"/>
  <c r="AJ21" i="8"/>
  <c r="AF21" i="8"/>
  <c r="AG21" i="8"/>
  <c r="AH21" i="8"/>
  <c r="AE21" i="8"/>
  <c r="AE19" i="8"/>
  <c r="AF19" i="8"/>
  <c r="AG19" i="8"/>
  <c r="AH19" i="8"/>
  <c r="AI19" i="8"/>
  <c r="AJ19" i="8"/>
  <c r="AK19" i="8"/>
  <c r="AD19" i="8"/>
  <c r="AA17" i="8"/>
  <c r="X17" i="8"/>
  <c r="Y17" i="8"/>
  <c r="W17" i="8"/>
  <c r="W15" i="8"/>
  <c r="X15" i="8"/>
  <c r="Y15" i="8"/>
  <c r="Z15" i="8"/>
  <c r="AA15" i="8"/>
  <c r="V15" i="8"/>
  <c r="H16" i="8"/>
  <c r="I16" i="8"/>
  <c r="H14" i="8"/>
  <c r="I14" i="8"/>
  <c r="G14" i="8"/>
  <c r="BD16" i="7"/>
  <c r="BC16" i="7"/>
  <c r="BC14" i="7"/>
  <c r="BD14" i="7"/>
  <c r="BB14" i="7"/>
  <c r="AY31" i="7"/>
  <c r="AY29" i="7"/>
  <c r="AX29" i="7"/>
  <c r="AY15" i="7"/>
  <c r="AY13" i="7"/>
  <c r="AX13" i="7"/>
  <c r="AZ13" i="6"/>
  <c r="AY13" i="6"/>
  <c r="AY11" i="6"/>
  <c r="AZ11" i="6"/>
  <c r="AX11" i="6"/>
  <c r="O45" i="6"/>
  <c r="N44" i="6"/>
  <c r="O44" i="6"/>
  <c r="P44" i="6"/>
  <c r="M44" i="6"/>
  <c r="M42" i="6"/>
  <c r="N42" i="6"/>
  <c r="O42" i="6"/>
  <c r="P42" i="6"/>
  <c r="L42" i="6"/>
  <c r="O21" i="6"/>
  <c r="P20" i="6"/>
  <c r="O20" i="6"/>
  <c r="N20" i="6"/>
  <c r="M20" i="6"/>
  <c r="M18" i="6"/>
  <c r="N18" i="6"/>
  <c r="O18" i="6"/>
  <c r="P18" i="6"/>
  <c r="L18" i="6"/>
  <c r="H43" i="6"/>
  <c r="F43" i="6"/>
  <c r="H42" i="6"/>
  <c r="F42" i="6"/>
  <c r="D42" i="6"/>
  <c r="H40" i="6"/>
  <c r="F40" i="6"/>
  <c r="D40" i="6"/>
  <c r="B40" i="6"/>
  <c r="V33" i="5"/>
  <c r="Y35" i="5"/>
  <c r="Y33" i="5"/>
  <c r="X33" i="5"/>
  <c r="T33" i="5"/>
  <c r="T31" i="5"/>
  <c r="U31" i="5"/>
  <c r="V31" i="5"/>
  <c r="W31" i="5"/>
  <c r="X31" i="5"/>
  <c r="Y31" i="5"/>
  <c r="S31" i="5"/>
  <c r="P17" i="5"/>
  <c r="O17" i="5"/>
  <c r="M17" i="5"/>
  <c r="K17" i="5"/>
  <c r="K15" i="5"/>
  <c r="L15" i="5"/>
  <c r="M15" i="5"/>
  <c r="N15" i="5"/>
  <c r="O15" i="5"/>
  <c r="P15" i="5"/>
  <c r="J15" i="5"/>
  <c r="Q49" i="4"/>
  <c r="R49" i="4"/>
  <c r="P49" i="4"/>
  <c r="Q32" i="4"/>
  <c r="R32" i="4"/>
  <c r="P32" i="4"/>
  <c r="Q15" i="4"/>
  <c r="R15" i="4"/>
  <c r="P15" i="4"/>
  <c r="M12" i="4"/>
  <c r="L12" i="4"/>
  <c r="I13" i="4"/>
  <c r="H13" i="4"/>
  <c r="H11" i="4"/>
  <c r="I11" i="4"/>
  <c r="G11" i="4"/>
  <c r="C13" i="4"/>
  <c r="C11" i="4"/>
  <c r="D11" i="4"/>
  <c r="B11" i="4"/>
  <c r="Z23" i="3" l="1"/>
  <c r="Z22" i="3"/>
  <c r="Y22" i="3"/>
  <c r="Y20" i="3"/>
  <c r="Z20" i="3"/>
  <c r="X20" i="3"/>
  <c r="R47" i="3"/>
  <c r="R46" i="3"/>
  <c r="Q46" i="3"/>
  <c r="Q44" i="3"/>
  <c r="R44" i="3"/>
  <c r="P44" i="3"/>
  <c r="R25" i="3"/>
  <c r="R24" i="3"/>
  <c r="Q24" i="3"/>
  <c r="Q22" i="3"/>
  <c r="R22" i="3"/>
  <c r="P22" i="3"/>
  <c r="M53" i="3"/>
  <c r="M52" i="3"/>
  <c r="L52" i="3"/>
  <c r="L50" i="3"/>
  <c r="M50" i="3"/>
  <c r="M25" i="3"/>
  <c r="L22" i="3"/>
  <c r="M22" i="3"/>
  <c r="K22" i="3"/>
  <c r="H4" i="3"/>
  <c r="H5" i="3"/>
  <c r="H6" i="3"/>
  <c r="H7" i="3"/>
  <c r="G13" i="3"/>
  <c r="G14" i="3"/>
  <c r="G15" i="3"/>
  <c r="G12" i="3"/>
  <c r="G5" i="3"/>
  <c r="G6" i="3"/>
  <c r="G7" i="3"/>
  <c r="E11" i="3"/>
  <c r="E12" i="3"/>
  <c r="E13" i="3"/>
  <c r="E14" i="3"/>
  <c r="E15" i="3"/>
  <c r="E19" i="3"/>
  <c r="E20" i="3"/>
  <c r="E21" i="3"/>
  <c r="E22" i="3"/>
  <c r="E23" i="3"/>
  <c r="E4" i="3"/>
  <c r="E5" i="3"/>
  <c r="E6" i="3"/>
  <c r="E7" i="3"/>
  <c r="E3" i="3"/>
  <c r="I26" i="2"/>
  <c r="I25" i="2"/>
  <c r="H23" i="2"/>
  <c r="I23" i="2"/>
  <c r="G23" i="2"/>
  <c r="D23" i="2"/>
  <c r="D22" i="2"/>
  <c r="C22" i="2"/>
  <c r="C20" i="2"/>
  <c r="D20" i="2"/>
  <c r="B20" i="2"/>
  <c r="D46" i="2"/>
  <c r="D45" i="2"/>
  <c r="C45" i="2"/>
  <c r="D44" i="2"/>
  <c r="C44" i="2"/>
  <c r="D43" i="2"/>
  <c r="C43" i="2"/>
  <c r="B43" i="2"/>
  <c r="D70" i="2"/>
  <c r="D69" i="2"/>
  <c r="C69" i="2"/>
  <c r="C67" i="2"/>
  <c r="D67" i="2"/>
  <c r="B67" i="2"/>
  <c r="AO18" i="1" l="1"/>
  <c r="AM18" i="1"/>
  <c r="AI18" i="1"/>
  <c r="AK10" i="1"/>
  <c r="AG10" i="1"/>
  <c r="AO16" i="1" l="1"/>
  <c r="AM16" i="1"/>
  <c r="AI16" i="1"/>
  <c r="AM5" i="1"/>
  <c r="AI5" i="1"/>
  <c r="AD18" i="1"/>
  <c r="AB18" i="1"/>
  <c r="V18" i="1"/>
  <c r="AD17" i="1"/>
  <c r="AB17" i="1"/>
  <c r="V17" i="1"/>
  <c r="AD11" i="1"/>
  <c r="AB11" i="1"/>
  <c r="V11" i="1"/>
  <c r="V12" i="1"/>
  <c r="AB12" i="1"/>
  <c r="AD12" i="1"/>
  <c r="AD6" i="1"/>
  <c r="AD5" i="1"/>
  <c r="AB6" i="1"/>
  <c r="AB5" i="1"/>
  <c r="V6" i="1"/>
  <c r="V5" i="1"/>
</calcChain>
</file>

<file path=xl/sharedStrings.xml><?xml version="1.0" encoding="utf-8"?>
<sst xmlns="http://schemas.openxmlformats.org/spreadsheetml/2006/main" count="1964" uniqueCount="580">
  <si>
    <t>Figure 1A</t>
    <phoneticPr fontId="1" type="noConversion"/>
  </si>
  <si>
    <t xml:space="preserve">CAP2 </t>
    <phoneticPr fontId="1" type="noConversion"/>
  </si>
  <si>
    <t>Upregulated pathway</t>
    <phoneticPr fontId="1" type="noConversion"/>
  </si>
  <si>
    <t>HALLMARK_INTERFERON_ALPHA_RESPONSE</t>
  </si>
  <si>
    <t>HALLMARK_COAGULATION</t>
  </si>
  <si>
    <t>HALLMARK_INTERFERON_GAMMA_RESPONSE</t>
  </si>
  <si>
    <t>HALLMARK_TNFA_SIGNALING_VIA_NFKB</t>
  </si>
  <si>
    <t>HALLMARK_KRAS_SIGNALING_DN</t>
  </si>
  <si>
    <t>HALLMARK_EPITHELIAL_MESENCHYMAL_TRANSITION</t>
  </si>
  <si>
    <t>Downregulated pathway</t>
    <phoneticPr fontId="1" type="noConversion"/>
  </si>
  <si>
    <t>HALLMARK_E2F_TARGETS</t>
  </si>
  <si>
    <t>HALLMARK_MYC_TARGETS_V1</t>
  </si>
  <si>
    <t>HALLMARK_G2M_CHECKPOINT</t>
  </si>
  <si>
    <t>HALLMARK_MTORC1_SIGNALING</t>
  </si>
  <si>
    <t>HALLMARK_UNFOLDED_PROTEIN_RESPONSE</t>
  </si>
  <si>
    <t>HALLMARK_MYC_TARGETS_V2</t>
  </si>
  <si>
    <t>HALLMARK_GLYCOLYSIS</t>
  </si>
  <si>
    <t>HALLMARK_MITOTIC_SPINDLE</t>
  </si>
  <si>
    <t>HALLMARK_OXIDATIVE_PHOSPHORYLATION</t>
  </si>
  <si>
    <t>HALLMARK_DNA_REPAIR</t>
  </si>
  <si>
    <t>HALLMARK_PI3K_AKT_MTOR_SIGNALING</t>
  </si>
  <si>
    <t>HALLMARK_SPERMATOGENESIS</t>
  </si>
  <si>
    <t>HALLMARK_HYPOXIA</t>
  </si>
  <si>
    <t>CAP8</t>
    <phoneticPr fontId="1" type="noConversion"/>
  </si>
  <si>
    <t>HALLMARK_TGF_BETA_SIGNALING</t>
  </si>
  <si>
    <t>HALLMARK_CHOLESTEROL_HOMEOSTASIS</t>
  </si>
  <si>
    <t>HALLMARK_ADIPOGENESIS</t>
  </si>
  <si>
    <t>HALLMARK_FATTY_ACID_METABOLISM</t>
  </si>
  <si>
    <t>HALLMARK_ESTROGEN_RESPONSE_LATE</t>
  </si>
  <si>
    <t>PC3</t>
    <phoneticPr fontId="1" type="noConversion"/>
  </si>
  <si>
    <t>HALLMARK_BILE_ACID_METABOLISM</t>
  </si>
  <si>
    <t>HALLMARK_KRAS_SIGNALING_UP</t>
  </si>
  <si>
    <t>HALLMARK_INFLAMMATORY_RESPONSE</t>
  </si>
  <si>
    <t>HALLMARK_MYOGENESIS</t>
  </si>
  <si>
    <t>HALLMARK_UV_RESPONSE_DN</t>
  </si>
  <si>
    <t>HALLMARK_COMPLEMENT</t>
  </si>
  <si>
    <t>HALLMARK_UV_RESPONSE_UP</t>
  </si>
  <si>
    <t>Pten-null tumor</t>
    <phoneticPr fontId="1" type="noConversion"/>
  </si>
  <si>
    <t>HALLMARK_ESTROGEN_RESPONSE_EARLY</t>
  </si>
  <si>
    <t>HALLMARK_APICAL_JUNCTION</t>
  </si>
  <si>
    <t>HALLMARK_ANGIOGENESIS</t>
  </si>
  <si>
    <t>HALLMARK_IL2_STAT5_SIGNALING</t>
  </si>
  <si>
    <t>HALLMARK_P53_PATHWAY</t>
  </si>
  <si>
    <t>HALLMARK_IL6_JAK_STAT3_SIGNALING</t>
  </si>
  <si>
    <t>HALLMARK_HEDGEHOG_SIGNALING</t>
  </si>
  <si>
    <t>HALLMARK_APOPTOSIS</t>
  </si>
  <si>
    <t>HALLMARK_HEME_METABOLISM</t>
  </si>
  <si>
    <t>LNCap</t>
    <phoneticPr fontId="1" type="noConversion"/>
  </si>
  <si>
    <t>HALLMARK_ANDROGEN_RESPONSE</t>
  </si>
  <si>
    <t>HALLMARK_APICAL_SURFACE</t>
  </si>
  <si>
    <t>Figure 1B</t>
    <phoneticPr fontId="1" type="noConversion"/>
  </si>
  <si>
    <t>Vehicle</t>
    <phoneticPr fontId="1" type="noConversion"/>
  </si>
  <si>
    <t>+BAY48hr</t>
    <phoneticPr fontId="1" type="noConversion"/>
  </si>
  <si>
    <t>-BAY72hr</t>
    <phoneticPr fontId="1" type="noConversion"/>
  </si>
  <si>
    <t>IRF1</t>
    <phoneticPr fontId="1" type="noConversion"/>
  </si>
  <si>
    <t>IRF9</t>
    <phoneticPr fontId="1" type="noConversion"/>
  </si>
  <si>
    <t>Stat1</t>
    <phoneticPr fontId="1" type="noConversion"/>
  </si>
  <si>
    <t>Stat2</t>
    <phoneticPr fontId="1" type="noConversion"/>
  </si>
  <si>
    <t>Ifnar1</t>
    <phoneticPr fontId="1" type="noConversion"/>
  </si>
  <si>
    <t>Ifngr1</t>
    <phoneticPr fontId="1" type="noConversion"/>
  </si>
  <si>
    <t>Ifngr2</t>
    <phoneticPr fontId="1" type="noConversion"/>
  </si>
  <si>
    <t>Fas</t>
    <phoneticPr fontId="1" type="noConversion"/>
  </si>
  <si>
    <t>Psmb9</t>
    <phoneticPr fontId="1" type="noConversion"/>
  </si>
  <si>
    <t>Tapbp</t>
    <phoneticPr fontId="1" type="noConversion"/>
  </si>
  <si>
    <t>B2M</t>
    <phoneticPr fontId="1" type="noConversion"/>
  </si>
  <si>
    <t>H2-K1</t>
    <phoneticPr fontId="1" type="noConversion"/>
  </si>
  <si>
    <t>Jak2</t>
    <phoneticPr fontId="1" type="noConversion"/>
  </si>
  <si>
    <t>Figure 1C</t>
    <phoneticPr fontId="1" type="noConversion"/>
  </si>
  <si>
    <t>CAP2</t>
    <phoneticPr fontId="1" type="noConversion"/>
  </si>
  <si>
    <t>BAY 48hr</t>
    <phoneticPr fontId="1" type="noConversion"/>
  </si>
  <si>
    <t>CCL5</t>
    <phoneticPr fontId="1" type="noConversion"/>
  </si>
  <si>
    <t>CXCL10</t>
    <phoneticPr fontId="1" type="noConversion"/>
  </si>
  <si>
    <t>SD</t>
    <phoneticPr fontId="1" type="noConversion"/>
  </si>
  <si>
    <t>Mean</t>
    <phoneticPr fontId="1" type="noConversion"/>
  </si>
  <si>
    <t>Figure 1E</t>
    <phoneticPr fontId="1" type="noConversion"/>
  </si>
  <si>
    <t>Figure 1F</t>
    <phoneticPr fontId="1" type="noConversion"/>
  </si>
  <si>
    <t>Figure 2B</t>
    <phoneticPr fontId="1" type="noConversion"/>
  </si>
  <si>
    <t>Vehicle</t>
    <phoneticPr fontId="1" type="noConversion"/>
  </si>
  <si>
    <t>BAY-D</t>
    <phoneticPr fontId="1" type="noConversion"/>
  </si>
  <si>
    <t>BAY-I</t>
    <phoneticPr fontId="1" type="noConversion"/>
  </si>
  <si>
    <t>Figure 2C</t>
    <phoneticPr fontId="1" type="noConversion"/>
  </si>
  <si>
    <t>Figure 2D</t>
    <phoneticPr fontId="1" type="noConversion"/>
  </si>
  <si>
    <t>Figure 3A</t>
    <phoneticPr fontId="1" type="noConversion"/>
  </si>
  <si>
    <t>BAY(μmol)</t>
    <phoneticPr fontId="1" type="noConversion"/>
  </si>
  <si>
    <t>Figure 3B</t>
    <phoneticPr fontId="1" type="noConversion"/>
  </si>
  <si>
    <t>Figure 3C</t>
    <phoneticPr fontId="1" type="noConversion"/>
  </si>
  <si>
    <t>Figure 3D</t>
    <phoneticPr fontId="1" type="noConversion"/>
  </si>
  <si>
    <t>Figure 3E</t>
    <phoneticPr fontId="1" type="noConversion"/>
  </si>
  <si>
    <t>Figure 4B</t>
    <phoneticPr fontId="1" type="noConversion"/>
  </si>
  <si>
    <t>Vehicle + Vehicle</t>
  </si>
  <si>
    <t>S1Pi + Vehicle</t>
    <phoneticPr fontId="1" type="noConversion"/>
  </si>
  <si>
    <t>S1Pi + BAY-I</t>
    <phoneticPr fontId="1" type="noConversion"/>
  </si>
  <si>
    <t>Figure 4C</t>
    <phoneticPr fontId="1" type="noConversion"/>
  </si>
  <si>
    <t>Figure 4D</t>
    <phoneticPr fontId="1" type="noConversion"/>
  </si>
  <si>
    <t>Figure 4E</t>
    <phoneticPr fontId="1" type="noConversion"/>
  </si>
  <si>
    <t>Figure 4F</t>
    <phoneticPr fontId="1" type="noConversion"/>
  </si>
  <si>
    <t>Figure 5A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</si>
  <si>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</si>
  <si>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</si>
  <si>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</si>
  <si>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r>
      <t>CD8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T cell </t>
    </r>
    <phoneticPr fontId="1" type="noConversion"/>
  </si>
  <si>
    <t>CD4 helper T cell</t>
    <phoneticPr fontId="1" type="noConversion"/>
  </si>
  <si>
    <t>Treg</t>
  </si>
  <si>
    <t>FDR= 0.090</t>
    <phoneticPr fontId="1" type="noConversion"/>
  </si>
  <si>
    <t>BAY-I compare to Vehicle</t>
    <phoneticPr fontId="1" type="noConversion"/>
  </si>
  <si>
    <t>BAY-D compare to Vehicle</t>
    <phoneticPr fontId="1" type="noConversion"/>
  </si>
  <si>
    <t>FDR= 1.000</t>
    <phoneticPr fontId="1" type="noConversion"/>
  </si>
  <si>
    <t>FDR= 0.370</t>
    <phoneticPr fontId="1" type="noConversion"/>
  </si>
  <si>
    <t>FDR= 0.897</t>
    <phoneticPr fontId="1" type="noConversion"/>
  </si>
  <si>
    <t>Vehicle</t>
  </si>
  <si>
    <t>Vehicle</t>
    <phoneticPr fontId="1" type="noConversion"/>
  </si>
  <si>
    <t>BAY-I</t>
    <phoneticPr fontId="1" type="noConversion"/>
  </si>
  <si>
    <t>BAY-I + anti-CD8 ab</t>
    <phoneticPr fontId="1" type="noConversion"/>
  </si>
  <si>
    <t>Figure 6A</t>
    <phoneticPr fontId="1" type="noConversion"/>
  </si>
  <si>
    <t>BAY-I withdraw 4 weeks</t>
    <phoneticPr fontId="1" type="noConversion"/>
  </si>
  <si>
    <t>Figure 6B</t>
    <phoneticPr fontId="1" type="noConversion"/>
  </si>
  <si>
    <t>BAY-I follow Fingolimod 4 week</t>
  </si>
  <si>
    <t>BAY-I withdraw release 10 weeks</t>
    <phoneticPr fontId="1" type="noConversion"/>
  </si>
  <si>
    <t>Figure 6C</t>
    <phoneticPr fontId="1" type="noConversion"/>
  </si>
  <si>
    <t xml:space="preserve">IHC-CD8 </t>
  </si>
  <si>
    <t>Figure 6D</t>
    <phoneticPr fontId="1" type="noConversion"/>
  </si>
  <si>
    <t>Figure 6E</t>
    <phoneticPr fontId="1" type="noConversion"/>
  </si>
  <si>
    <t>Figure 6F</t>
    <phoneticPr fontId="1" type="noConversion"/>
  </si>
  <si>
    <t xml:space="preserve">FDR= 0.009 </t>
    <phoneticPr fontId="1" type="noConversion"/>
  </si>
  <si>
    <t>Figure 7A</t>
    <phoneticPr fontId="1" type="noConversion"/>
  </si>
  <si>
    <t>HE</t>
    <phoneticPr fontId="1" type="noConversion"/>
  </si>
  <si>
    <t>B220</t>
    <phoneticPr fontId="1" type="noConversion"/>
  </si>
  <si>
    <t>CD8</t>
    <phoneticPr fontId="1" type="noConversion"/>
  </si>
  <si>
    <t>CD11C</t>
    <phoneticPr fontId="1" type="noConversion"/>
  </si>
  <si>
    <t>Ki67</t>
    <phoneticPr fontId="1" type="noConversion"/>
  </si>
  <si>
    <t>Figure 7B</t>
    <phoneticPr fontId="1" type="noConversion"/>
  </si>
  <si>
    <t>Figure 7C</t>
    <phoneticPr fontId="1" type="noConversion"/>
  </si>
  <si>
    <t>CD8A</t>
  </si>
  <si>
    <t>TLS SCORE</t>
  </si>
  <si>
    <t>BAY-I withdraw</t>
    <phoneticPr fontId="1" type="noConversion"/>
  </si>
  <si>
    <t>Figure 7D</t>
    <phoneticPr fontId="1" type="noConversion"/>
  </si>
  <si>
    <t>Figure 7E</t>
    <phoneticPr fontId="1" type="noConversion"/>
  </si>
  <si>
    <t>BAY-I withdraw 4-10 weeks</t>
    <phoneticPr fontId="1" type="noConversion"/>
  </si>
  <si>
    <t>Figure 7F</t>
    <phoneticPr fontId="1" type="noConversion"/>
  </si>
  <si>
    <t>CPK</t>
    <phoneticPr fontId="1" type="noConversion"/>
  </si>
  <si>
    <t>Figure 8A</t>
    <phoneticPr fontId="1" type="noConversion"/>
  </si>
  <si>
    <t>PD-1</t>
    <phoneticPr fontId="1" type="noConversion"/>
  </si>
  <si>
    <t>CD28</t>
    <phoneticPr fontId="1" type="noConversion"/>
  </si>
  <si>
    <t>ICOS</t>
    <phoneticPr fontId="1" type="noConversion"/>
  </si>
  <si>
    <t>CTLA-4</t>
    <phoneticPr fontId="1" type="noConversion"/>
  </si>
  <si>
    <t>TIM-3</t>
    <phoneticPr fontId="1" type="noConversion"/>
  </si>
  <si>
    <t>Isotype</t>
    <phoneticPr fontId="1" type="noConversion"/>
  </si>
  <si>
    <t xml:space="preserve">BAY-I </t>
    <phoneticPr fontId="1" type="noConversion"/>
  </si>
  <si>
    <t>Figure 8B</t>
    <phoneticPr fontId="1" type="noConversion"/>
  </si>
  <si>
    <t xml:space="preserve">BAY-I withdraw </t>
    <phoneticPr fontId="1" type="noConversion"/>
  </si>
  <si>
    <t>Figure 8D</t>
    <phoneticPr fontId="1" type="noConversion"/>
  </si>
  <si>
    <t>mice 1</t>
    <phoneticPr fontId="1" type="noConversion"/>
  </si>
  <si>
    <t>mice 2</t>
    <phoneticPr fontId="1" type="noConversion"/>
  </si>
  <si>
    <t>BAY-I follow isotype</t>
    <phoneticPr fontId="1" type="noConversion"/>
  </si>
  <si>
    <t>mice 3</t>
    <phoneticPr fontId="1" type="noConversion"/>
  </si>
  <si>
    <t>BAY-I follow anti-PD-1</t>
    <phoneticPr fontId="1" type="noConversion"/>
  </si>
  <si>
    <t xml:space="preserve">BAY-I follow anti-PD-1 drug withdraw </t>
    <phoneticPr fontId="1" type="noConversion"/>
  </si>
  <si>
    <t>Figure 8E</t>
    <phoneticPr fontId="1" type="noConversion"/>
  </si>
  <si>
    <r>
      <rPr>
        <b/>
        <i/>
        <sz val="11"/>
        <rFont val="Arial"/>
        <family val="2"/>
      </rPr>
      <t>Pten</t>
    </r>
    <r>
      <rPr>
        <b/>
        <sz val="11"/>
        <rFont val="Arial"/>
        <family val="2"/>
      </rPr>
      <t xml:space="preserve">-null; </t>
    </r>
    <r>
      <rPr>
        <b/>
        <i/>
        <sz val="11"/>
        <rFont val="Arial"/>
        <family val="2"/>
      </rPr>
      <t>Cd8</t>
    </r>
    <r>
      <rPr>
        <b/>
        <sz val="11"/>
        <rFont val="Arial"/>
        <family val="2"/>
      </rPr>
      <t>-KO mice</t>
    </r>
    <phoneticPr fontId="1" type="noConversion"/>
  </si>
  <si>
    <r>
      <rPr>
        <b/>
        <i/>
        <sz val="11"/>
        <rFont val="Arial"/>
        <family val="2"/>
      </rPr>
      <t>Pten</t>
    </r>
    <r>
      <rPr>
        <b/>
        <sz val="11"/>
        <rFont val="Arial"/>
        <family val="2"/>
      </rPr>
      <t>-null mice</t>
    </r>
    <phoneticPr fontId="1" type="noConversion"/>
  </si>
  <si>
    <t>BAY-I follow anti-PD-1 + Fingolimod</t>
    <phoneticPr fontId="1" type="noConversion"/>
  </si>
  <si>
    <t>BAY-I follow anti-PD-1 Drug withdraw</t>
    <phoneticPr fontId="1" type="noConversion"/>
  </si>
  <si>
    <t>Figure 8F</t>
    <phoneticPr fontId="1" type="noConversion"/>
  </si>
  <si>
    <r>
      <t>Gzmb+ cell number per mm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phoneticPr fontId="1" type="noConversion"/>
  </si>
  <si>
    <t>Figure 8G</t>
    <phoneticPr fontId="1" type="noConversion"/>
  </si>
  <si>
    <t>Figure 8H</t>
    <phoneticPr fontId="1" type="noConversion"/>
  </si>
  <si>
    <t>BAY-I withdraw follow anti-PD1</t>
    <phoneticPr fontId="1" type="noConversion"/>
  </si>
  <si>
    <t>BAY-I follow anti-PD-1 withdraw</t>
    <phoneticPr fontId="1" type="noConversion"/>
  </si>
  <si>
    <t>Figure 8I</t>
    <phoneticPr fontId="1" type="noConversion"/>
  </si>
  <si>
    <t>Figure S1A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</si>
  <si>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Pten</t>
    </r>
    <r>
      <rPr>
        <sz val="11"/>
        <color theme="1"/>
        <rFont val="等线"/>
        <family val="2"/>
        <scheme val="minor"/>
      </rPr>
      <t>-null</t>
    </r>
    <phoneticPr fontId="1" type="noConversion"/>
  </si>
  <si>
    <r>
      <t xml:space="preserve">Castrated </t>
    </r>
    <r>
      <rPr>
        <i/>
        <sz val="11"/>
        <color theme="1"/>
        <rFont val="等线"/>
        <family val="3"/>
        <charset val="134"/>
        <scheme val="minor"/>
      </rPr>
      <t>Pten</t>
    </r>
    <r>
      <rPr>
        <sz val="11"/>
        <color theme="1"/>
        <rFont val="等线"/>
        <family val="2"/>
        <scheme val="minor"/>
      </rPr>
      <t>-null</t>
    </r>
    <phoneticPr fontId="1" type="noConversion"/>
  </si>
  <si>
    <t>Figure S1C</t>
    <phoneticPr fontId="1" type="noConversion"/>
  </si>
  <si>
    <t>Anti-PD-1</t>
    <phoneticPr fontId="1" type="noConversion"/>
  </si>
  <si>
    <t>CD8/Treg ratio</t>
    <phoneticPr fontId="1" type="noConversion"/>
  </si>
  <si>
    <t>Figure S1D</t>
    <phoneticPr fontId="1" type="noConversion"/>
  </si>
  <si>
    <t xml:space="preserve">HE </t>
    <phoneticPr fontId="1" type="noConversion"/>
  </si>
  <si>
    <t>GZMb</t>
    <phoneticPr fontId="1" type="noConversion"/>
  </si>
  <si>
    <t>Figure S2A</t>
    <phoneticPr fontId="1" type="noConversion"/>
  </si>
  <si>
    <t>BAY 48h</t>
  </si>
  <si>
    <t>CAP2</t>
  </si>
  <si>
    <t>CAP8</t>
  </si>
  <si>
    <t>PC3</t>
  </si>
  <si>
    <t>LNCap</t>
  </si>
  <si>
    <t>Figure S2B</t>
    <phoneticPr fontId="1" type="noConversion"/>
  </si>
  <si>
    <t>Relative mRNA expression</t>
    <phoneticPr fontId="1" type="noConversion"/>
  </si>
  <si>
    <t>IRF1</t>
  </si>
  <si>
    <t>IRF2</t>
  </si>
  <si>
    <t>IRF3</t>
  </si>
  <si>
    <t>IRF7</t>
  </si>
  <si>
    <t>IRF9</t>
  </si>
  <si>
    <t>LNCaP</t>
    <phoneticPr fontId="1" type="noConversion"/>
  </si>
  <si>
    <t>Figure S2C</t>
    <phoneticPr fontId="1" type="noConversion"/>
  </si>
  <si>
    <t>Figure S2D</t>
    <phoneticPr fontId="1" type="noConversion"/>
  </si>
  <si>
    <t>BAY 180mg/kg</t>
  </si>
  <si>
    <t>BAY 180mg/kg</t>
    <phoneticPr fontId="1" type="noConversion"/>
  </si>
  <si>
    <t>Anterior</t>
    <phoneticPr fontId="1" type="noConversion"/>
  </si>
  <si>
    <t>Dorsal</t>
    <phoneticPr fontId="1" type="noConversion"/>
  </si>
  <si>
    <t>Lateral</t>
    <phoneticPr fontId="1" type="noConversion"/>
  </si>
  <si>
    <t>P-AKT</t>
    <phoneticPr fontId="1" type="noConversion"/>
  </si>
  <si>
    <t>BAY 75mg/kg</t>
    <phoneticPr fontId="1" type="noConversion"/>
  </si>
  <si>
    <t>mKi67</t>
    <phoneticPr fontId="1" type="noConversion"/>
  </si>
  <si>
    <t>Figure S2E</t>
    <phoneticPr fontId="1" type="noConversion"/>
  </si>
  <si>
    <t>Figure S2F</t>
    <phoneticPr fontId="1" type="noConversion"/>
  </si>
  <si>
    <t>-DOX</t>
    <phoneticPr fontId="1" type="noConversion"/>
  </si>
  <si>
    <t>PTEN</t>
    <phoneticPr fontId="1" type="noConversion"/>
  </si>
  <si>
    <t>Pan-AKT</t>
    <phoneticPr fontId="1" type="noConversion"/>
  </si>
  <si>
    <t>β-actin</t>
    <phoneticPr fontId="1" type="noConversion"/>
  </si>
  <si>
    <t>PC3tet + BAY108 48h</t>
  </si>
  <si>
    <t>PC3tet+ dox + BAY108 48h</t>
  </si>
  <si>
    <t>IFITM1</t>
  </si>
  <si>
    <t>IFIT1</t>
  </si>
  <si>
    <t>CXCL10</t>
  </si>
  <si>
    <t>CCL5</t>
  </si>
  <si>
    <t>B2M</t>
  </si>
  <si>
    <t>Figure S2G</t>
    <phoneticPr fontId="1" type="noConversion"/>
  </si>
  <si>
    <t>R-squared:  0.4639</t>
  </si>
  <si>
    <t>R-squared:  0.3852</t>
  </si>
  <si>
    <t>R-squared:  0.4433</t>
  </si>
  <si>
    <t>R-squared:  0.2980</t>
  </si>
  <si>
    <t>R-squared:  0.5608</t>
  </si>
  <si>
    <t>R-squared:  0.5163</t>
  </si>
  <si>
    <t>R-squared:  0.5523</t>
  </si>
  <si>
    <t>R-squared:  0.4314</t>
  </si>
  <si>
    <t>R-squared:  0.6305</t>
  </si>
  <si>
    <t>R-squared:  0.6269</t>
  </si>
  <si>
    <t>R-squared:  0.5895</t>
  </si>
  <si>
    <t>R-squared:  0.5393</t>
  </si>
  <si>
    <t>R-squared:  0.6660</t>
  </si>
  <si>
    <t>R-squared:  0.7434</t>
  </si>
  <si>
    <t>R-squared:  0.6425</t>
  </si>
  <si>
    <t>R-squared:  0.6693</t>
  </si>
  <si>
    <t>Figure S3A</t>
    <phoneticPr fontId="1" type="noConversion"/>
  </si>
  <si>
    <t>BAY-D</t>
  </si>
  <si>
    <t>Figure S3C</t>
    <phoneticPr fontId="1" type="noConversion"/>
  </si>
  <si>
    <t>Days</t>
    <phoneticPr fontId="1" type="noConversion"/>
  </si>
  <si>
    <t>Figure S3D</t>
    <phoneticPr fontId="1" type="noConversion"/>
  </si>
  <si>
    <t>CK5</t>
    <phoneticPr fontId="1" type="noConversion"/>
  </si>
  <si>
    <t>CK8</t>
    <phoneticPr fontId="1" type="noConversion"/>
  </si>
  <si>
    <r>
      <t>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per mm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phoneticPr fontId="1" type="noConversion"/>
  </si>
  <si>
    <t>liver</t>
    <phoneticPr fontId="1" type="noConversion"/>
  </si>
  <si>
    <t>Lung</t>
    <phoneticPr fontId="1" type="noConversion"/>
  </si>
  <si>
    <t>A-SMA</t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</si>
  <si>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Pten</t>
    </r>
    <r>
      <rPr>
        <b/>
        <sz val="11"/>
        <color theme="1"/>
        <rFont val="等线"/>
        <family val="3"/>
        <charset val="134"/>
        <scheme val="minor"/>
      </rPr>
      <t>-null</t>
    </r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</si>
  <si>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Pten</t>
    </r>
    <r>
      <rPr>
        <b/>
        <sz val="11"/>
        <color theme="1"/>
        <rFont val="等线"/>
        <family val="3"/>
        <charset val="134"/>
        <scheme val="minor"/>
      </rPr>
      <t>-null;</t>
    </r>
    <r>
      <rPr>
        <b/>
        <i/>
        <sz val="11"/>
        <color theme="1"/>
        <rFont val="等线"/>
        <family val="3"/>
        <charset val="134"/>
        <scheme val="minor"/>
      </rPr>
      <t>Cd8</t>
    </r>
    <r>
      <rPr>
        <b/>
        <sz val="11"/>
        <color theme="1"/>
        <rFont val="等线"/>
        <family val="3"/>
        <charset val="134"/>
        <scheme val="minor"/>
      </rPr>
      <t>-KO</t>
    </r>
    <phoneticPr fontId="1" type="noConversion"/>
  </si>
  <si>
    <r>
      <rPr>
        <i/>
        <sz val="11"/>
        <color theme="1"/>
        <rFont val="Arial"/>
        <family val="2"/>
      </rPr>
      <t>Pten</t>
    </r>
    <r>
      <rPr>
        <sz val="11"/>
        <color theme="1"/>
        <rFont val="Arial"/>
        <family val="2"/>
      </rPr>
      <t>-null</t>
    </r>
    <phoneticPr fontId="1" type="noConversion"/>
  </si>
  <si>
    <r>
      <rPr>
        <i/>
        <sz val="11"/>
        <color theme="1"/>
        <rFont val="Arial"/>
        <family val="2"/>
      </rPr>
      <t>Pten</t>
    </r>
    <r>
      <rPr>
        <sz val="11"/>
        <color theme="1"/>
        <rFont val="Arial"/>
        <family val="2"/>
      </rPr>
      <t>-null;</t>
    </r>
    <r>
      <rPr>
        <i/>
        <sz val="11"/>
        <color theme="1"/>
        <rFont val="Arial"/>
        <family val="2"/>
      </rPr>
      <t>Cd8</t>
    </r>
    <r>
      <rPr>
        <sz val="11"/>
        <color theme="1"/>
        <rFont val="Arial"/>
        <family val="2"/>
      </rPr>
      <t>-KO</t>
    </r>
    <phoneticPr fontId="1" type="noConversion"/>
  </si>
  <si>
    <t>BAY-I + CD8 depletion</t>
    <phoneticPr fontId="1" type="noConversion"/>
  </si>
  <si>
    <t>Untreated</t>
    <phoneticPr fontId="1" type="noConversion"/>
  </si>
  <si>
    <t xml:space="preserve"> 10IU IFNγ</t>
    <phoneticPr fontId="1" type="noConversion"/>
  </si>
  <si>
    <t>PD-L1 Positive cell ratio</t>
    <phoneticPr fontId="1" type="noConversion"/>
  </si>
  <si>
    <t>BAY-D Plus anti-PD-1</t>
    <phoneticPr fontId="1" type="noConversion"/>
  </si>
  <si>
    <t>Figure S7A</t>
    <phoneticPr fontId="1" type="noConversion"/>
  </si>
  <si>
    <t xml:space="preserve">CD8/Treg ratio </t>
    <phoneticPr fontId="1" type="noConversion"/>
  </si>
  <si>
    <t>BAY-I follow isotype (n=7)</t>
  </si>
  <si>
    <t>BAY-I follow anti-PD-1 (n=7)</t>
  </si>
  <si>
    <t>FDR =0.000</t>
    <phoneticPr fontId="1" type="noConversion"/>
  </si>
  <si>
    <t xml:space="preserve">BAY-I follow isotype </t>
    <phoneticPr fontId="1" type="noConversion"/>
  </si>
  <si>
    <t>HE</t>
    <phoneticPr fontId="1" type="noConversion"/>
  </si>
  <si>
    <t>Vehicle</t>
    <phoneticPr fontId="1" type="noConversion"/>
  </si>
  <si>
    <t>BAY-D</t>
    <phoneticPr fontId="1" type="noConversion"/>
  </si>
  <si>
    <t>BAY-I</t>
    <phoneticPr fontId="1" type="noConversion"/>
  </si>
  <si>
    <t>CD45</t>
    <phoneticPr fontId="1" type="noConversion"/>
  </si>
  <si>
    <t>CD8</t>
    <phoneticPr fontId="1" type="noConversion"/>
  </si>
  <si>
    <t>HE</t>
    <phoneticPr fontId="1" type="noConversion"/>
  </si>
  <si>
    <t>CD8</t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</si>
  <si>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Pten</t>
    </r>
    <r>
      <rPr>
        <b/>
        <sz val="11"/>
        <color theme="1"/>
        <rFont val="等线"/>
        <family val="3"/>
        <charset val="134"/>
        <scheme val="minor"/>
      </rPr>
      <t xml:space="preserve">-null; </t>
    </r>
    <r>
      <rPr>
        <b/>
        <i/>
        <sz val="11"/>
        <color theme="1"/>
        <rFont val="等线"/>
        <family val="3"/>
        <charset val="134"/>
        <scheme val="minor"/>
      </rPr>
      <t>Cd8</t>
    </r>
    <r>
      <rPr>
        <b/>
        <sz val="11"/>
        <color theme="1"/>
        <rFont val="等线"/>
        <family val="3"/>
        <charset val="134"/>
        <scheme val="minor"/>
      </rPr>
      <t>-KO + Vehicle</t>
    </r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</si>
  <si>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Pten</t>
    </r>
    <r>
      <rPr>
        <b/>
        <sz val="11"/>
        <color theme="1"/>
        <rFont val="等线"/>
        <family val="3"/>
        <charset val="134"/>
        <scheme val="minor"/>
      </rPr>
      <t>-null + Vehicle</t>
    </r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</si>
  <si>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Pten</t>
    </r>
    <r>
      <rPr>
        <b/>
        <sz val="11"/>
        <color theme="1"/>
        <rFont val="等线"/>
        <family val="3"/>
        <charset val="134"/>
        <scheme val="minor"/>
      </rPr>
      <t xml:space="preserve">-null; </t>
    </r>
    <r>
      <rPr>
        <b/>
        <i/>
        <sz val="11"/>
        <color theme="1"/>
        <rFont val="等线"/>
        <family val="3"/>
        <charset val="134"/>
        <scheme val="minor"/>
      </rPr>
      <t>Cd8</t>
    </r>
    <r>
      <rPr>
        <b/>
        <sz val="11"/>
        <color theme="1"/>
        <rFont val="等线"/>
        <family val="3"/>
        <charset val="134"/>
        <scheme val="minor"/>
      </rPr>
      <t>-KO + BAY-I</t>
    </r>
    <phoneticPr fontId="1" type="noConversion"/>
  </si>
  <si>
    <t>Cancer cell area (fold of change to vehicle)</t>
    <phoneticPr fontId="1" type="noConversion"/>
  </si>
  <si>
    <r>
      <t>Prostate Treg percent in CD4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</t>
    </r>
    <phoneticPr fontId="1" type="noConversion"/>
  </si>
  <si>
    <r>
      <t>Spleen Treg percent in CD4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</t>
    </r>
    <phoneticPr fontId="1" type="noConversion"/>
  </si>
  <si>
    <r>
      <t>Treg percent in CD4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 T cell </t>
    </r>
    <phoneticPr fontId="1" type="noConversion"/>
  </si>
  <si>
    <r>
      <t>CD8</t>
    </r>
    <r>
      <rPr>
        <b/>
        <vertAlign val="superscript"/>
        <sz val="10"/>
        <rFont val="Arial"/>
        <family val="2"/>
      </rPr>
      <t>+</t>
    </r>
    <r>
      <rPr>
        <b/>
        <sz val="10"/>
        <rFont val="Arial"/>
        <family val="2"/>
      </rPr>
      <t xml:space="preserve"> T cell percent in CD45+ cell </t>
    </r>
    <phoneticPr fontId="1" type="noConversion"/>
  </si>
  <si>
    <r>
      <t>Blood 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 percent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</t>
    </r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</si>
  <si>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Il2</t>
    </r>
    <r>
      <rPr>
        <b/>
        <sz val="11"/>
        <color theme="1"/>
        <rFont val="等线"/>
        <family val="3"/>
        <charset val="134"/>
        <scheme val="minor"/>
      </rPr>
      <t xml:space="preserve"> </t>
    </r>
    <phoneticPr fontId="1" type="noConversion"/>
  </si>
  <si>
    <t>Cd25(IL2RA)</t>
    <phoneticPr fontId="1" type="noConversion"/>
  </si>
  <si>
    <t xml:space="preserve">Fold of difference (Prostate CD8/Treg ratio) </t>
    <phoneticPr fontId="1" type="noConversion"/>
  </si>
  <si>
    <r>
      <t>Fold of difference (</t>
    </r>
    <r>
      <rPr>
        <b/>
        <i/>
        <sz val="11"/>
        <color theme="1"/>
        <rFont val="等线"/>
        <family val="3"/>
        <charset val="134"/>
        <scheme val="minor"/>
      </rPr>
      <t>Ifnγ</t>
    </r>
    <r>
      <rPr>
        <b/>
        <sz val="11"/>
        <color theme="1"/>
        <rFont val="等线"/>
        <family val="3"/>
        <charset val="134"/>
        <scheme val="minor"/>
      </rPr>
      <t xml:space="preserve"> mRNA level, vehicle as 1) </t>
    </r>
    <phoneticPr fontId="1" type="noConversion"/>
  </si>
  <si>
    <t>Clonotypes per kilo-reads (CPK)</t>
    <phoneticPr fontId="1" type="noConversion"/>
  </si>
  <si>
    <r>
      <t>Percent of CD44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in CD8</t>
    </r>
    <r>
      <rPr>
        <b/>
        <vertAlign val="superscript"/>
        <sz val="11"/>
        <color theme="1"/>
        <rFont val="等线"/>
        <family val="3"/>
        <charset val="134"/>
        <scheme val="minor"/>
      </rPr>
      <t xml:space="preserve">+ </t>
    </r>
    <r>
      <rPr>
        <b/>
        <sz val="11"/>
        <color theme="1"/>
        <rFont val="等线"/>
        <family val="3"/>
        <charset val="134"/>
        <scheme val="minor"/>
      </rPr>
      <t>T cell</t>
    </r>
    <phoneticPr fontId="1" type="noConversion"/>
  </si>
  <si>
    <r>
      <t>Percent of 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</t>
    </r>
    <phoneticPr fontId="1" type="noConversion"/>
  </si>
  <si>
    <r>
      <t>Percent of Treg cell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 xml:space="preserve">+ </t>
    </r>
    <r>
      <rPr>
        <b/>
        <sz val="11"/>
        <color theme="1"/>
        <rFont val="等线"/>
        <family val="3"/>
        <charset val="134"/>
        <scheme val="minor"/>
      </rPr>
      <t>cell</t>
    </r>
    <phoneticPr fontId="1" type="noConversion"/>
  </si>
  <si>
    <t xml:space="preserve">Fold of difference over vehicle (mRNA expression) </t>
    <phoneticPr fontId="1" type="noConversion"/>
  </si>
  <si>
    <r>
      <t>Percent of CD4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</t>
    </r>
    <phoneticPr fontId="1" type="noConversion"/>
  </si>
  <si>
    <r>
      <t>Percent of Treg cell in CD4</t>
    </r>
    <r>
      <rPr>
        <b/>
        <vertAlign val="superscript"/>
        <sz val="11"/>
        <color theme="1"/>
        <rFont val="等线"/>
        <family val="3"/>
        <charset val="134"/>
        <scheme val="minor"/>
      </rPr>
      <t xml:space="preserve">+ </t>
    </r>
    <r>
      <rPr>
        <b/>
        <sz val="11"/>
        <color theme="1"/>
        <rFont val="等线"/>
        <family val="3"/>
        <charset val="134"/>
        <scheme val="minor"/>
      </rPr>
      <t>T cell</t>
    </r>
    <phoneticPr fontId="1" type="noConversion"/>
  </si>
  <si>
    <t>Cancer cell area (Fold of difference)</t>
    <phoneticPr fontId="1" type="noConversion"/>
  </si>
  <si>
    <t>BAY-D Plus anti-PD-1</t>
    <phoneticPr fontId="1" type="noConversion"/>
  </si>
  <si>
    <t>BAY-D (n=6)</t>
    <phoneticPr fontId="1" type="noConversion"/>
  </si>
  <si>
    <r>
      <t>Spleen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</si>
  <si>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Spleen CD4</t>
    </r>
    <r>
      <rPr>
        <b/>
        <vertAlign val="superscript"/>
        <sz val="11"/>
        <color theme="1"/>
        <rFont val="等线"/>
        <family val="3"/>
        <charset val="134"/>
        <scheme val="minor"/>
      </rPr>
      <t xml:space="preserve">+ </t>
    </r>
    <r>
      <rPr>
        <b/>
        <sz val="11"/>
        <color theme="1"/>
        <rFont val="等线"/>
        <family val="3"/>
        <charset val="134"/>
        <scheme val="minor"/>
      </rPr>
      <t>T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</si>
  <si>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Spleen CD8</t>
    </r>
    <r>
      <rPr>
        <b/>
        <vertAlign val="superscript"/>
        <sz val="11"/>
        <color theme="1"/>
        <rFont val="等线"/>
        <family val="3"/>
        <charset val="134"/>
        <scheme val="minor"/>
      </rPr>
      <t xml:space="preserve">+ </t>
    </r>
    <r>
      <rPr>
        <b/>
        <sz val="11"/>
        <color theme="1"/>
        <rFont val="等线"/>
        <family val="3"/>
        <charset val="134"/>
        <scheme val="minor"/>
      </rPr>
      <t>T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</si>
  <si>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</si>
  <si>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CD4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</si>
  <si>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</si>
  <si>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t>%Grwoth  (CD4 helper T cell)</t>
    <phoneticPr fontId="1" type="noConversion"/>
  </si>
  <si>
    <t>%Growth  (Treg)</t>
    <phoneticPr fontId="1" type="noConversion"/>
  </si>
  <si>
    <r>
      <t>Prostate Treg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</si>
  <si>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Spleen Treg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</si>
  <si>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Prostate 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</si>
  <si>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t>Cancer cell area (fold of difference compared to vehicle)</t>
    <phoneticPr fontId="1" type="noConversion"/>
  </si>
  <si>
    <r>
      <t>Percent of 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>T cell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</t>
    </r>
    <phoneticPr fontId="1" type="noConversion"/>
  </si>
  <si>
    <r>
      <t>Percent of CD44</t>
    </r>
    <r>
      <rPr>
        <b/>
        <vertAlign val="superscript"/>
        <sz val="11"/>
        <rFont val="Arial"/>
        <family val="2"/>
      </rPr>
      <t>-</t>
    </r>
    <r>
      <rPr>
        <b/>
        <sz val="11"/>
        <rFont val="Arial"/>
        <family val="2"/>
      </rPr>
      <t>CD62L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T cell in CD8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T cell</t>
    </r>
    <phoneticPr fontId="1" type="noConversion"/>
  </si>
  <si>
    <r>
      <t>Percent of CD44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>CD62L</t>
    </r>
    <r>
      <rPr>
        <b/>
        <vertAlign val="superscript"/>
        <sz val="11"/>
        <rFont val="Arial"/>
        <family val="2"/>
      </rPr>
      <t>-</t>
    </r>
    <r>
      <rPr>
        <b/>
        <sz val="11"/>
        <rFont val="Arial"/>
        <family val="2"/>
      </rPr>
      <t xml:space="preserve"> T cell in CD8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T cell</t>
    </r>
    <phoneticPr fontId="1" type="noConversion"/>
  </si>
  <si>
    <r>
      <t>Percent of 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 T cell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</t>
    </r>
    <phoneticPr fontId="1" type="noConversion"/>
  </si>
  <si>
    <r>
      <t>Percent of CD4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 T cell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</t>
    </r>
    <phoneticPr fontId="1" type="noConversion"/>
  </si>
  <si>
    <r>
      <t>Percent of Treg cell in CD4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</t>
    </r>
    <phoneticPr fontId="1" type="noConversion"/>
  </si>
  <si>
    <r>
      <t>Percent of B cell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</t>
    </r>
    <phoneticPr fontId="1" type="noConversion"/>
  </si>
  <si>
    <r>
      <t>Percent of MDSC cell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</t>
    </r>
    <phoneticPr fontId="1" type="noConversion"/>
  </si>
  <si>
    <r>
      <t>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</si>
  <si>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Treg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</si>
  <si>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CD4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 percentage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</t>
    </r>
    <phoneticPr fontId="1" type="noConversion"/>
  </si>
  <si>
    <r>
      <t>CD3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>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</si>
  <si>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t>CD3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>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percentage 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 </t>
    </r>
    <phoneticPr fontId="1" type="noConversion"/>
  </si>
  <si>
    <r>
      <t>Treg cell percentage in CD4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</t>
    </r>
    <phoneticPr fontId="1" type="noConversion"/>
  </si>
  <si>
    <r>
      <t>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T cell percentage in CD45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</t>
    </r>
    <phoneticPr fontId="1" type="noConversion"/>
  </si>
  <si>
    <r>
      <t>CD8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>T cell number (x10</t>
    </r>
    <r>
      <rPr>
        <b/>
        <vertAlign val="superscript"/>
        <sz val="11"/>
        <color theme="1"/>
        <rFont val="等线"/>
        <family val="3"/>
        <charset val="134"/>
        <scheme val="minor"/>
      </rPr>
      <t>4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</si>
  <si>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r>
      <rPr>
        <i/>
        <sz val="11"/>
        <color theme="1"/>
        <rFont val="Arial"/>
        <family val="2"/>
      </rPr>
      <t>Pten</t>
    </r>
    <r>
      <rPr>
        <sz val="11"/>
        <color theme="1"/>
        <rFont val="Arial"/>
        <family val="2"/>
      </rPr>
      <t>-null (Castrated)</t>
    </r>
    <phoneticPr fontId="1" type="noConversion"/>
  </si>
  <si>
    <r>
      <t xml:space="preserve">Relative </t>
    </r>
    <r>
      <rPr>
        <b/>
        <i/>
        <sz val="11"/>
        <color theme="1"/>
        <rFont val="等线"/>
        <family val="3"/>
        <charset val="134"/>
        <scheme val="minor"/>
      </rPr>
      <t>Ki67</t>
    </r>
    <r>
      <rPr>
        <b/>
        <sz val="11"/>
        <color theme="1"/>
        <rFont val="等线"/>
        <family val="3"/>
        <charset val="134"/>
        <scheme val="minor"/>
      </rPr>
      <t xml:space="preserve"> expression</t>
    </r>
    <phoneticPr fontId="1" type="noConversion"/>
  </si>
  <si>
    <r>
      <rPr>
        <b/>
        <i/>
        <sz val="11"/>
        <color theme="1"/>
        <rFont val="Arial"/>
        <family val="2"/>
      </rPr>
      <t>Cd40l</t>
    </r>
    <r>
      <rPr>
        <b/>
        <sz val="11"/>
        <color theme="1"/>
        <rFont val="Arial"/>
        <family val="2"/>
      </rPr>
      <t xml:space="preserve"> </t>
    </r>
    <phoneticPr fontId="1" type="noConversion"/>
  </si>
  <si>
    <r>
      <rPr>
        <b/>
        <i/>
        <sz val="11"/>
        <color theme="1"/>
        <rFont val="Arial"/>
        <family val="2"/>
      </rPr>
      <t>Pten</t>
    </r>
    <r>
      <rPr>
        <b/>
        <sz val="11"/>
        <color theme="1"/>
        <rFont val="Arial"/>
        <family val="2"/>
      </rPr>
      <t>-null + BAY-I</t>
    </r>
    <phoneticPr fontId="1" type="noConversion"/>
  </si>
  <si>
    <r>
      <rPr>
        <i/>
        <sz val="11"/>
        <color theme="1"/>
        <rFont val="Arial"/>
        <family val="2"/>
      </rPr>
      <t>Pd-l1</t>
    </r>
    <r>
      <rPr>
        <sz val="11"/>
        <color theme="1"/>
        <rFont val="Arial"/>
        <family val="2"/>
      </rPr>
      <t xml:space="preserve"> FPKM</t>
    </r>
    <phoneticPr fontId="1" type="noConversion"/>
  </si>
  <si>
    <r>
      <t>FPKM (m</t>
    </r>
    <r>
      <rPr>
        <b/>
        <i/>
        <sz val="11"/>
        <color theme="1"/>
        <rFont val="等线"/>
        <family val="3"/>
        <charset val="134"/>
        <scheme val="minor"/>
      </rPr>
      <t>Ki67</t>
    </r>
    <r>
      <rPr>
        <b/>
        <sz val="11"/>
        <color theme="1"/>
        <rFont val="等线"/>
        <family val="3"/>
        <charset val="134"/>
        <scheme val="minor"/>
      </rPr>
      <t>)</t>
    </r>
    <phoneticPr fontId="1" type="noConversion"/>
  </si>
  <si>
    <t>Cancer cell area (fold of difference)</t>
    <phoneticPr fontId="1" type="noConversion"/>
  </si>
  <si>
    <t>Figure S8D</t>
    <phoneticPr fontId="1" type="noConversion"/>
  </si>
  <si>
    <t>Figure S8B</t>
    <phoneticPr fontId="1" type="noConversion"/>
  </si>
  <si>
    <t>Figure S8A</t>
    <phoneticPr fontId="1" type="noConversion"/>
  </si>
  <si>
    <t>Cancer cell area (fold of difference compared to vehicle)</t>
    <phoneticPr fontId="1" type="noConversion"/>
  </si>
  <si>
    <t>Vehicle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</si>
  <si>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 0.001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</si>
  <si>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 0.907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</si>
  <si>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>= 0.000</t>
    </r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</si>
  <si>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>= 0.490</t>
    </r>
    <phoneticPr fontId="1" type="noConversion"/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</si>
  <si>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>=0.000</t>
    </r>
    <phoneticPr fontId="1" type="noConversion"/>
  </si>
  <si>
    <r>
      <rPr>
        <i/>
        <sz val="11"/>
        <color rgb="FF000000"/>
        <rFont val="等线"/>
        <family val="3"/>
        <charset val="134"/>
        <scheme val="minor"/>
      </rPr>
      <t>p</t>
    </r>
    <r>
      <rPr>
        <sz val="11"/>
        <color rgb="FF000000"/>
        <rFont val="等线"/>
        <family val="3"/>
        <charset val="134"/>
        <scheme val="minor"/>
      </rPr>
      <t>-value: &lt; 2.2e-16</t>
    </r>
    <phoneticPr fontId="1" type="noConversion"/>
  </si>
  <si>
    <t>Figure S3B</t>
    <phoneticPr fontId="1" type="noConversion"/>
  </si>
  <si>
    <t>75mg/kg daily</t>
    <phoneticPr fontId="1" type="noConversion"/>
  </si>
  <si>
    <t>2h</t>
    <phoneticPr fontId="1" type="noConversion"/>
  </si>
  <si>
    <t>8h</t>
    <phoneticPr fontId="1" type="noConversion"/>
  </si>
  <si>
    <t>24h</t>
    <phoneticPr fontId="1" type="noConversion"/>
  </si>
  <si>
    <t>48h</t>
    <phoneticPr fontId="1" type="noConversion"/>
  </si>
  <si>
    <t>200mg/kg intermittent</t>
    <phoneticPr fontId="1" type="noConversion"/>
  </si>
  <si>
    <t>96h</t>
    <phoneticPr fontId="1" type="noConversion"/>
  </si>
  <si>
    <t>168h</t>
    <phoneticPr fontId="1" type="noConversion"/>
  </si>
  <si>
    <t>450mg/kg once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</si>
  <si>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 xml:space="preserve">p </t>
    </r>
    <r>
      <rPr>
        <sz val="11"/>
        <color theme="1"/>
        <rFont val="等线"/>
        <family val="2"/>
        <scheme val="minor"/>
      </rPr>
      <t>= 0.000</t>
    </r>
    <phoneticPr fontId="1" type="noConversion"/>
  </si>
  <si>
    <t>Rep 1</t>
    <phoneticPr fontId="1" type="noConversion"/>
  </si>
  <si>
    <t>Rep 2</t>
  </si>
  <si>
    <t>Rep 3</t>
  </si>
  <si>
    <t>Rep 4</t>
  </si>
  <si>
    <t>T test</t>
    <phoneticPr fontId="1" type="noConversion"/>
  </si>
  <si>
    <t xml:space="preserve"> CCL5</t>
    <phoneticPr fontId="1" type="noConversion"/>
  </si>
  <si>
    <t xml:space="preserve">Figure 1D </t>
    <phoneticPr fontId="1" type="noConversion"/>
  </si>
  <si>
    <r>
      <t>Data set: Prostate</t>
    </r>
    <r>
      <rPr>
        <sz val="12"/>
        <color rgb="FF000000"/>
        <rFont val="Times New Roman"/>
        <family val="1"/>
      </rPr>
      <t xml:space="preserve"> </t>
    </r>
    <r>
      <rPr>
        <sz val="11"/>
        <color rgb="FF000000"/>
        <rFont val="Arial"/>
        <family val="2"/>
      </rPr>
      <t>Adenocarcinoma, Firehose Legacy datasets (499 patients)</t>
    </r>
    <phoneticPr fontId="1" type="noConversion"/>
  </si>
  <si>
    <t>T test vs Vehicle</t>
    <phoneticPr fontId="1" type="noConversion"/>
  </si>
  <si>
    <t>T test vs BAY-D</t>
    <phoneticPr fontId="1" type="noConversion"/>
  </si>
  <si>
    <r>
      <t>%Growth  (CD8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T cell) </t>
    </r>
    <phoneticPr fontId="1" type="noConversion"/>
  </si>
  <si>
    <t xml:space="preserve">T test vs Helper T cell </t>
    <phoneticPr fontId="1" type="noConversion"/>
  </si>
  <si>
    <t xml:space="preserve">T test vs Treg cell </t>
    <phoneticPr fontId="1" type="noConversion"/>
  </si>
  <si>
    <r>
      <t xml:space="preserve">R2=0.38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=0.024</t>
    </r>
    <phoneticPr fontId="1" type="noConversion"/>
  </si>
  <si>
    <t>Pearson correlation:</t>
    <phoneticPr fontId="1" type="noConversion"/>
  </si>
  <si>
    <t xml:space="preserve">T test  </t>
    <phoneticPr fontId="1" type="noConversion"/>
  </si>
  <si>
    <t xml:space="preserve">T test </t>
    <phoneticPr fontId="1" type="noConversion"/>
  </si>
  <si>
    <t>Mean</t>
    <phoneticPr fontId="1" type="noConversion"/>
  </si>
  <si>
    <t>T test</t>
    <phoneticPr fontId="1" type="noConversion"/>
  </si>
  <si>
    <t>T test vs vehicle</t>
    <phoneticPr fontId="1" type="noConversion"/>
  </si>
  <si>
    <r>
      <t xml:space="preserve">T test </t>
    </r>
    <r>
      <rPr>
        <i/>
        <sz val="11"/>
        <color theme="1"/>
        <rFont val="Arial"/>
        <family val="2"/>
      </rPr>
      <t>Pten</t>
    </r>
    <r>
      <rPr>
        <sz val="11"/>
        <color theme="1"/>
        <rFont val="Arial"/>
        <family val="2"/>
      </rPr>
      <t xml:space="preserve">- null vs </t>
    </r>
    <r>
      <rPr>
        <i/>
        <sz val="11"/>
        <color theme="1"/>
        <rFont val="Arial"/>
        <family val="2"/>
      </rPr>
      <t>Pten</t>
    </r>
    <r>
      <rPr>
        <sz val="11"/>
        <color theme="1"/>
        <rFont val="Arial"/>
        <family val="2"/>
      </rPr>
      <t>-null;</t>
    </r>
    <r>
      <rPr>
        <i/>
        <sz val="11"/>
        <color theme="1"/>
        <rFont val="Arial"/>
        <family val="2"/>
      </rPr>
      <t>Cd8</t>
    </r>
    <r>
      <rPr>
        <sz val="11"/>
        <color theme="1"/>
        <rFont val="Arial"/>
        <family val="2"/>
      </rPr>
      <t>-KO</t>
    </r>
    <phoneticPr fontId="1" type="noConversion"/>
  </si>
  <si>
    <t>T test BAY-I vs BAY-I + anti-CD8 ab</t>
    <phoneticPr fontId="1" type="noConversion"/>
  </si>
  <si>
    <t>Vehicle</t>
    <phoneticPr fontId="1" type="noConversion"/>
  </si>
  <si>
    <t>BAY-I</t>
    <phoneticPr fontId="1" type="noConversion"/>
  </si>
  <si>
    <t>BAY-I withdraw 4 weeks</t>
    <phoneticPr fontId="1" type="noConversion"/>
  </si>
  <si>
    <t>BAY-I withdraw 10 weeks</t>
    <phoneticPr fontId="1" type="noConversion"/>
  </si>
  <si>
    <t>Tumor weight (g)</t>
    <phoneticPr fontId="1" type="noConversion"/>
  </si>
  <si>
    <t>T test  vs vehicle</t>
    <phoneticPr fontId="1" type="noConversion"/>
  </si>
  <si>
    <t>T test  vs BAY-I</t>
    <phoneticPr fontId="1" type="noConversion"/>
  </si>
  <si>
    <t>T test  vs BAY-I withdraw 4 weeks</t>
    <phoneticPr fontId="1" type="noConversion"/>
  </si>
  <si>
    <r>
      <t xml:space="preserve">R2=0.24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=0.03</t>
    </r>
    <phoneticPr fontId="1" type="noConversion"/>
  </si>
  <si>
    <t>T test vs isotype</t>
    <phoneticPr fontId="1" type="noConversion"/>
  </si>
  <si>
    <t>T test vs Vehicle</t>
    <phoneticPr fontId="1" type="noConversion"/>
  </si>
  <si>
    <t>T test vs BAY-I follow isotype</t>
    <phoneticPr fontId="1" type="noConversion"/>
  </si>
  <si>
    <t>Rep 1</t>
    <phoneticPr fontId="1" type="noConversion"/>
  </si>
  <si>
    <t>Lung cancer: TCGA PanCancer Atlas datasets (566 patients)</t>
    <phoneticPr fontId="1" type="noConversion"/>
  </si>
  <si>
    <t>Melanoma: TCGA PanCancer Atlas datasets (448 patients)</t>
    <phoneticPr fontId="1" type="noConversion"/>
  </si>
  <si>
    <t>BAY 12h</t>
  </si>
  <si>
    <t>BAY 24h</t>
  </si>
  <si>
    <t xml:space="preserve">Rep1 </t>
    <phoneticPr fontId="1" type="noConversion"/>
  </si>
  <si>
    <t>Rep2</t>
    <phoneticPr fontId="1" type="noConversion"/>
  </si>
  <si>
    <t>Rep3</t>
  </si>
  <si>
    <t>Rep4</t>
  </si>
  <si>
    <t>Irf1</t>
    <phoneticPr fontId="1" type="noConversion"/>
  </si>
  <si>
    <t>Irf2</t>
    <phoneticPr fontId="1" type="noConversion"/>
  </si>
  <si>
    <t>Irf3</t>
    <phoneticPr fontId="1" type="noConversion"/>
  </si>
  <si>
    <t>Irf7</t>
    <phoneticPr fontId="1" type="noConversion"/>
  </si>
  <si>
    <t>Irf9</t>
    <phoneticPr fontId="1" type="noConversion"/>
  </si>
  <si>
    <r>
      <t xml:space="preserve">BAY-I VS vehicle FDR = 0.000 </t>
    </r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 xml:space="preserve"> =0.000</t>
    </r>
    <phoneticPr fontId="1" type="noConversion"/>
  </si>
  <si>
    <r>
      <t xml:space="preserve">BAY-I VS vehicle FDR = 0.007 </t>
    </r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 xml:space="preserve"> =0.000</t>
    </r>
    <phoneticPr fontId="1" type="noConversion"/>
  </si>
  <si>
    <r>
      <t xml:space="preserve">BAY-I VS vehicle FDR = 0.075 </t>
    </r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 xml:space="preserve"> =0.003</t>
    </r>
    <phoneticPr fontId="1" type="noConversion"/>
  </si>
  <si>
    <t>BAY-I withdraw 4 weeks vs vehicle</t>
    <phoneticPr fontId="1" type="noConversion"/>
  </si>
  <si>
    <t>T test +BAY VS Vehicle</t>
    <phoneticPr fontId="1" type="noConversion"/>
  </si>
  <si>
    <t>Jak2</t>
  </si>
  <si>
    <t>Stat1</t>
  </si>
  <si>
    <t>Stat2</t>
  </si>
  <si>
    <t>Ifnar1</t>
  </si>
  <si>
    <t>Ifngr1</t>
  </si>
  <si>
    <t>Ifngr2</t>
  </si>
  <si>
    <t>Fas</t>
  </si>
  <si>
    <t>B2m</t>
  </si>
  <si>
    <t>JAK1</t>
  </si>
  <si>
    <t>STAT1</t>
  </si>
  <si>
    <t>STAT2</t>
  </si>
  <si>
    <t>IFNAR1</t>
  </si>
  <si>
    <t>IFNGR2</t>
  </si>
  <si>
    <t>TAPBP</t>
  </si>
  <si>
    <t>gene</t>
  </si>
  <si>
    <t>Ccl5</t>
  </si>
  <si>
    <t>Cd27</t>
  </si>
  <si>
    <t>Cd274</t>
  </si>
  <si>
    <t>Cd276</t>
  </si>
  <si>
    <t>Cd8a</t>
  </si>
  <si>
    <t>Cmklr1</t>
  </si>
  <si>
    <t>Cxcl9</t>
  </si>
  <si>
    <t>Cxcr6</t>
  </si>
  <si>
    <t>Ido1</t>
  </si>
  <si>
    <t>Lag3</t>
  </si>
  <si>
    <t>Nkg7</t>
  </si>
  <si>
    <t>Pdcd1lg2</t>
  </si>
  <si>
    <t>Psmb10</t>
  </si>
  <si>
    <t>Tigit</t>
  </si>
  <si>
    <t>H2-Q4</t>
  </si>
  <si>
    <t>H2-M3</t>
  </si>
  <si>
    <t>H2-Q10</t>
  </si>
  <si>
    <t>H2-Q1</t>
  </si>
  <si>
    <t>H2-T23</t>
  </si>
  <si>
    <t>Mr1</t>
  </si>
  <si>
    <t>H2-Oa</t>
  </si>
  <si>
    <t>H2-Eb2</t>
  </si>
  <si>
    <t>H2-DMb2</t>
  </si>
  <si>
    <t>Cd74</t>
  </si>
  <si>
    <t>H2-Eb1</t>
  </si>
  <si>
    <t>H2-Ab1</t>
  </si>
  <si>
    <t>H2-DMb1</t>
  </si>
  <si>
    <t>H2-Ob</t>
  </si>
  <si>
    <t>H2-Aa</t>
  </si>
  <si>
    <t>H2-DMa</t>
  </si>
  <si>
    <t>Batf3</t>
  </si>
  <si>
    <t>Itgae</t>
  </si>
  <si>
    <t>Xcr1</t>
  </si>
  <si>
    <t>Cd24a</t>
  </si>
  <si>
    <t>T test BAY-I vs Vehicle</t>
    <phoneticPr fontId="1" type="noConversion"/>
  </si>
  <si>
    <t>T test BAY-I withdraw vs Vehicle</t>
    <phoneticPr fontId="1" type="noConversion"/>
  </si>
  <si>
    <t>BAY-I withdraw 4 weeks</t>
    <phoneticPr fontId="1" type="noConversion"/>
  </si>
  <si>
    <t>BAY-I</t>
    <phoneticPr fontId="1" type="noConversion"/>
  </si>
  <si>
    <t>Vehicle</t>
    <phoneticPr fontId="1" type="noConversion"/>
  </si>
  <si>
    <t>BAY-I withdraw 4 weeks</t>
    <phoneticPr fontId="31" type="noConversion"/>
  </si>
  <si>
    <t>Il2</t>
  </si>
  <si>
    <t>Cd40lg</t>
  </si>
  <si>
    <t>Tnf</t>
  </si>
  <si>
    <t>Lta</t>
  </si>
  <si>
    <t>Ifng</t>
  </si>
  <si>
    <t>Cd28</t>
  </si>
  <si>
    <t xml:space="preserve">Cd44 </t>
  </si>
  <si>
    <t xml:space="preserve">Vehicle </t>
    <phoneticPr fontId="1" type="noConversion"/>
  </si>
  <si>
    <t>BAY-D</t>
    <phoneticPr fontId="1" type="noConversion"/>
  </si>
  <si>
    <t xml:space="preserve">T test </t>
    <phoneticPr fontId="1" type="noConversion"/>
  </si>
  <si>
    <t>Vehicle vs BAY-D</t>
    <phoneticPr fontId="1" type="noConversion"/>
  </si>
  <si>
    <t>Vehicle vs BAY-I</t>
    <phoneticPr fontId="1" type="noConversion"/>
  </si>
  <si>
    <t>Vehicle vs BAY-I withdraw</t>
    <phoneticPr fontId="1" type="noConversion"/>
  </si>
  <si>
    <t>+DOX(1μg/ml)</t>
    <phoneticPr fontId="1" type="noConversion"/>
  </si>
  <si>
    <t>+DOX(5μg/ml)</t>
    <phoneticPr fontId="1" type="noConversion"/>
  </si>
  <si>
    <t>Rep 1</t>
    <phoneticPr fontId="1" type="noConversion"/>
  </si>
  <si>
    <t>Mean</t>
    <phoneticPr fontId="1" type="noConversion"/>
  </si>
  <si>
    <t>Ttest</t>
    <phoneticPr fontId="1" type="noConversion"/>
  </si>
  <si>
    <t>T test vs Vehicle</t>
    <phoneticPr fontId="1" type="noConversion"/>
  </si>
  <si>
    <t>T test vs BAY-D</t>
    <phoneticPr fontId="1" type="noConversion"/>
  </si>
  <si>
    <t>mice 1</t>
    <phoneticPr fontId="1" type="noConversion"/>
  </si>
  <si>
    <t>mice 2</t>
  </si>
  <si>
    <t>mice 3</t>
  </si>
  <si>
    <t>mice 4</t>
  </si>
  <si>
    <t>mice 5</t>
  </si>
  <si>
    <t xml:space="preserve">Vehicle </t>
    <phoneticPr fontId="1" type="noConversion"/>
  </si>
  <si>
    <t>mice 6</t>
  </si>
  <si>
    <t>Mice body weight (g)</t>
    <phoneticPr fontId="1" type="noConversion"/>
  </si>
  <si>
    <t>Not record</t>
    <phoneticPr fontId="1" type="noConversion"/>
  </si>
  <si>
    <t>Mice body weight (compared to day 1)</t>
    <phoneticPr fontId="1" type="noConversion"/>
  </si>
  <si>
    <t>BAY-I (n=9)</t>
    <phoneticPr fontId="1" type="noConversion"/>
  </si>
  <si>
    <t>mice 7</t>
  </si>
  <si>
    <t>mice 8</t>
  </si>
  <si>
    <t>mice 9</t>
  </si>
  <si>
    <t>mice 10</t>
  </si>
  <si>
    <t>mice 11</t>
  </si>
  <si>
    <t>mice 12</t>
  </si>
  <si>
    <t>mice 13</t>
  </si>
  <si>
    <t>mice 14</t>
  </si>
  <si>
    <t>mice 15</t>
  </si>
  <si>
    <t>mice 16</t>
  </si>
  <si>
    <t>mice 17</t>
  </si>
  <si>
    <t>mice 18</t>
  </si>
  <si>
    <t>mice 19</t>
  </si>
  <si>
    <t>mice 20</t>
  </si>
  <si>
    <t>mice 21</t>
  </si>
  <si>
    <t>mice 22</t>
  </si>
  <si>
    <t>mice 23</t>
  </si>
  <si>
    <r>
      <t>CD8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T cell (CD3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CD8</t>
    </r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cell)</t>
    </r>
    <phoneticPr fontId="1" type="noConversion"/>
  </si>
  <si>
    <r>
      <t>T helper cell (CD3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CD4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foxp3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>CD25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 xml:space="preserve"> cell)</t>
    </r>
    <phoneticPr fontId="1" type="noConversion"/>
  </si>
  <si>
    <r>
      <t>Treg cell (CD4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FOXP3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CD25</t>
    </r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cell)</t>
    </r>
    <phoneticPr fontId="1" type="noConversion"/>
  </si>
  <si>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B cell (B220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cell)</t>
    </r>
    <phoneticPr fontId="1" type="noConversion"/>
  </si>
  <si>
    <r>
      <t>MDSC cell (CD11b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Gr-1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cell)</t>
    </r>
    <phoneticPr fontId="1" type="noConversion"/>
  </si>
  <si>
    <r>
      <t>CD11b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Gr-1</t>
    </r>
    <r>
      <rPr>
        <vertAlign val="superscript"/>
        <sz val="11"/>
        <rFont val="Arial"/>
        <family val="2"/>
      </rPr>
      <t xml:space="preserve">- </t>
    </r>
    <r>
      <rPr>
        <sz val="11"/>
        <rFont val="Arial"/>
        <family val="2"/>
      </rPr>
      <t>cell</t>
    </r>
    <phoneticPr fontId="1" type="noConversion"/>
  </si>
  <si>
    <r>
      <t>Others cell (CD3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>B220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>CD11b</t>
    </r>
    <r>
      <rPr>
        <vertAlign val="superscript"/>
        <sz val="11"/>
        <rFont val="Arial"/>
        <family val="2"/>
      </rPr>
      <t xml:space="preserve">- </t>
    </r>
    <r>
      <rPr>
        <sz val="11"/>
        <rFont val="Arial"/>
        <family val="2"/>
      </rPr>
      <t>cell)</t>
    </r>
    <phoneticPr fontId="1" type="noConversion"/>
  </si>
  <si>
    <t>Mean</t>
    <phoneticPr fontId="1" type="noConversion"/>
  </si>
  <si>
    <r>
      <t>Percent of change in CD45</t>
    </r>
    <r>
      <rPr>
        <b/>
        <vertAlign val="superscript"/>
        <sz val="11"/>
        <color theme="1"/>
        <rFont val="Arial"/>
        <family val="2"/>
      </rPr>
      <t>+</t>
    </r>
    <r>
      <rPr>
        <b/>
        <sz val="11"/>
        <color theme="1"/>
        <rFont val="Arial"/>
        <family val="2"/>
      </rPr>
      <t xml:space="preserve"> cell (compared to Vehicle cohort)</t>
    </r>
    <phoneticPr fontId="1" type="noConversion"/>
  </si>
  <si>
    <t>mice 24</t>
  </si>
  <si>
    <t>mice 25</t>
  </si>
  <si>
    <t>mice 26</t>
  </si>
  <si>
    <t>mice 27</t>
  </si>
  <si>
    <t>mice 28</t>
  </si>
  <si>
    <t xml:space="preserve">T test vs vehicle </t>
    <phoneticPr fontId="1" type="noConversion"/>
  </si>
  <si>
    <t>T test</t>
    <phoneticPr fontId="1" type="noConversion"/>
  </si>
  <si>
    <t>T test vs BAY-I</t>
    <phoneticPr fontId="1" type="noConversion"/>
  </si>
  <si>
    <t xml:space="preserve">T test </t>
    <phoneticPr fontId="1" type="noConversion"/>
  </si>
  <si>
    <t xml:space="preserve"> mice 1</t>
  </si>
  <si>
    <t xml:space="preserve"> mice 1</t>
    <phoneticPr fontId="1" type="noConversion"/>
  </si>
  <si>
    <t xml:space="preserve"> mice 2</t>
  </si>
  <si>
    <t xml:space="preserve"> mice 3</t>
  </si>
  <si>
    <t xml:space="preserve"> mice 4</t>
  </si>
  <si>
    <t xml:space="preserve"> mice 5</t>
  </si>
  <si>
    <t xml:space="preserve"> mice 6</t>
  </si>
  <si>
    <t xml:space="preserve"> mice 7</t>
  </si>
  <si>
    <t>Mice body weight (normalized to day 1)</t>
    <phoneticPr fontId="1" type="noConversion"/>
  </si>
  <si>
    <t>not record</t>
    <phoneticPr fontId="1" type="noConversion"/>
  </si>
  <si>
    <t>CAP2 - normalized gene expression (calculated from FPKM in supplymentary Table 1, using scale function in R)</t>
    <phoneticPr fontId="1" type="noConversion"/>
  </si>
  <si>
    <t>CAP8 - normalized gene expression (calculated from FPKM in supplymentary Table 1, using scale function in R)</t>
    <phoneticPr fontId="1" type="noConversion"/>
  </si>
  <si>
    <t>PC3 - normalized gene expression (calculated from FPKM in supplymentary Table 1, using scale function in R)</t>
    <phoneticPr fontId="1" type="noConversion"/>
  </si>
  <si>
    <t>Normalized gene expression (calculated from FPKM in supplymentary Table 1, using scale function in R)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</si>
  <si>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 xml:space="preserve"> value</t>
    </r>
    <phoneticPr fontId="1" type="noConversion"/>
  </si>
  <si>
    <t>mRNA (Fold of change)</t>
    <phoneticPr fontId="1" type="noConversion"/>
  </si>
  <si>
    <t>concentration (Fold of change)</t>
    <phoneticPr fontId="1" type="noConversion"/>
  </si>
  <si>
    <t>Fold of difference in FPKM (Vehicle as 1)</t>
    <phoneticPr fontId="1" type="noConversion"/>
  </si>
  <si>
    <t>Vehicle cohort</t>
    <phoneticPr fontId="1" type="noConversion"/>
  </si>
  <si>
    <t>BAY-I cohort</t>
    <phoneticPr fontId="1" type="noConversion"/>
  </si>
  <si>
    <t>BAY-D cohort</t>
    <phoneticPr fontId="1" type="noConversion"/>
  </si>
  <si>
    <t xml:space="preserve">%P-AKT level compared to vehicle </t>
    <phoneticPr fontId="1" type="noConversion"/>
  </si>
  <si>
    <t>SEM</t>
    <phoneticPr fontId="1" type="noConversion"/>
  </si>
  <si>
    <t>SEM</t>
  </si>
  <si>
    <t>IC 50 (μmol)</t>
    <phoneticPr fontId="1" type="noConversion"/>
  </si>
  <si>
    <t>Figure S9A</t>
    <phoneticPr fontId="1" type="noConversion"/>
  </si>
  <si>
    <t>Figure S9B</t>
    <phoneticPr fontId="1" type="noConversion"/>
  </si>
  <si>
    <t>Figure S9C</t>
    <phoneticPr fontId="1" type="noConversion"/>
  </si>
  <si>
    <t>Figure S9E</t>
    <phoneticPr fontId="1" type="noConversion"/>
  </si>
  <si>
    <t>Figure S7C</t>
    <phoneticPr fontId="1" type="noConversion"/>
  </si>
  <si>
    <t>Figure S6</t>
    <phoneticPr fontId="1" type="noConversion"/>
  </si>
  <si>
    <t>Figure S4A</t>
    <phoneticPr fontId="1" type="noConversion"/>
  </si>
  <si>
    <t>Figure S4B</t>
    <phoneticPr fontId="1" type="noConversion"/>
  </si>
  <si>
    <t>Figure S4C</t>
    <phoneticPr fontId="1" type="noConversion"/>
  </si>
  <si>
    <t>Figure S7B</t>
    <phoneticPr fontId="1" type="noConversion"/>
  </si>
  <si>
    <t>Treg cell</t>
    <phoneticPr fontId="1" type="noConversion"/>
  </si>
  <si>
    <t xml:space="preserve"> %growth compared to vehicle </t>
    <phoneticPr fontId="1" type="noConversion"/>
  </si>
  <si>
    <t>BAY1082439 (μmol)</t>
    <phoneticPr fontId="1" type="noConversion"/>
  </si>
  <si>
    <r>
      <t>CD8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T cell </t>
    </r>
    <phoneticPr fontId="1" type="noConversion"/>
  </si>
  <si>
    <t>Thelper T cell</t>
    <phoneticPr fontId="1" type="noConversion"/>
  </si>
  <si>
    <t xml:space="preserve">B cell </t>
    <phoneticPr fontId="1" type="noConversion"/>
  </si>
  <si>
    <t>Rep1</t>
    <phoneticPr fontId="1" type="noConversion"/>
  </si>
  <si>
    <t>Rep2</t>
  </si>
  <si>
    <t>IC50 calculated by Graphpad prism (μmol)</t>
    <phoneticPr fontId="1" type="noConversion"/>
  </si>
  <si>
    <t>Ipatasertib (μmol)</t>
    <phoneticPr fontId="1" type="noConversion"/>
  </si>
  <si>
    <t>TGX-221 (μmol)</t>
    <phoneticPr fontId="1" type="noConversion"/>
  </si>
  <si>
    <t>CAL-101 (μmol)</t>
    <phoneticPr fontId="1" type="noConversion"/>
  </si>
  <si>
    <t>Lag3</t>
    <phoneticPr fontId="1" type="noConversion"/>
  </si>
  <si>
    <t>CTLA-4</t>
    <phoneticPr fontId="1" type="noConversion"/>
  </si>
  <si>
    <t>Il7r</t>
    <phoneticPr fontId="1" type="noConversion"/>
  </si>
  <si>
    <t>Havcr2</t>
    <phoneticPr fontId="1" type="noConversion"/>
  </si>
  <si>
    <t>Icos</t>
    <phoneticPr fontId="1" type="noConversion"/>
  </si>
  <si>
    <t>Sell</t>
    <phoneticPr fontId="1" type="noConversion"/>
  </si>
  <si>
    <t>Il2ra</t>
    <phoneticPr fontId="1" type="noConversion"/>
  </si>
  <si>
    <t>Pdcd1</t>
    <phoneticPr fontId="1" type="noConversion"/>
  </si>
  <si>
    <r>
      <rPr>
        <b/>
        <sz val="11"/>
        <color rgb="FFFF0000"/>
        <rFont val="等线"/>
        <family val="3"/>
        <charset val="134"/>
        <scheme val="minor"/>
      </rPr>
      <t>CD8</t>
    </r>
    <r>
      <rPr>
        <sz val="11"/>
        <color theme="1"/>
        <rFont val="等线"/>
        <family val="2"/>
        <scheme val="minor"/>
      </rPr>
      <t xml:space="preserve"> </t>
    </r>
    <r>
      <rPr>
        <b/>
        <sz val="11"/>
        <color theme="9"/>
        <rFont val="等线"/>
        <family val="3"/>
        <charset val="134"/>
        <scheme val="minor"/>
      </rPr>
      <t>GZMb</t>
    </r>
    <r>
      <rPr>
        <sz val="11"/>
        <color theme="1"/>
        <rFont val="等线"/>
        <family val="2"/>
        <scheme val="minor"/>
      </rPr>
      <t xml:space="preserve"> </t>
    </r>
    <r>
      <rPr>
        <b/>
        <sz val="11"/>
        <color theme="4" tint="-0.249977111117893"/>
        <rFont val="等线"/>
        <family val="3"/>
        <charset val="134"/>
        <scheme val="minor"/>
      </rPr>
      <t>DAPI</t>
    </r>
    <phoneticPr fontId="1" type="noConversion"/>
  </si>
  <si>
    <t>GZMb IHC</t>
    <phoneticPr fontId="1" type="noConversion"/>
  </si>
  <si>
    <r>
      <t>GZMb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in cancer cell area (positive cell / mm</t>
    </r>
    <r>
      <rPr>
        <b/>
        <vertAlign val="super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 xml:space="preserve"> )</t>
    </r>
    <phoneticPr fontId="1" type="noConversion"/>
  </si>
  <si>
    <t xml:space="preserve">   kDa</t>
    <phoneticPr fontId="1" type="noConversion"/>
  </si>
  <si>
    <r>
      <t>Percent of BrdU</t>
    </r>
    <r>
      <rPr>
        <b/>
        <vertAlign val="superscript"/>
        <sz val="11"/>
        <color theme="1"/>
        <rFont val="等线"/>
        <family val="3"/>
        <charset val="134"/>
        <scheme val="minor"/>
      </rPr>
      <t>+</t>
    </r>
    <r>
      <rPr>
        <b/>
        <sz val="11"/>
        <color theme="1"/>
        <rFont val="等线"/>
        <family val="3"/>
        <charset val="134"/>
        <scheme val="minor"/>
      </rPr>
      <t xml:space="preserve"> cell in CD8</t>
    </r>
    <r>
      <rPr>
        <b/>
        <vertAlign val="superscript"/>
        <sz val="11"/>
        <color theme="1"/>
        <rFont val="等线"/>
        <family val="3"/>
        <charset val="134"/>
        <scheme val="minor"/>
      </rPr>
      <t xml:space="preserve">+ </t>
    </r>
    <r>
      <rPr>
        <b/>
        <sz val="11"/>
        <color theme="1"/>
        <rFont val="等线"/>
        <family val="3"/>
        <charset val="134"/>
        <scheme val="minor"/>
      </rPr>
      <t>T cell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</si>
</sst>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0_ "/>
    <numFmt numFmtId="177" formatCode="0.00_ "/>
    <numFmt numFmtId="178" formatCode="0_ "/>
    <numFmt numFmtId="179" formatCode="0.000_);[Red]\(0.000\)"/>
    <numFmt numFmtId="180" formatCode="0.0"/>
    <numFmt numFmtId="181" formatCode="0.0_ "/>
    <numFmt numFmtId="182" formatCode="0.0_);[Red]\(0.0\)"/>
    <numFmt numFmtId="183" formatCode="0.0%"/>
    <numFmt numFmtId="184" formatCode="0.0000_ "/>
    <numFmt numFmtId="185" formatCode="0.0000_);[Red]\(0.0000\)"/>
  </numFmts>
  <fonts count="3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0"/>
      <name val="Arial"/>
      <family val="2"/>
    </font>
    <font>
      <b/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1"/>
      <color rgb="FF000000"/>
      <name val="等线"/>
      <family val="3"/>
      <charset val="134"/>
      <scheme val="minor"/>
    </font>
    <font>
      <vertAlign val="superscript"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rgb="FFFF0000"/>
      <name val="等线"/>
      <family val="3"/>
      <charset val="134"/>
      <scheme val="minor"/>
    </font>
    <font>
      <b/>
      <sz val="11"/>
      <color theme="9"/>
      <name val="等线"/>
      <family val="3"/>
      <charset val="134"/>
      <scheme val="minor"/>
    </font>
    <font>
      <b/>
      <sz val="11"/>
      <color theme="4" tint="-0.249977111117893"/>
      <name val="等线"/>
      <family val="3"/>
      <charset val="134"/>
      <scheme val="minor"/>
    </font>
    <font>
      <b/>
      <vertAlign val="superscript"/>
      <sz val="11"/>
      <name val="Arial"/>
      <family val="2"/>
    </font>
    <font>
      <i/>
      <sz val="1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rgb="FF000000"/>
      <name val="等线"/>
      <family val="3"/>
      <charset val="134"/>
      <scheme val="minor"/>
    </font>
    <font>
      <sz val="11"/>
      <color rgb="FF000000"/>
      <name val="Arial"/>
      <family val="2"/>
    </font>
    <font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b/>
      <vertAlign val="superscript"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>
      <alignment vertical="center"/>
    </xf>
  </cellStyleXfs>
  <cellXfs count="2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76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/>
    <xf numFmtId="0" fontId="11" fillId="0" borderId="0" xfId="1">
      <alignment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2" fillId="3" borderId="0" xfId="0" applyFont="1" applyFill="1"/>
    <xf numFmtId="0" fontId="2" fillId="4" borderId="0" xfId="0" applyFont="1" applyFill="1" applyAlignment="1"/>
    <xf numFmtId="0" fontId="2" fillId="5" borderId="0" xfId="0" applyFont="1" applyFill="1"/>
    <xf numFmtId="0" fontId="15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 vertical="center" readingOrder="1"/>
    </xf>
    <xf numFmtId="0" fontId="5" fillId="0" borderId="0" xfId="0" applyFont="1" applyAlignment="1"/>
    <xf numFmtId="177" fontId="0" fillId="0" borderId="0" xfId="0" applyNumberFormat="1"/>
    <xf numFmtId="177" fontId="14" fillId="0" borderId="0" xfId="0" applyNumberFormat="1" applyFont="1"/>
    <xf numFmtId="178" fontId="14" fillId="0" borderId="0" xfId="0" applyNumberFormat="1" applyFont="1"/>
    <xf numFmtId="177" fontId="19" fillId="0" borderId="0" xfId="0" applyNumberFormat="1" applyFont="1"/>
    <xf numFmtId="10" fontId="14" fillId="0" borderId="0" xfId="0" applyNumberFormat="1" applyFont="1" applyBorder="1" applyAlignment="1">
      <alignment horizontal="right"/>
    </xf>
    <xf numFmtId="0" fontId="19" fillId="0" borderId="0" xfId="0" applyFont="1"/>
    <xf numFmtId="176" fontId="14" fillId="0" borderId="0" xfId="0" applyNumberFormat="1" applyFont="1"/>
    <xf numFmtId="0" fontId="19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/>
    <xf numFmtId="10" fontId="0" fillId="0" borderId="0" xfId="0" applyNumberFormat="1" applyAlignment="1">
      <alignment horizontal="center"/>
    </xf>
    <xf numFmtId="10" fontId="0" fillId="0" borderId="0" xfId="0" applyNumberFormat="1"/>
    <xf numFmtId="10" fontId="19" fillId="0" borderId="0" xfId="0" applyNumberFormat="1" applyFont="1"/>
    <xf numFmtId="10" fontId="14" fillId="0" borderId="0" xfId="0" applyNumberFormat="1" applyFont="1"/>
    <xf numFmtId="10" fontId="5" fillId="0" borderId="0" xfId="0" applyNumberFormat="1" applyFont="1"/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176" fontId="0" fillId="0" borderId="0" xfId="0" applyNumberFormat="1" applyAlignment="1">
      <alignment horizontal="center"/>
    </xf>
    <xf numFmtId="0" fontId="14" fillId="0" borderId="0" xfId="0" applyFont="1" applyAlignment="1">
      <alignment horizontal="center"/>
    </xf>
    <xf numFmtId="179" fontId="19" fillId="0" borderId="0" xfId="0" applyNumberFormat="1" applyFont="1"/>
    <xf numFmtId="179" fontId="0" fillId="0" borderId="0" xfId="0" applyNumberFormat="1"/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/>
    <xf numFmtId="176" fontId="19" fillId="0" borderId="0" xfId="0" applyNumberFormat="1" applyFont="1"/>
    <xf numFmtId="0" fontId="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0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76" fontId="14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76" fontId="19" fillId="0" borderId="0" xfId="0" applyNumberFormat="1" applyFont="1" applyAlignment="1">
      <alignment horizont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27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180" fontId="19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176" fontId="14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0" fontId="29" fillId="0" borderId="0" xfId="0" applyFont="1"/>
    <xf numFmtId="177" fontId="14" fillId="0" borderId="0" xfId="0" applyNumberFormat="1" applyFont="1" applyAlignment="1">
      <alignment horizontal="center"/>
    </xf>
    <xf numFmtId="179" fontId="14" fillId="0" borderId="0" xfId="0" applyNumberFormat="1" applyFont="1" applyAlignment="1">
      <alignment horizontal="center"/>
    </xf>
    <xf numFmtId="179" fontId="14" fillId="0" borderId="0" xfId="0" applyNumberFormat="1" applyFont="1"/>
    <xf numFmtId="176" fontId="14" fillId="0" borderId="0" xfId="0" applyNumberFormat="1" applyFont="1" applyFill="1"/>
    <xf numFmtId="10" fontId="19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76" fontId="14" fillId="0" borderId="0" xfId="0" applyNumberFormat="1" applyFont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/>
    <xf numFmtId="0" fontId="2" fillId="0" borderId="0" xfId="0" applyFont="1" applyFill="1" applyAlignment="1"/>
    <xf numFmtId="0" fontId="0" fillId="0" borderId="0" xfId="0" applyFill="1"/>
    <xf numFmtId="0" fontId="1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4" fillId="0" borderId="0" xfId="0" applyFont="1" applyFill="1" applyAlignment="1">
      <alignment horizontal="center"/>
    </xf>
    <xf numFmtId="176" fontId="25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76" fontId="14" fillId="0" borderId="0" xfId="0" applyNumberFormat="1" applyFont="1" applyAlignment="1">
      <alignment horizontal="center"/>
    </xf>
    <xf numFmtId="0" fontId="13" fillId="0" borderId="0" xfId="0" applyFont="1" applyFill="1"/>
    <xf numFmtId="176" fontId="0" fillId="0" borderId="0" xfId="0" applyNumberForma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wrapText="1"/>
    </xf>
    <xf numFmtId="176" fontId="19" fillId="0" borderId="0" xfId="0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176" fontId="2" fillId="0" borderId="0" xfId="0" applyNumberFormat="1" applyFont="1" applyAlignment="1">
      <alignment wrapText="1"/>
    </xf>
    <xf numFmtId="176" fontId="7" fillId="0" borderId="0" xfId="0" applyNumberFormat="1" applyFont="1" applyAlignment="1">
      <alignment wrapText="1"/>
    </xf>
    <xf numFmtId="0" fontId="0" fillId="0" borderId="0" xfId="0" applyFont="1" applyFill="1"/>
    <xf numFmtId="0" fontId="14" fillId="0" borderId="0" xfId="0" applyFont="1" applyFill="1"/>
    <xf numFmtId="0" fontId="25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center"/>
    </xf>
    <xf numFmtId="176" fontId="0" fillId="0" borderId="0" xfId="0" applyNumberFormat="1" applyFont="1"/>
    <xf numFmtId="181" fontId="14" fillId="0" borderId="0" xfId="0" applyNumberFormat="1" applyFont="1"/>
    <xf numFmtId="181" fontId="0" fillId="0" borderId="0" xfId="0" applyNumberFormat="1"/>
    <xf numFmtId="182" fontId="1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9" fillId="0" borderId="0" xfId="0" applyFont="1" applyBorder="1"/>
    <xf numFmtId="0" fontId="19" fillId="0" borderId="0" xfId="0" applyFont="1" applyFill="1" applyBorder="1"/>
    <xf numFmtId="0" fontId="29" fillId="0" borderId="0" xfId="0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0" fontId="14" fillId="0" borderId="0" xfId="0" applyNumberFormat="1" applyFont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Alignment="1"/>
    <xf numFmtId="0" fontId="19" fillId="0" borderId="0" xfId="0" applyFont="1" applyBorder="1" applyAlignment="1">
      <alignment horizontal="right"/>
    </xf>
    <xf numFmtId="176" fontId="7" fillId="0" borderId="0" xfId="0" applyNumberFormat="1" applyFont="1"/>
    <xf numFmtId="176" fontId="0" fillId="0" borderId="0" xfId="0" applyNumberFormat="1" applyFill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0" fontId="19" fillId="0" borderId="0" xfId="0" applyNumberFormat="1" applyFont="1" applyAlignment="1">
      <alignment horizontal="center"/>
    </xf>
    <xf numFmtId="176" fontId="14" fillId="0" borderId="0" xfId="0" applyNumberFormat="1" applyFont="1" applyAlignment="1">
      <alignment horizontal="center"/>
    </xf>
    <xf numFmtId="183" fontId="19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76" fontId="14" fillId="0" borderId="0" xfId="0" applyNumberFormat="1" applyFont="1" applyAlignment="1">
      <alignment horizontal="center"/>
    </xf>
    <xf numFmtId="177" fontId="19" fillId="0" borderId="0" xfId="0" applyNumberFormat="1" applyFont="1" applyAlignment="1">
      <alignment horizontal="center"/>
    </xf>
    <xf numFmtId="176" fontId="19" fillId="0" borderId="0" xfId="0" applyNumberFormat="1" applyFont="1" applyFill="1"/>
    <xf numFmtId="176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/>
    <xf numFmtId="0" fontId="19" fillId="0" borderId="0" xfId="0" applyFont="1" applyFill="1"/>
    <xf numFmtId="176" fontId="14" fillId="0" borderId="0" xfId="0" applyNumberFormat="1" applyFont="1" applyAlignment="1">
      <alignment horizontal="right"/>
    </xf>
    <xf numFmtId="49" fontId="0" fillId="0" borderId="0" xfId="0" applyNumberFormat="1" applyFill="1"/>
    <xf numFmtId="10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76" fontId="14" fillId="0" borderId="0" xfId="0" applyNumberFormat="1" applyFont="1" applyAlignment="1">
      <alignment horizontal="center"/>
    </xf>
    <xf numFmtId="10" fontId="14" fillId="0" borderId="0" xfId="0" applyNumberFormat="1" applyFont="1" applyAlignment="1">
      <alignment horizontal="right"/>
    </xf>
    <xf numFmtId="0" fontId="2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76" fontId="0" fillId="0" borderId="0" xfId="0" applyNumberFormat="1" applyFill="1" applyAlignment="1">
      <alignment vertical="center"/>
    </xf>
    <xf numFmtId="0" fontId="0" fillId="0" borderId="0" xfId="0" applyAlignment="1">
      <alignment horizontal="center"/>
    </xf>
    <xf numFmtId="184" fontId="0" fillId="0" borderId="0" xfId="0" applyNumberFormat="1"/>
    <xf numFmtId="185" fontId="14" fillId="0" borderId="0" xfId="0" applyNumberFormat="1" applyFont="1" applyAlignment="1">
      <alignment horizontal="center"/>
    </xf>
    <xf numFmtId="184" fontId="14" fillId="0" borderId="0" xfId="0" applyNumberFormat="1" applyFont="1"/>
    <xf numFmtId="184" fontId="14" fillId="0" borderId="0" xfId="0" applyNumberFormat="1" applyFont="1" applyFill="1"/>
    <xf numFmtId="184" fontId="19" fillId="0" borderId="0" xfId="0" applyNumberFormat="1" applyFont="1"/>
    <xf numFmtId="185" fontId="19" fillId="0" borderId="0" xfId="0" applyNumberFormat="1" applyFont="1"/>
    <xf numFmtId="185" fontId="0" fillId="0" borderId="0" xfId="0" applyNumberFormat="1"/>
    <xf numFmtId="185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 wrapText="1"/>
    </xf>
    <xf numFmtId="184" fontId="14" fillId="0" borderId="0" xfId="0" applyNumberFormat="1" applyFont="1" applyAlignment="1">
      <alignment horizontal="center"/>
    </xf>
    <xf numFmtId="0" fontId="0" fillId="0" borderId="0" xfId="0" applyFill="1" applyAlignment="1">
      <alignment vertical="center"/>
    </xf>
    <xf numFmtId="184" fontId="19" fillId="0" borderId="0" xfId="0" applyNumberFormat="1" applyFont="1" applyFill="1"/>
    <xf numFmtId="184" fontId="19" fillId="0" borderId="0" xfId="0" applyNumberFormat="1" applyFont="1" applyFill="1" applyAlignment="1">
      <alignment horizontal="center"/>
    </xf>
    <xf numFmtId="184" fontId="19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0" fontId="19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76" fontId="14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/>
    </xf>
    <xf numFmtId="177" fontId="19" fillId="0" borderId="0" xfId="0" applyNumberFormat="1" applyFont="1" applyAlignment="1">
      <alignment horizontal="center"/>
    </xf>
    <xf numFmtId="0" fontId="19" fillId="0" borderId="0" xfId="0" applyFont="1" applyFill="1" applyBorder="1" applyAlignment="1">
      <alignment horizontal="center"/>
    </xf>
  </cellXfs>
  <cellStyles count="2">
    <cellStyle name="常规" xfId="0" builtinId="0"/>
    <cellStyle name="常规 9" xfId="1" xr:uid="{C49421E1-EF73-49D3-BC85-C4A654EF89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13" Type="http://schemas.openxmlformats.org/officeDocument/2006/relationships/image" Target="../media/image32.pn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12" Type="http://schemas.openxmlformats.org/officeDocument/2006/relationships/image" Target="../media/image31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11" Type="http://schemas.openxmlformats.org/officeDocument/2006/relationships/image" Target="../media/image30.jpeg"/><Relationship Id="rId5" Type="http://schemas.openxmlformats.org/officeDocument/2006/relationships/image" Target="../media/image24.jpeg"/><Relationship Id="rId15" Type="http://schemas.openxmlformats.org/officeDocument/2006/relationships/image" Target="../media/image34.png"/><Relationship Id="rId10" Type="http://schemas.openxmlformats.org/officeDocument/2006/relationships/image" Target="../media/image29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Relationship Id="rId14" Type="http://schemas.openxmlformats.org/officeDocument/2006/relationships/image" Target="../media/image3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Relationship Id="rId4" Type="http://schemas.openxmlformats.org/officeDocument/2006/relationships/image" Target="../media/image38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jpeg"/><Relationship Id="rId3" Type="http://schemas.openxmlformats.org/officeDocument/2006/relationships/image" Target="../media/image41.jpeg"/><Relationship Id="rId7" Type="http://schemas.openxmlformats.org/officeDocument/2006/relationships/image" Target="../media/image45.jpeg"/><Relationship Id="rId12" Type="http://schemas.openxmlformats.org/officeDocument/2006/relationships/image" Target="../media/image50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Relationship Id="rId6" Type="http://schemas.openxmlformats.org/officeDocument/2006/relationships/image" Target="../media/image44.jpeg"/><Relationship Id="rId11" Type="http://schemas.openxmlformats.org/officeDocument/2006/relationships/image" Target="../media/image49.jpeg"/><Relationship Id="rId5" Type="http://schemas.openxmlformats.org/officeDocument/2006/relationships/image" Target="../media/image43.jpeg"/><Relationship Id="rId10" Type="http://schemas.openxmlformats.org/officeDocument/2006/relationships/image" Target="../media/image48.jpeg"/><Relationship Id="rId4" Type="http://schemas.openxmlformats.org/officeDocument/2006/relationships/image" Target="../media/image42.jpeg"/><Relationship Id="rId9" Type="http://schemas.openxmlformats.org/officeDocument/2006/relationships/image" Target="../media/image4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g"/><Relationship Id="rId7" Type="http://schemas.openxmlformats.org/officeDocument/2006/relationships/image" Target="../media/image57.png"/><Relationship Id="rId2" Type="http://schemas.openxmlformats.org/officeDocument/2006/relationships/image" Target="../media/image52.jpg"/><Relationship Id="rId1" Type="http://schemas.openxmlformats.org/officeDocument/2006/relationships/image" Target="../media/image51.jpg"/><Relationship Id="rId6" Type="http://schemas.openxmlformats.org/officeDocument/2006/relationships/image" Target="../media/image56.jpg"/><Relationship Id="rId5" Type="http://schemas.openxmlformats.org/officeDocument/2006/relationships/image" Target="../media/image55.jpg"/><Relationship Id="rId4" Type="http://schemas.openxmlformats.org/officeDocument/2006/relationships/image" Target="../media/image54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jpg"/><Relationship Id="rId2" Type="http://schemas.openxmlformats.org/officeDocument/2006/relationships/image" Target="../media/image59.jpg"/><Relationship Id="rId1" Type="http://schemas.openxmlformats.org/officeDocument/2006/relationships/image" Target="../media/image58.jpg"/><Relationship Id="rId6" Type="http://schemas.openxmlformats.org/officeDocument/2006/relationships/image" Target="../media/image63.jpg"/><Relationship Id="rId5" Type="http://schemas.openxmlformats.org/officeDocument/2006/relationships/image" Target="../media/image62.jpg"/><Relationship Id="rId4" Type="http://schemas.openxmlformats.org/officeDocument/2006/relationships/image" Target="../media/image61.jp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71.png"/><Relationship Id="rId13" Type="http://schemas.openxmlformats.org/officeDocument/2006/relationships/image" Target="../media/image76.jpeg"/><Relationship Id="rId18" Type="http://schemas.openxmlformats.org/officeDocument/2006/relationships/image" Target="../media/image81.jpeg"/><Relationship Id="rId3" Type="http://schemas.openxmlformats.org/officeDocument/2006/relationships/image" Target="../media/image66.png"/><Relationship Id="rId21" Type="http://schemas.openxmlformats.org/officeDocument/2006/relationships/image" Target="../media/image84.jpeg"/><Relationship Id="rId7" Type="http://schemas.openxmlformats.org/officeDocument/2006/relationships/image" Target="../media/image70.png"/><Relationship Id="rId12" Type="http://schemas.openxmlformats.org/officeDocument/2006/relationships/image" Target="../media/image75.png"/><Relationship Id="rId17" Type="http://schemas.openxmlformats.org/officeDocument/2006/relationships/image" Target="../media/image80.jpeg"/><Relationship Id="rId2" Type="http://schemas.openxmlformats.org/officeDocument/2006/relationships/image" Target="../media/image65.png"/><Relationship Id="rId16" Type="http://schemas.openxmlformats.org/officeDocument/2006/relationships/image" Target="../media/image79.jpeg"/><Relationship Id="rId20" Type="http://schemas.openxmlformats.org/officeDocument/2006/relationships/image" Target="../media/image83.jpeg"/><Relationship Id="rId1" Type="http://schemas.openxmlformats.org/officeDocument/2006/relationships/image" Target="../media/image64.jpg"/><Relationship Id="rId6" Type="http://schemas.openxmlformats.org/officeDocument/2006/relationships/image" Target="../media/image69.png"/><Relationship Id="rId11" Type="http://schemas.openxmlformats.org/officeDocument/2006/relationships/image" Target="../media/image74.png"/><Relationship Id="rId24" Type="http://schemas.openxmlformats.org/officeDocument/2006/relationships/image" Target="../media/image87.jpeg"/><Relationship Id="rId5" Type="http://schemas.openxmlformats.org/officeDocument/2006/relationships/image" Target="../media/image68.png"/><Relationship Id="rId15" Type="http://schemas.openxmlformats.org/officeDocument/2006/relationships/image" Target="../media/image78.jpeg"/><Relationship Id="rId23" Type="http://schemas.openxmlformats.org/officeDocument/2006/relationships/image" Target="../media/image86.jpeg"/><Relationship Id="rId10" Type="http://schemas.openxmlformats.org/officeDocument/2006/relationships/image" Target="../media/image73.png"/><Relationship Id="rId19" Type="http://schemas.openxmlformats.org/officeDocument/2006/relationships/image" Target="../media/image82.jpeg"/><Relationship Id="rId4" Type="http://schemas.openxmlformats.org/officeDocument/2006/relationships/image" Target="../media/image67.png"/><Relationship Id="rId9" Type="http://schemas.openxmlformats.org/officeDocument/2006/relationships/image" Target="../media/image72.jpeg"/><Relationship Id="rId14" Type="http://schemas.openxmlformats.org/officeDocument/2006/relationships/image" Target="../media/image77.png"/><Relationship Id="rId22" Type="http://schemas.openxmlformats.org/officeDocument/2006/relationships/image" Target="../media/image85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5.jpeg"/><Relationship Id="rId3" Type="http://schemas.openxmlformats.org/officeDocument/2006/relationships/image" Target="../media/image90.jpeg"/><Relationship Id="rId7" Type="http://schemas.openxmlformats.org/officeDocument/2006/relationships/image" Target="../media/image94.jpeg"/><Relationship Id="rId2" Type="http://schemas.openxmlformats.org/officeDocument/2006/relationships/image" Target="../media/image89.jpeg"/><Relationship Id="rId1" Type="http://schemas.openxmlformats.org/officeDocument/2006/relationships/image" Target="../media/image88.jpeg"/><Relationship Id="rId6" Type="http://schemas.openxmlformats.org/officeDocument/2006/relationships/image" Target="../media/image93.jpeg"/><Relationship Id="rId5" Type="http://schemas.openxmlformats.org/officeDocument/2006/relationships/image" Target="../media/image92.jpeg"/><Relationship Id="rId4" Type="http://schemas.openxmlformats.org/officeDocument/2006/relationships/image" Target="../media/image91.jpe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8.jpeg"/><Relationship Id="rId18" Type="http://schemas.openxmlformats.org/officeDocument/2006/relationships/image" Target="../media/image113.jpeg"/><Relationship Id="rId26" Type="http://schemas.openxmlformats.org/officeDocument/2006/relationships/image" Target="../media/image121.png"/><Relationship Id="rId39" Type="http://schemas.openxmlformats.org/officeDocument/2006/relationships/image" Target="../media/image134.png"/><Relationship Id="rId21" Type="http://schemas.openxmlformats.org/officeDocument/2006/relationships/image" Target="../media/image116.png"/><Relationship Id="rId34" Type="http://schemas.openxmlformats.org/officeDocument/2006/relationships/image" Target="../media/image129.png"/><Relationship Id="rId7" Type="http://schemas.openxmlformats.org/officeDocument/2006/relationships/image" Target="../media/image102.jpeg"/><Relationship Id="rId2" Type="http://schemas.openxmlformats.org/officeDocument/2006/relationships/image" Target="../media/image97.jpeg"/><Relationship Id="rId16" Type="http://schemas.openxmlformats.org/officeDocument/2006/relationships/image" Target="../media/image111.jpeg"/><Relationship Id="rId20" Type="http://schemas.openxmlformats.org/officeDocument/2006/relationships/image" Target="../media/image115.jpeg"/><Relationship Id="rId29" Type="http://schemas.openxmlformats.org/officeDocument/2006/relationships/image" Target="../media/image124.png"/><Relationship Id="rId41" Type="http://schemas.openxmlformats.org/officeDocument/2006/relationships/image" Target="../media/image136.jpg"/><Relationship Id="rId1" Type="http://schemas.openxmlformats.org/officeDocument/2006/relationships/image" Target="../media/image96.jpeg"/><Relationship Id="rId6" Type="http://schemas.openxmlformats.org/officeDocument/2006/relationships/image" Target="../media/image101.jpeg"/><Relationship Id="rId11" Type="http://schemas.openxmlformats.org/officeDocument/2006/relationships/image" Target="../media/image106.jpeg"/><Relationship Id="rId24" Type="http://schemas.openxmlformats.org/officeDocument/2006/relationships/image" Target="../media/image119.png"/><Relationship Id="rId32" Type="http://schemas.openxmlformats.org/officeDocument/2006/relationships/image" Target="../media/image127.png"/><Relationship Id="rId37" Type="http://schemas.openxmlformats.org/officeDocument/2006/relationships/image" Target="../media/image132.png"/><Relationship Id="rId40" Type="http://schemas.openxmlformats.org/officeDocument/2006/relationships/image" Target="../media/image135.png"/><Relationship Id="rId5" Type="http://schemas.openxmlformats.org/officeDocument/2006/relationships/image" Target="../media/image100.jpeg"/><Relationship Id="rId15" Type="http://schemas.openxmlformats.org/officeDocument/2006/relationships/image" Target="../media/image110.jpeg"/><Relationship Id="rId23" Type="http://schemas.openxmlformats.org/officeDocument/2006/relationships/image" Target="../media/image118.png"/><Relationship Id="rId28" Type="http://schemas.openxmlformats.org/officeDocument/2006/relationships/image" Target="../media/image123.png"/><Relationship Id="rId36" Type="http://schemas.openxmlformats.org/officeDocument/2006/relationships/image" Target="../media/image131.png"/><Relationship Id="rId10" Type="http://schemas.openxmlformats.org/officeDocument/2006/relationships/image" Target="../media/image105.jpeg"/><Relationship Id="rId19" Type="http://schemas.openxmlformats.org/officeDocument/2006/relationships/image" Target="../media/image114.jpeg"/><Relationship Id="rId31" Type="http://schemas.openxmlformats.org/officeDocument/2006/relationships/image" Target="../media/image126.png"/><Relationship Id="rId4" Type="http://schemas.openxmlformats.org/officeDocument/2006/relationships/image" Target="../media/image99.jpeg"/><Relationship Id="rId9" Type="http://schemas.openxmlformats.org/officeDocument/2006/relationships/image" Target="../media/image104.jpeg"/><Relationship Id="rId14" Type="http://schemas.openxmlformats.org/officeDocument/2006/relationships/image" Target="../media/image109.jpeg"/><Relationship Id="rId22" Type="http://schemas.openxmlformats.org/officeDocument/2006/relationships/image" Target="../media/image117.png"/><Relationship Id="rId27" Type="http://schemas.openxmlformats.org/officeDocument/2006/relationships/image" Target="../media/image122.png"/><Relationship Id="rId30" Type="http://schemas.openxmlformats.org/officeDocument/2006/relationships/image" Target="../media/image125.png"/><Relationship Id="rId35" Type="http://schemas.openxmlformats.org/officeDocument/2006/relationships/image" Target="../media/image130.png"/><Relationship Id="rId8" Type="http://schemas.openxmlformats.org/officeDocument/2006/relationships/image" Target="../media/image103.jpeg"/><Relationship Id="rId3" Type="http://schemas.openxmlformats.org/officeDocument/2006/relationships/image" Target="../media/image98.jpeg"/><Relationship Id="rId12" Type="http://schemas.openxmlformats.org/officeDocument/2006/relationships/image" Target="../media/image107.jpeg"/><Relationship Id="rId17" Type="http://schemas.openxmlformats.org/officeDocument/2006/relationships/image" Target="../media/image112.jpeg"/><Relationship Id="rId25" Type="http://schemas.openxmlformats.org/officeDocument/2006/relationships/image" Target="../media/image120.png"/><Relationship Id="rId33" Type="http://schemas.openxmlformats.org/officeDocument/2006/relationships/image" Target="../media/image128.png"/><Relationship Id="rId38" Type="http://schemas.openxmlformats.org/officeDocument/2006/relationships/image" Target="../media/image13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9.jpeg"/><Relationship Id="rId2" Type="http://schemas.openxmlformats.org/officeDocument/2006/relationships/image" Target="../media/image138.jpeg"/><Relationship Id="rId1" Type="http://schemas.openxmlformats.org/officeDocument/2006/relationships/image" Target="../media/image137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7.png"/><Relationship Id="rId13" Type="http://schemas.openxmlformats.org/officeDocument/2006/relationships/image" Target="../media/image152.png"/><Relationship Id="rId18" Type="http://schemas.openxmlformats.org/officeDocument/2006/relationships/image" Target="../media/image157.png"/><Relationship Id="rId3" Type="http://schemas.openxmlformats.org/officeDocument/2006/relationships/image" Target="../media/image142.png"/><Relationship Id="rId7" Type="http://schemas.openxmlformats.org/officeDocument/2006/relationships/image" Target="../media/image146.png"/><Relationship Id="rId12" Type="http://schemas.openxmlformats.org/officeDocument/2006/relationships/image" Target="../media/image151.png"/><Relationship Id="rId17" Type="http://schemas.openxmlformats.org/officeDocument/2006/relationships/image" Target="../media/image156.png"/><Relationship Id="rId2" Type="http://schemas.openxmlformats.org/officeDocument/2006/relationships/image" Target="../media/image141.png"/><Relationship Id="rId16" Type="http://schemas.openxmlformats.org/officeDocument/2006/relationships/image" Target="../media/image155.png"/><Relationship Id="rId1" Type="http://schemas.openxmlformats.org/officeDocument/2006/relationships/image" Target="../media/image140.png"/><Relationship Id="rId6" Type="http://schemas.openxmlformats.org/officeDocument/2006/relationships/image" Target="../media/image145.png"/><Relationship Id="rId11" Type="http://schemas.openxmlformats.org/officeDocument/2006/relationships/image" Target="../media/image150.png"/><Relationship Id="rId5" Type="http://schemas.openxmlformats.org/officeDocument/2006/relationships/image" Target="../media/image144.png"/><Relationship Id="rId15" Type="http://schemas.openxmlformats.org/officeDocument/2006/relationships/image" Target="../media/image154.png"/><Relationship Id="rId10" Type="http://schemas.openxmlformats.org/officeDocument/2006/relationships/image" Target="../media/image149.png"/><Relationship Id="rId4" Type="http://schemas.openxmlformats.org/officeDocument/2006/relationships/image" Target="../media/image143.png"/><Relationship Id="rId9" Type="http://schemas.openxmlformats.org/officeDocument/2006/relationships/image" Target="../media/image148.png"/><Relationship Id="rId14" Type="http://schemas.openxmlformats.org/officeDocument/2006/relationships/image" Target="../media/image15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0.jpeg"/><Relationship Id="rId2" Type="http://schemas.openxmlformats.org/officeDocument/2006/relationships/image" Target="../media/image159.jpeg"/><Relationship Id="rId1" Type="http://schemas.openxmlformats.org/officeDocument/2006/relationships/image" Target="../media/image158.jpeg"/><Relationship Id="rId4" Type="http://schemas.openxmlformats.org/officeDocument/2006/relationships/image" Target="../media/image161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9.jpeg"/><Relationship Id="rId3" Type="http://schemas.openxmlformats.org/officeDocument/2006/relationships/image" Target="../media/image164.jpeg"/><Relationship Id="rId7" Type="http://schemas.openxmlformats.org/officeDocument/2006/relationships/image" Target="../media/image168.jpeg"/><Relationship Id="rId2" Type="http://schemas.openxmlformats.org/officeDocument/2006/relationships/image" Target="../media/image163.jpeg"/><Relationship Id="rId1" Type="http://schemas.openxmlformats.org/officeDocument/2006/relationships/image" Target="../media/image162.jpeg"/><Relationship Id="rId6" Type="http://schemas.openxmlformats.org/officeDocument/2006/relationships/image" Target="../media/image167.jpeg"/><Relationship Id="rId5" Type="http://schemas.openxmlformats.org/officeDocument/2006/relationships/image" Target="../media/image166.jpeg"/><Relationship Id="rId4" Type="http://schemas.openxmlformats.org/officeDocument/2006/relationships/image" Target="../media/image165.jpeg"/><Relationship Id="rId9" Type="http://schemas.openxmlformats.org/officeDocument/2006/relationships/image" Target="../media/image170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3.jpeg"/><Relationship Id="rId2" Type="http://schemas.openxmlformats.org/officeDocument/2006/relationships/image" Target="../media/image172.png"/><Relationship Id="rId1" Type="http://schemas.openxmlformats.org/officeDocument/2006/relationships/image" Target="../media/image171.png"/><Relationship Id="rId6" Type="http://schemas.openxmlformats.org/officeDocument/2006/relationships/image" Target="../media/image176.jpeg"/><Relationship Id="rId5" Type="http://schemas.openxmlformats.org/officeDocument/2006/relationships/image" Target="../media/image175.jpeg"/><Relationship Id="rId4" Type="http://schemas.openxmlformats.org/officeDocument/2006/relationships/image" Target="../media/image174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4.png"/><Relationship Id="rId3" Type="http://schemas.openxmlformats.org/officeDocument/2006/relationships/image" Target="../media/image179.jpeg"/><Relationship Id="rId7" Type="http://schemas.openxmlformats.org/officeDocument/2006/relationships/image" Target="../media/image183.jpeg"/><Relationship Id="rId2" Type="http://schemas.openxmlformats.org/officeDocument/2006/relationships/image" Target="../media/image178.jpeg"/><Relationship Id="rId1" Type="http://schemas.openxmlformats.org/officeDocument/2006/relationships/image" Target="../media/image177.jpeg"/><Relationship Id="rId6" Type="http://schemas.openxmlformats.org/officeDocument/2006/relationships/image" Target="../media/image182.jpeg"/><Relationship Id="rId5" Type="http://schemas.openxmlformats.org/officeDocument/2006/relationships/image" Target="../media/image181.jpeg"/><Relationship Id="rId4" Type="http://schemas.openxmlformats.org/officeDocument/2006/relationships/image" Target="../media/image180.jpeg"/><Relationship Id="rId9" Type="http://schemas.openxmlformats.org/officeDocument/2006/relationships/image" Target="../media/image18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38100</xdr:colOff>
      <xdr:row>15</xdr:row>
      <xdr:rowOff>157162</xdr:rowOff>
    </xdr:from>
    <xdr:to>
      <xdr:col>47</xdr:col>
      <xdr:colOff>19812</xdr:colOff>
      <xdr:row>18</xdr:row>
      <xdr:rowOff>53149</xdr:rowOff>
    </xdr:to>
    <xdr:pic>
      <xdr:nvPicPr>
        <xdr:cNvPr id="101" name="图片 100">
          <a:extLst>
            <a:ext uri="{FF2B5EF4-FFF2-40B4-BE49-F238E27FC236}">
              <a16:creationId xmlns:a16="http://schemas.microsoft.com/office/drawing/2014/main" id="{5C6CFF08-627A-4725-8ADD-096EE642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44074">
          <a:off x="33899475" y="2890837"/>
          <a:ext cx="2039112" cy="438912"/>
        </a:xfrm>
        <a:prstGeom prst="rect">
          <a:avLst/>
        </a:prstGeom>
      </xdr:spPr>
    </xdr:pic>
    <xdr:clientData/>
  </xdr:twoCellAnchor>
  <xdr:twoCellAnchor editAs="oneCell">
    <xdr:from>
      <xdr:col>44</xdr:col>
      <xdr:colOff>14288</xdr:colOff>
      <xdr:row>35</xdr:row>
      <xdr:rowOff>47625</xdr:rowOff>
    </xdr:from>
    <xdr:to>
      <xdr:col>47</xdr:col>
      <xdr:colOff>69152</xdr:colOff>
      <xdr:row>37</xdr:row>
      <xdr:rowOff>54483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19F43342-5C31-43C9-82AA-CDFAEA713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75663" y="6400800"/>
          <a:ext cx="2112264" cy="368808"/>
        </a:xfrm>
        <a:prstGeom prst="rect">
          <a:avLst/>
        </a:prstGeom>
      </xdr:spPr>
    </xdr:pic>
    <xdr:clientData/>
  </xdr:twoCellAnchor>
  <xdr:twoCellAnchor editAs="oneCell">
    <xdr:from>
      <xdr:col>43</xdr:col>
      <xdr:colOff>590550</xdr:colOff>
      <xdr:row>27</xdr:row>
      <xdr:rowOff>71440</xdr:rowOff>
    </xdr:from>
    <xdr:to>
      <xdr:col>47</xdr:col>
      <xdr:colOff>84769</xdr:colOff>
      <xdr:row>29</xdr:row>
      <xdr:rowOff>95252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28176D93-1B46-420B-9EC5-F09493FDA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66125" y="4976815"/>
          <a:ext cx="2237419" cy="385762"/>
        </a:xfrm>
        <a:prstGeom prst="rect">
          <a:avLst/>
        </a:prstGeom>
      </xdr:spPr>
    </xdr:pic>
    <xdr:clientData/>
  </xdr:twoCellAnchor>
  <xdr:twoCellAnchor editAs="oneCell">
    <xdr:from>
      <xdr:col>43</xdr:col>
      <xdr:colOff>385762</xdr:colOff>
      <xdr:row>4</xdr:row>
      <xdr:rowOff>119062</xdr:rowOff>
    </xdr:from>
    <xdr:to>
      <xdr:col>47</xdr:col>
      <xdr:colOff>96202</xdr:colOff>
      <xdr:row>7</xdr:row>
      <xdr:rowOff>63817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7523240-9D72-48DB-9624-38F47B991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1337" y="862012"/>
          <a:ext cx="2453640" cy="487680"/>
        </a:xfrm>
        <a:prstGeom prst="rect">
          <a:avLst/>
        </a:prstGeom>
      </xdr:spPr>
    </xdr:pic>
    <xdr:clientData/>
  </xdr:twoCellAnchor>
  <xdr:twoCellAnchor editAs="oneCell">
    <xdr:from>
      <xdr:col>49</xdr:col>
      <xdr:colOff>76200</xdr:colOff>
      <xdr:row>2</xdr:row>
      <xdr:rowOff>9525</xdr:rowOff>
    </xdr:from>
    <xdr:to>
      <xdr:col>54</xdr:col>
      <xdr:colOff>154385</xdr:colOff>
      <xdr:row>18</xdr:row>
      <xdr:rowOff>120084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4C480EB-6771-475A-9CD0-3EC2A857B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127450" y="371475"/>
          <a:ext cx="3507185" cy="3006159"/>
        </a:xfrm>
        <a:prstGeom prst="rect">
          <a:avLst/>
        </a:prstGeom>
      </xdr:spPr>
    </xdr:pic>
    <xdr:clientData/>
  </xdr:twoCellAnchor>
  <xdr:twoCellAnchor>
    <xdr:from>
      <xdr:col>49</xdr:col>
      <xdr:colOff>666750</xdr:colOff>
      <xdr:row>2</xdr:row>
      <xdr:rowOff>161925</xdr:rowOff>
    </xdr:from>
    <xdr:to>
      <xdr:col>51</xdr:col>
      <xdr:colOff>275355</xdr:colOff>
      <xdr:row>5</xdr:row>
      <xdr:rowOff>80665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A39D9EF1-4A75-4A9D-B40D-A1AD4A5AE590}"/>
            </a:ext>
          </a:extLst>
        </xdr:cNvPr>
        <xdr:cNvSpPr/>
      </xdr:nvSpPr>
      <xdr:spPr>
        <a:xfrm>
          <a:off x="29718000" y="523875"/>
          <a:ext cx="980205" cy="46166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= 0.51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 &lt; 2.2e-16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54</xdr:col>
      <xdr:colOff>381000</xdr:colOff>
      <xdr:row>2</xdr:row>
      <xdr:rowOff>95250</xdr:rowOff>
    </xdr:from>
    <xdr:to>
      <xdr:col>59</xdr:col>
      <xdr:colOff>285750</xdr:colOff>
      <xdr:row>18</xdr:row>
      <xdr:rowOff>57150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C7F1068C-C9E4-454A-B6DF-6D33EBDCF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861250" y="457200"/>
          <a:ext cx="3333750" cy="2857500"/>
        </a:xfrm>
        <a:prstGeom prst="rect">
          <a:avLst/>
        </a:prstGeom>
      </xdr:spPr>
    </xdr:pic>
    <xdr:clientData/>
  </xdr:twoCellAnchor>
  <xdr:twoCellAnchor>
    <xdr:from>
      <xdr:col>55</xdr:col>
      <xdr:colOff>247650</xdr:colOff>
      <xdr:row>2</xdr:row>
      <xdr:rowOff>114300</xdr:rowOff>
    </xdr:from>
    <xdr:to>
      <xdr:col>56</xdr:col>
      <xdr:colOff>542055</xdr:colOff>
      <xdr:row>5</xdr:row>
      <xdr:rowOff>33040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03F8E7CF-AF0F-4A3B-8138-CA1FC14A224D}"/>
            </a:ext>
          </a:extLst>
        </xdr:cNvPr>
        <xdr:cNvSpPr/>
      </xdr:nvSpPr>
      <xdr:spPr>
        <a:xfrm>
          <a:off x="33413700" y="476250"/>
          <a:ext cx="980205" cy="46166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= 0.40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 &lt; 2.2e-16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59</xdr:col>
      <xdr:colOff>571500</xdr:colOff>
      <xdr:row>2</xdr:row>
      <xdr:rowOff>123825</xdr:rowOff>
    </xdr:from>
    <xdr:to>
      <xdr:col>64</xdr:col>
      <xdr:colOff>476250</xdr:colOff>
      <xdr:row>18</xdr:row>
      <xdr:rowOff>85725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9483035C-A9E7-47CB-8485-58E731041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480750" y="485775"/>
          <a:ext cx="3333750" cy="2857500"/>
        </a:xfrm>
        <a:prstGeom prst="rect">
          <a:avLst/>
        </a:prstGeom>
      </xdr:spPr>
    </xdr:pic>
    <xdr:clientData/>
  </xdr:twoCellAnchor>
  <xdr:twoCellAnchor>
    <xdr:from>
      <xdr:col>60</xdr:col>
      <xdr:colOff>476250</xdr:colOff>
      <xdr:row>2</xdr:row>
      <xdr:rowOff>123825</xdr:rowOff>
    </xdr:from>
    <xdr:to>
      <xdr:col>62</xdr:col>
      <xdr:colOff>84855</xdr:colOff>
      <xdr:row>5</xdr:row>
      <xdr:rowOff>42565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9B069E4C-531D-4C04-81BE-12E753A07C14}"/>
            </a:ext>
          </a:extLst>
        </xdr:cNvPr>
        <xdr:cNvSpPr/>
      </xdr:nvSpPr>
      <xdr:spPr>
        <a:xfrm>
          <a:off x="37071300" y="485775"/>
          <a:ext cx="980205" cy="46166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= 0.44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 &lt; 2.2e-16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65</xdr:col>
      <xdr:colOff>104775</xdr:colOff>
      <xdr:row>2</xdr:row>
      <xdr:rowOff>76200</xdr:rowOff>
    </xdr:from>
    <xdr:to>
      <xdr:col>70</xdr:col>
      <xdr:colOff>9525</xdr:colOff>
      <xdr:row>18</xdr:row>
      <xdr:rowOff>38100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9145A055-DBD7-40EE-8641-ABBE52FD5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0128825" y="438150"/>
          <a:ext cx="3333750" cy="2857500"/>
        </a:xfrm>
        <a:prstGeom prst="rect">
          <a:avLst/>
        </a:prstGeom>
      </xdr:spPr>
    </xdr:pic>
    <xdr:clientData/>
  </xdr:twoCellAnchor>
  <xdr:twoCellAnchor>
    <xdr:from>
      <xdr:col>66</xdr:col>
      <xdr:colOff>47625</xdr:colOff>
      <xdr:row>2</xdr:row>
      <xdr:rowOff>76200</xdr:rowOff>
    </xdr:from>
    <xdr:to>
      <xdr:col>67</xdr:col>
      <xdr:colOff>342030</xdr:colOff>
      <xdr:row>4</xdr:row>
      <xdr:rowOff>175915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5DB890FD-4C41-4E7B-8333-671F68D2017E}"/>
            </a:ext>
          </a:extLst>
        </xdr:cNvPr>
        <xdr:cNvSpPr/>
      </xdr:nvSpPr>
      <xdr:spPr>
        <a:xfrm>
          <a:off x="40757475" y="438150"/>
          <a:ext cx="980205" cy="46166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= 0.36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 &lt; 2.2e-16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49</xdr:col>
      <xdr:colOff>95250</xdr:colOff>
      <xdr:row>21</xdr:row>
      <xdr:rowOff>19050</xdr:rowOff>
    </xdr:from>
    <xdr:to>
      <xdr:col>54</xdr:col>
      <xdr:colOff>0</xdr:colOff>
      <xdr:row>36</xdr:row>
      <xdr:rowOff>161925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8B28AEA-8E98-4F8B-9AB5-6E41E5775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146500" y="3819525"/>
          <a:ext cx="3333750" cy="2857500"/>
        </a:xfrm>
        <a:prstGeom prst="rect">
          <a:avLst/>
        </a:prstGeom>
      </xdr:spPr>
    </xdr:pic>
    <xdr:clientData/>
  </xdr:twoCellAnchor>
  <xdr:twoCellAnchor>
    <xdr:from>
      <xdr:col>50</xdr:col>
      <xdr:colOff>0</xdr:colOff>
      <xdr:row>21</xdr:row>
      <xdr:rowOff>85725</xdr:rowOff>
    </xdr:from>
    <xdr:to>
      <xdr:col>51</xdr:col>
      <xdr:colOff>294405</xdr:colOff>
      <xdr:row>24</xdr:row>
      <xdr:rowOff>4465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CE1D13A9-E875-4EB6-9642-4F504C617E06}"/>
            </a:ext>
          </a:extLst>
        </xdr:cNvPr>
        <xdr:cNvSpPr/>
      </xdr:nvSpPr>
      <xdr:spPr>
        <a:xfrm>
          <a:off x="29737050" y="3886200"/>
          <a:ext cx="980205" cy="46166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= 0.49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 &lt; 2.2e-16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54</xdr:col>
      <xdr:colOff>457200</xdr:colOff>
      <xdr:row>20</xdr:row>
      <xdr:rowOff>161925</xdr:rowOff>
    </xdr:from>
    <xdr:to>
      <xdr:col>59</xdr:col>
      <xdr:colOff>361950</xdr:colOff>
      <xdr:row>36</xdr:row>
      <xdr:rowOff>123825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DE0A74B0-611D-4D26-8B3E-81A4272ED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937450" y="3781425"/>
          <a:ext cx="3333750" cy="2857500"/>
        </a:xfrm>
        <a:prstGeom prst="rect">
          <a:avLst/>
        </a:prstGeom>
      </xdr:spPr>
    </xdr:pic>
    <xdr:clientData/>
  </xdr:twoCellAnchor>
  <xdr:twoCellAnchor>
    <xdr:from>
      <xdr:col>55</xdr:col>
      <xdr:colOff>323850</xdr:colOff>
      <xdr:row>21</xdr:row>
      <xdr:rowOff>9525</xdr:rowOff>
    </xdr:from>
    <xdr:to>
      <xdr:col>56</xdr:col>
      <xdr:colOff>618255</xdr:colOff>
      <xdr:row>23</xdr:row>
      <xdr:rowOff>109240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3D191A15-F5AA-4C49-9013-8CD95644D6D5}"/>
            </a:ext>
          </a:extLst>
        </xdr:cNvPr>
        <xdr:cNvSpPr/>
      </xdr:nvSpPr>
      <xdr:spPr>
        <a:xfrm>
          <a:off x="33489900" y="3810000"/>
          <a:ext cx="980205" cy="46166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= 0.48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 &lt; 2.2e-16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59</xdr:col>
      <xdr:colOff>571500</xdr:colOff>
      <xdr:row>20</xdr:row>
      <xdr:rowOff>161925</xdr:rowOff>
    </xdr:from>
    <xdr:to>
      <xdr:col>64</xdr:col>
      <xdr:colOff>476250</xdr:colOff>
      <xdr:row>36</xdr:row>
      <xdr:rowOff>123825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ADD4526-A2F1-47F0-A958-97E5CBDBE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480750" y="3781425"/>
          <a:ext cx="3333750" cy="2857500"/>
        </a:xfrm>
        <a:prstGeom prst="rect">
          <a:avLst/>
        </a:prstGeom>
      </xdr:spPr>
    </xdr:pic>
    <xdr:clientData/>
  </xdr:twoCellAnchor>
  <xdr:twoCellAnchor>
    <xdr:from>
      <xdr:col>60</xdr:col>
      <xdr:colOff>447675</xdr:colOff>
      <xdr:row>21</xdr:row>
      <xdr:rowOff>38100</xdr:rowOff>
    </xdr:from>
    <xdr:to>
      <xdr:col>62</xdr:col>
      <xdr:colOff>56280</xdr:colOff>
      <xdr:row>23</xdr:row>
      <xdr:rowOff>137815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FED94F06-9A31-4B27-8376-6DC6924E7CD0}"/>
            </a:ext>
          </a:extLst>
        </xdr:cNvPr>
        <xdr:cNvSpPr/>
      </xdr:nvSpPr>
      <xdr:spPr>
        <a:xfrm>
          <a:off x="37042725" y="3838575"/>
          <a:ext cx="980205" cy="46166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= 0.41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 &lt; 2.2e-16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65</xdr:col>
      <xdr:colOff>152400</xdr:colOff>
      <xdr:row>20</xdr:row>
      <xdr:rowOff>123825</xdr:rowOff>
    </xdr:from>
    <xdr:to>
      <xdr:col>70</xdr:col>
      <xdr:colOff>57150</xdr:colOff>
      <xdr:row>36</xdr:row>
      <xdr:rowOff>85725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19F8646B-366F-4D35-9694-2949B60FC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176450" y="3743325"/>
          <a:ext cx="3333750" cy="2857500"/>
        </a:xfrm>
        <a:prstGeom prst="rect">
          <a:avLst/>
        </a:prstGeom>
      </xdr:spPr>
    </xdr:pic>
    <xdr:clientData/>
  </xdr:twoCellAnchor>
  <xdr:twoCellAnchor>
    <xdr:from>
      <xdr:col>66</xdr:col>
      <xdr:colOff>85725</xdr:colOff>
      <xdr:row>21</xdr:row>
      <xdr:rowOff>9525</xdr:rowOff>
    </xdr:from>
    <xdr:to>
      <xdr:col>67</xdr:col>
      <xdr:colOff>380130</xdr:colOff>
      <xdr:row>23</xdr:row>
      <xdr:rowOff>109240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B8B5BAEA-6C43-45ED-B8C7-770A570B34D1}"/>
            </a:ext>
          </a:extLst>
        </xdr:cNvPr>
        <xdr:cNvSpPr/>
      </xdr:nvSpPr>
      <xdr:spPr>
        <a:xfrm>
          <a:off x="40795575" y="3810000"/>
          <a:ext cx="980205" cy="46166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2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= 0.46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 &lt; 2.2e-16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41</xdr:col>
      <xdr:colOff>476250</xdr:colOff>
      <xdr:row>45</xdr:row>
      <xdr:rowOff>161924</xdr:rowOff>
    </xdr:from>
    <xdr:to>
      <xdr:col>48</xdr:col>
      <xdr:colOff>90979</xdr:colOff>
      <xdr:row>74</xdr:row>
      <xdr:rowOff>161924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F2D3FCF7-6EAB-4DDA-8513-B05018AC6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51650" y="8324849"/>
          <a:ext cx="4443904" cy="5248275"/>
        </a:xfrm>
        <a:prstGeom prst="rect">
          <a:avLst/>
        </a:prstGeom>
      </xdr:spPr>
    </xdr:pic>
    <xdr:clientData/>
  </xdr:twoCellAnchor>
  <xdr:twoCellAnchor>
    <xdr:from>
      <xdr:col>44</xdr:col>
      <xdr:colOff>166687</xdr:colOff>
      <xdr:row>5</xdr:row>
      <xdr:rowOff>61912</xdr:rowOff>
    </xdr:from>
    <xdr:to>
      <xdr:col>47</xdr:col>
      <xdr:colOff>14287</xdr:colOff>
      <xdr:row>7</xdr:row>
      <xdr:rowOff>4761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055C6227-EEB0-4516-82AD-202933B9C41E}"/>
            </a:ext>
          </a:extLst>
        </xdr:cNvPr>
        <xdr:cNvSpPr/>
      </xdr:nvSpPr>
      <xdr:spPr bwMode="auto">
        <a:xfrm>
          <a:off x="34028062" y="985837"/>
          <a:ext cx="1905000" cy="30479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104776</xdr:colOff>
      <xdr:row>3</xdr:row>
      <xdr:rowOff>104775</xdr:rowOff>
    </xdr:from>
    <xdr:to>
      <xdr:col>47</xdr:col>
      <xdr:colOff>638250</xdr:colOff>
      <xdr:row>5</xdr:row>
      <xdr:rowOff>7385</xdr:rowOff>
    </xdr:to>
    <xdr:sp macro="" textlink="">
      <xdr:nvSpPr>
        <xdr:cNvPr id="26" name="TextBox 26">
          <a:extLst>
            <a:ext uri="{FF2B5EF4-FFF2-40B4-BE49-F238E27FC236}">
              <a16:creationId xmlns:a16="http://schemas.microsoft.com/office/drawing/2014/main" id="{417EAEBC-9D9B-4F11-8D89-1E7EB94E2832}"/>
            </a:ext>
          </a:extLst>
        </xdr:cNvPr>
        <xdr:cNvSpPr txBox="1">
          <a:spLocks noChangeArrowheads="1"/>
        </xdr:cNvSpPr>
      </xdr:nvSpPr>
      <xdr:spPr bwMode="auto">
        <a:xfrm>
          <a:off x="39252526" y="666750"/>
          <a:ext cx="533474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kDa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44</xdr:col>
      <xdr:colOff>681037</xdr:colOff>
      <xdr:row>1</xdr:row>
      <xdr:rowOff>42862</xdr:rowOff>
    </xdr:from>
    <xdr:to>
      <xdr:col>46</xdr:col>
      <xdr:colOff>168984</xdr:colOff>
      <xdr:row>2</xdr:row>
      <xdr:rowOff>141637</xdr:rowOff>
    </xdr:to>
    <xdr:sp macro="" textlink="">
      <xdr:nvSpPr>
        <xdr:cNvPr id="27" name="TextBox 70">
          <a:extLst>
            <a:ext uri="{FF2B5EF4-FFF2-40B4-BE49-F238E27FC236}">
              <a16:creationId xmlns:a16="http://schemas.microsoft.com/office/drawing/2014/main" id="{40274507-9367-4D21-90FC-9F7E97275B44}"/>
            </a:ext>
          </a:extLst>
        </xdr:cNvPr>
        <xdr:cNvSpPr txBox="1">
          <a:spLocks noChangeArrowheads="1"/>
        </xdr:cNvSpPr>
      </xdr:nvSpPr>
      <xdr:spPr bwMode="auto">
        <a:xfrm>
          <a:off x="34542412" y="223837"/>
          <a:ext cx="859547" cy="29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400">
              <a:latin typeface="Arial" panose="020B0604020202020204" pitchFamily="34" charset="0"/>
              <a:cs typeface="Arial" panose="020B0604020202020204" pitchFamily="34" charset="0"/>
            </a:rPr>
            <a:t>CAP2</a:t>
          </a:r>
          <a:endParaRPr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557212</xdr:colOff>
      <xdr:row>2</xdr:row>
      <xdr:rowOff>157162</xdr:rowOff>
    </xdr:from>
    <xdr:to>
      <xdr:col>47</xdr:col>
      <xdr:colOff>71437</xdr:colOff>
      <xdr:row>2</xdr:row>
      <xdr:rowOff>157162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88456FD7-8C9B-4974-B942-4D9090243EA7}"/>
            </a:ext>
          </a:extLst>
        </xdr:cNvPr>
        <xdr:cNvCxnSpPr/>
      </xdr:nvCxnSpPr>
      <xdr:spPr>
        <a:xfrm>
          <a:off x="33732787" y="538162"/>
          <a:ext cx="225742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252412</xdr:colOff>
      <xdr:row>3</xdr:row>
      <xdr:rowOff>33337</xdr:rowOff>
    </xdr:from>
    <xdr:to>
      <xdr:col>47</xdr:col>
      <xdr:colOff>109537</xdr:colOff>
      <xdr:row>4</xdr:row>
      <xdr:rowOff>116922</xdr:rowOff>
    </xdr:to>
    <xdr:sp macro="" textlink="">
      <xdr:nvSpPr>
        <xdr:cNvPr id="29" name="TextBox 26">
          <a:extLst>
            <a:ext uri="{FF2B5EF4-FFF2-40B4-BE49-F238E27FC236}">
              <a16:creationId xmlns:a16="http://schemas.microsoft.com/office/drawing/2014/main" id="{F8D52AA0-4451-4BB1-AB8F-C1C6DF345B9D}"/>
            </a:ext>
          </a:extLst>
        </xdr:cNvPr>
        <xdr:cNvSpPr txBox="1">
          <a:spLocks noChangeArrowheads="1"/>
        </xdr:cNvSpPr>
      </xdr:nvSpPr>
      <xdr:spPr bwMode="auto">
        <a:xfrm>
          <a:off x="36656962" y="595312"/>
          <a:ext cx="26003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    </a:t>
          </a:r>
          <a:r>
            <a:rPr lang="en-US" altLang="zh-CN" sz="1100" baseline="0">
              <a:cs typeface="Arial" panose="020B0604020202020204" pitchFamily="34" charset="0"/>
            </a:rPr>
            <a:t>             </a:t>
          </a:r>
          <a:r>
            <a:rPr lang="en-US" altLang="zh-CN" sz="1100">
              <a:cs typeface="Arial" panose="020B0604020202020204" pitchFamily="34" charset="0"/>
            </a:rPr>
            <a:t>Vehicle  2h    4h   12h</a:t>
          </a:r>
          <a:r>
            <a:rPr lang="en-US" altLang="zh-CN" sz="1100" baseline="0">
              <a:cs typeface="Arial" panose="020B0604020202020204" pitchFamily="34" charset="0"/>
            </a:rPr>
            <a:t>  24h  48h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28575</xdr:colOff>
      <xdr:row>5</xdr:row>
      <xdr:rowOff>109537</xdr:rowOff>
    </xdr:from>
    <xdr:to>
      <xdr:col>47</xdr:col>
      <xdr:colOff>239898</xdr:colOff>
      <xdr:row>5</xdr:row>
      <xdr:rowOff>109537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C3A7B46D-3CEC-42E5-A620-64EB19E763D0}"/>
            </a:ext>
          </a:extLst>
        </xdr:cNvPr>
        <xdr:cNvCxnSpPr/>
      </xdr:nvCxnSpPr>
      <xdr:spPr>
        <a:xfrm>
          <a:off x="39176325" y="1033462"/>
          <a:ext cx="211323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190500</xdr:colOff>
      <xdr:row>4</xdr:row>
      <xdr:rowOff>147637</xdr:rowOff>
    </xdr:from>
    <xdr:to>
      <xdr:col>47</xdr:col>
      <xdr:colOff>561976</xdr:colOff>
      <xdr:row>6</xdr:row>
      <xdr:rowOff>50247</xdr:rowOff>
    </xdr:to>
    <xdr:sp macro="" textlink="">
      <xdr:nvSpPr>
        <xdr:cNvPr id="31" name="TextBox 26">
          <a:extLst>
            <a:ext uri="{FF2B5EF4-FFF2-40B4-BE49-F238E27FC236}">
              <a16:creationId xmlns:a16="http://schemas.microsoft.com/office/drawing/2014/main" id="{DA206C21-5BA6-4879-92FF-0D8CC179ED26}"/>
            </a:ext>
          </a:extLst>
        </xdr:cNvPr>
        <xdr:cNvSpPr txBox="1">
          <a:spLocks noChangeArrowheads="1"/>
        </xdr:cNvSpPr>
      </xdr:nvSpPr>
      <xdr:spPr bwMode="auto">
        <a:xfrm>
          <a:off x="39338250" y="890587"/>
          <a:ext cx="371476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15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342900</xdr:colOff>
      <xdr:row>5</xdr:row>
      <xdr:rowOff>66675</xdr:rowOff>
    </xdr:from>
    <xdr:to>
      <xdr:col>44</xdr:col>
      <xdr:colOff>209625</xdr:colOff>
      <xdr:row>6</xdr:row>
      <xdr:rowOff>150260</xdr:rowOff>
    </xdr:to>
    <xdr:sp macro="" textlink="">
      <xdr:nvSpPr>
        <xdr:cNvPr id="32" name="TextBox 26">
          <a:extLst>
            <a:ext uri="{FF2B5EF4-FFF2-40B4-BE49-F238E27FC236}">
              <a16:creationId xmlns:a16="http://schemas.microsoft.com/office/drawing/2014/main" id="{6233BD7E-F03A-4F0C-9F2C-9FA1E4B1064B}"/>
            </a:ext>
          </a:extLst>
        </xdr:cNvPr>
        <xdr:cNvSpPr txBox="1">
          <a:spLocks noChangeArrowheads="1"/>
        </xdr:cNvSpPr>
      </xdr:nvSpPr>
      <xdr:spPr bwMode="auto">
        <a:xfrm>
          <a:off x="36747450" y="990600"/>
          <a:ext cx="5525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B2M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45</xdr:col>
      <xdr:colOff>19050</xdr:colOff>
      <xdr:row>21</xdr:row>
      <xdr:rowOff>19050</xdr:rowOff>
    </xdr:from>
    <xdr:to>
      <xdr:col>46</xdr:col>
      <xdr:colOff>192797</xdr:colOff>
      <xdr:row>22</xdr:row>
      <xdr:rowOff>136875</xdr:rowOff>
    </xdr:to>
    <xdr:sp macro="" textlink="">
      <xdr:nvSpPr>
        <xdr:cNvPr id="34" name="TextBox 70">
          <a:extLst>
            <a:ext uri="{FF2B5EF4-FFF2-40B4-BE49-F238E27FC236}">
              <a16:creationId xmlns:a16="http://schemas.microsoft.com/office/drawing/2014/main" id="{589FB3D7-03B4-478E-AA91-304A7EF225BC}"/>
            </a:ext>
          </a:extLst>
        </xdr:cNvPr>
        <xdr:cNvSpPr txBox="1">
          <a:spLocks noChangeArrowheads="1"/>
        </xdr:cNvSpPr>
      </xdr:nvSpPr>
      <xdr:spPr bwMode="auto">
        <a:xfrm>
          <a:off x="34566225" y="3838575"/>
          <a:ext cx="859547" cy="29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400">
              <a:latin typeface="Arial" panose="020B0604020202020204" pitchFamily="34" charset="0"/>
              <a:cs typeface="Arial" panose="020B0604020202020204" pitchFamily="34" charset="0"/>
            </a:rPr>
            <a:t>CAP8</a:t>
          </a:r>
          <a:endParaRPr lang="zh-CN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552450</xdr:colOff>
      <xdr:row>22</xdr:row>
      <xdr:rowOff>123825</xdr:rowOff>
    </xdr:from>
    <xdr:to>
      <xdr:col>47</xdr:col>
      <xdr:colOff>66675</xdr:colOff>
      <xdr:row>22</xdr:row>
      <xdr:rowOff>123825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39B8802C-59B3-4B30-B77E-AA0829722ECC}"/>
            </a:ext>
          </a:extLst>
        </xdr:cNvPr>
        <xdr:cNvCxnSpPr/>
      </xdr:nvCxnSpPr>
      <xdr:spPr>
        <a:xfrm>
          <a:off x="33728025" y="4124325"/>
          <a:ext cx="225742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43</xdr:col>
      <xdr:colOff>178514</xdr:colOff>
      <xdr:row>24</xdr:row>
      <xdr:rowOff>19050</xdr:rowOff>
    </xdr:from>
    <xdr:to>
      <xdr:col>47</xdr:col>
      <xdr:colOff>345755</xdr:colOff>
      <xdr:row>28</xdr:row>
      <xdr:rowOff>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FD2A1BF1-E455-409E-8E02-ED37F6428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54089" y="4381500"/>
          <a:ext cx="2910441" cy="704850"/>
        </a:xfrm>
        <a:prstGeom prst="rect">
          <a:avLst/>
        </a:prstGeom>
      </xdr:spPr>
    </xdr:pic>
    <xdr:clientData/>
  </xdr:twoCellAnchor>
  <xdr:twoCellAnchor>
    <xdr:from>
      <xdr:col>44</xdr:col>
      <xdr:colOff>47625</xdr:colOff>
      <xdr:row>22</xdr:row>
      <xdr:rowOff>104775</xdr:rowOff>
    </xdr:from>
    <xdr:to>
      <xdr:col>47</xdr:col>
      <xdr:colOff>47625</xdr:colOff>
      <xdr:row>24</xdr:row>
      <xdr:rowOff>7385</xdr:rowOff>
    </xdr:to>
    <xdr:sp macro="" textlink="">
      <xdr:nvSpPr>
        <xdr:cNvPr id="37" name="TextBox 26">
          <a:extLst>
            <a:ext uri="{FF2B5EF4-FFF2-40B4-BE49-F238E27FC236}">
              <a16:creationId xmlns:a16="http://schemas.microsoft.com/office/drawing/2014/main" id="{0303D549-68AF-4088-92C5-0685671BA96A}"/>
            </a:ext>
          </a:extLst>
        </xdr:cNvPr>
        <xdr:cNvSpPr txBox="1">
          <a:spLocks noChangeArrowheads="1"/>
        </xdr:cNvSpPr>
      </xdr:nvSpPr>
      <xdr:spPr bwMode="auto">
        <a:xfrm>
          <a:off x="33909000" y="4105275"/>
          <a:ext cx="2057400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Vehicle  2h    4h   12h</a:t>
          </a:r>
          <a:r>
            <a:rPr lang="en-US" altLang="zh-CN" sz="1100" baseline="0">
              <a:cs typeface="Arial" panose="020B0604020202020204" pitchFamily="34" charset="0"/>
            </a:rPr>
            <a:t>  24h  48h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176212</xdr:colOff>
      <xdr:row>24</xdr:row>
      <xdr:rowOff>66675</xdr:rowOff>
    </xdr:from>
    <xdr:to>
      <xdr:col>48</xdr:col>
      <xdr:colOff>71512</xdr:colOff>
      <xdr:row>25</xdr:row>
      <xdr:rowOff>150260</xdr:rowOff>
    </xdr:to>
    <xdr:sp macro="" textlink="">
      <xdr:nvSpPr>
        <xdr:cNvPr id="38" name="TextBox 26">
          <a:extLst>
            <a:ext uri="{FF2B5EF4-FFF2-40B4-BE49-F238E27FC236}">
              <a16:creationId xmlns:a16="http://schemas.microsoft.com/office/drawing/2014/main" id="{721C2F34-4A71-4971-9E2D-C5E79250EC61}"/>
            </a:ext>
          </a:extLst>
        </xdr:cNvPr>
        <xdr:cNvSpPr txBox="1">
          <a:spLocks noChangeArrowheads="1"/>
        </xdr:cNvSpPr>
      </xdr:nvSpPr>
      <xdr:spPr bwMode="auto">
        <a:xfrm>
          <a:off x="39323962" y="4429125"/>
          <a:ext cx="581100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15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33337</xdr:colOff>
      <xdr:row>24</xdr:row>
      <xdr:rowOff>171450</xdr:rowOff>
    </xdr:from>
    <xdr:to>
      <xdr:col>47</xdr:col>
      <xdr:colOff>244660</xdr:colOff>
      <xdr:row>24</xdr:row>
      <xdr:rowOff>171450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91E276CA-CF3C-4693-BDE0-E8856CC4FE6F}"/>
            </a:ext>
          </a:extLst>
        </xdr:cNvPr>
        <xdr:cNvCxnSpPr/>
      </xdr:nvCxnSpPr>
      <xdr:spPr>
        <a:xfrm>
          <a:off x="39181087" y="4533900"/>
          <a:ext cx="211323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257175</xdr:colOff>
      <xdr:row>25</xdr:row>
      <xdr:rowOff>19050</xdr:rowOff>
    </xdr:from>
    <xdr:to>
      <xdr:col>44</xdr:col>
      <xdr:colOff>123900</xdr:colOff>
      <xdr:row>26</xdr:row>
      <xdr:rowOff>102635</xdr:rowOff>
    </xdr:to>
    <xdr:sp macro="" textlink="">
      <xdr:nvSpPr>
        <xdr:cNvPr id="40" name="TextBox 26">
          <a:extLst>
            <a:ext uri="{FF2B5EF4-FFF2-40B4-BE49-F238E27FC236}">
              <a16:creationId xmlns:a16="http://schemas.microsoft.com/office/drawing/2014/main" id="{98434824-B1E7-467A-A570-76653E9C43F1}"/>
            </a:ext>
          </a:extLst>
        </xdr:cNvPr>
        <xdr:cNvSpPr txBox="1">
          <a:spLocks noChangeArrowheads="1"/>
        </xdr:cNvSpPr>
      </xdr:nvSpPr>
      <xdr:spPr bwMode="auto">
        <a:xfrm>
          <a:off x="36661725" y="4562475"/>
          <a:ext cx="5525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B2M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44</xdr:col>
      <xdr:colOff>66675</xdr:colOff>
      <xdr:row>24</xdr:row>
      <xdr:rowOff>161925</xdr:rowOff>
    </xdr:from>
    <xdr:to>
      <xdr:col>46</xdr:col>
      <xdr:colOff>676275</xdr:colOff>
      <xdr:row>26</xdr:row>
      <xdr:rowOff>104774</xdr:rowOff>
    </xdr:to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8FE43123-DB4B-4498-8873-E1EF41C0A6AE}"/>
            </a:ext>
          </a:extLst>
        </xdr:cNvPr>
        <xdr:cNvSpPr/>
      </xdr:nvSpPr>
      <xdr:spPr bwMode="auto">
        <a:xfrm>
          <a:off x="33928050" y="4524375"/>
          <a:ext cx="1981200" cy="30479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>
    <xdr:from>
      <xdr:col>44</xdr:col>
      <xdr:colOff>57150</xdr:colOff>
      <xdr:row>27</xdr:row>
      <xdr:rowOff>114300</xdr:rowOff>
    </xdr:from>
    <xdr:to>
      <xdr:col>46</xdr:col>
      <xdr:colOff>666750</xdr:colOff>
      <xdr:row>29</xdr:row>
      <xdr:rowOff>57149</xdr:rowOff>
    </xdr:to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04005223-B265-48CA-88EE-5550DF86F8BF}"/>
            </a:ext>
          </a:extLst>
        </xdr:cNvPr>
        <xdr:cNvSpPr/>
      </xdr:nvSpPr>
      <xdr:spPr bwMode="auto">
        <a:xfrm>
          <a:off x="33918525" y="5019675"/>
          <a:ext cx="1981200" cy="30479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185737</xdr:colOff>
      <xdr:row>27</xdr:row>
      <xdr:rowOff>142876</xdr:rowOff>
    </xdr:from>
    <xdr:to>
      <xdr:col>44</xdr:col>
      <xdr:colOff>309562</xdr:colOff>
      <xdr:row>29</xdr:row>
      <xdr:rowOff>45486</xdr:rowOff>
    </xdr:to>
    <xdr:sp macro="" textlink="">
      <xdr:nvSpPr>
        <xdr:cNvPr id="45" name="TextBox 26">
          <a:extLst>
            <a:ext uri="{FF2B5EF4-FFF2-40B4-BE49-F238E27FC236}">
              <a16:creationId xmlns:a16="http://schemas.microsoft.com/office/drawing/2014/main" id="{E0A4A4F5-DCB8-4E14-BCAD-F2DDE6344D35}"/>
            </a:ext>
          </a:extLst>
        </xdr:cNvPr>
        <xdr:cNvSpPr txBox="1">
          <a:spLocks noChangeArrowheads="1"/>
        </xdr:cNvSpPr>
      </xdr:nvSpPr>
      <xdr:spPr bwMode="auto">
        <a:xfrm>
          <a:off x="36590287" y="5048251"/>
          <a:ext cx="8096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β-actin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46</xdr:col>
      <xdr:colOff>600076</xdr:colOff>
      <xdr:row>29</xdr:row>
      <xdr:rowOff>0</xdr:rowOff>
    </xdr:from>
    <xdr:to>
      <xdr:col>47</xdr:col>
      <xdr:colOff>300039</xdr:colOff>
      <xdr:row>29</xdr:row>
      <xdr:rowOff>0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E391C2B3-B5A9-4C5A-A854-303335B41430}"/>
            </a:ext>
          </a:extLst>
        </xdr:cNvPr>
        <xdr:cNvCxnSpPr/>
      </xdr:nvCxnSpPr>
      <xdr:spPr>
        <a:xfrm flipH="1">
          <a:off x="39062026" y="5267325"/>
          <a:ext cx="385763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200024</xdr:colOff>
      <xdr:row>27</xdr:row>
      <xdr:rowOff>138112</xdr:rowOff>
    </xdr:from>
    <xdr:to>
      <xdr:col>47</xdr:col>
      <xdr:colOff>542926</xdr:colOff>
      <xdr:row>29</xdr:row>
      <xdr:rowOff>40722</xdr:rowOff>
    </xdr:to>
    <xdr:sp macro="" textlink="">
      <xdr:nvSpPr>
        <xdr:cNvPr id="47" name="TextBox 26">
          <a:extLst>
            <a:ext uri="{FF2B5EF4-FFF2-40B4-BE49-F238E27FC236}">
              <a16:creationId xmlns:a16="http://schemas.microsoft.com/office/drawing/2014/main" id="{A3FEB7F9-439E-4A13-BEA0-CF5F02B557DE}"/>
            </a:ext>
          </a:extLst>
        </xdr:cNvPr>
        <xdr:cNvSpPr txBox="1">
          <a:spLocks noChangeArrowheads="1"/>
        </xdr:cNvSpPr>
      </xdr:nvSpPr>
      <xdr:spPr bwMode="auto">
        <a:xfrm>
          <a:off x="39347774" y="5043487"/>
          <a:ext cx="342902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40</a:t>
          </a:r>
          <a:endParaRPr lang="zh-CN" altLang="en-US" sz="1100"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44</xdr:col>
      <xdr:colOff>257175</xdr:colOff>
      <xdr:row>7</xdr:row>
      <xdr:rowOff>128587</xdr:rowOff>
    </xdr:from>
    <xdr:to>
      <xdr:col>46</xdr:col>
      <xdr:colOff>659511</xdr:colOff>
      <xdr:row>9</xdr:row>
      <xdr:rowOff>117157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6F109DFE-50E3-4296-8930-FE46C95FC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2213">
          <a:off x="34118550" y="1414462"/>
          <a:ext cx="1773936" cy="350520"/>
        </a:xfrm>
        <a:prstGeom prst="rect">
          <a:avLst/>
        </a:prstGeom>
      </xdr:spPr>
    </xdr:pic>
    <xdr:clientData/>
  </xdr:twoCellAnchor>
  <xdr:twoCellAnchor>
    <xdr:from>
      <xdr:col>47</xdr:col>
      <xdr:colOff>33338</xdr:colOff>
      <xdr:row>9</xdr:row>
      <xdr:rowOff>19049</xdr:rowOff>
    </xdr:from>
    <xdr:to>
      <xdr:col>47</xdr:col>
      <xdr:colOff>244661</xdr:colOff>
      <xdr:row>9</xdr:row>
      <xdr:rowOff>19049</xdr:rowOff>
    </xdr:to>
    <xdr:cxnSp macro="">
      <xdr:nvCxnSpPr>
        <xdr:cNvPr id="50" name="直接连接符 49">
          <a:extLst>
            <a:ext uri="{FF2B5EF4-FFF2-40B4-BE49-F238E27FC236}">
              <a16:creationId xmlns:a16="http://schemas.microsoft.com/office/drawing/2014/main" id="{358263E1-E7D6-46AB-93F4-6A1927A89A3F}"/>
            </a:ext>
          </a:extLst>
        </xdr:cNvPr>
        <xdr:cNvCxnSpPr/>
      </xdr:nvCxnSpPr>
      <xdr:spPr>
        <a:xfrm>
          <a:off x="39181088" y="1666874"/>
          <a:ext cx="211323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204788</xdr:colOff>
      <xdr:row>8</xdr:row>
      <xdr:rowOff>47624</xdr:rowOff>
    </xdr:from>
    <xdr:to>
      <xdr:col>47</xdr:col>
      <xdr:colOff>609601</xdr:colOff>
      <xdr:row>9</xdr:row>
      <xdr:rowOff>131209</xdr:rowOff>
    </xdr:to>
    <xdr:sp macro="" textlink="">
      <xdr:nvSpPr>
        <xdr:cNvPr id="51" name="TextBox 26">
          <a:extLst>
            <a:ext uri="{FF2B5EF4-FFF2-40B4-BE49-F238E27FC236}">
              <a16:creationId xmlns:a16="http://schemas.microsoft.com/office/drawing/2014/main" id="{5968BEFA-814E-46EF-A3F5-2C812B4E5F06}"/>
            </a:ext>
          </a:extLst>
        </xdr:cNvPr>
        <xdr:cNvSpPr txBox="1">
          <a:spLocks noChangeArrowheads="1"/>
        </xdr:cNvSpPr>
      </xdr:nvSpPr>
      <xdr:spPr bwMode="auto">
        <a:xfrm>
          <a:off x="39352538" y="1514474"/>
          <a:ext cx="404813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40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257176</xdr:colOff>
      <xdr:row>7</xdr:row>
      <xdr:rowOff>171450</xdr:rowOff>
    </xdr:from>
    <xdr:to>
      <xdr:col>44</xdr:col>
      <xdr:colOff>381001</xdr:colOff>
      <xdr:row>9</xdr:row>
      <xdr:rowOff>74060</xdr:rowOff>
    </xdr:to>
    <xdr:sp macro="" textlink="">
      <xdr:nvSpPr>
        <xdr:cNvPr id="52" name="TextBox 26">
          <a:extLst>
            <a:ext uri="{FF2B5EF4-FFF2-40B4-BE49-F238E27FC236}">
              <a16:creationId xmlns:a16="http://schemas.microsoft.com/office/drawing/2014/main" id="{CA1B5BE0-CFAD-4A32-BEF9-D041578C9E18}"/>
            </a:ext>
          </a:extLst>
        </xdr:cNvPr>
        <xdr:cNvSpPr txBox="1">
          <a:spLocks noChangeArrowheads="1"/>
        </xdr:cNvSpPr>
      </xdr:nvSpPr>
      <xdr:spPr bwMode="auto">
        <a:xfrm>
          <a:off x="36661726" y="1457325"/>
          <a:ext cx="8096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β-actin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44</xdr:col>
      <xdr:colOff>190499</xdr:colOff>
      <xdr:row>7</xdr:row>
      <xdr:rowOff>128587</xdr:rowOff>
    </xdr:from>
    <xdr:to>
      <xdr:col>47</xdr:col>
      <xdr:colOff>0</xdr:colOff>
      <xdr:row>9</xdr:row>
      <xdr:rowOff>71436</xdr:rowOff>
    </xdr:to>
    <xdr:sp macro="" textlink="">
      <xdr:nvSpPr>
        <xdr:cNvPr id="53" name="矩形 52">
          <a:extLst>
            <a:ext uri="{FF2B5EF4-FFF2-40B4-BE49-F238E27FC236}">
              <a16:creationId xmlns:a16="http://schemas.microsoft.com/office/drawing/2014/main" id="{579C6AB3-09FB-40EF-A2D9-6A7588532FCF}"/>
            </a:ext>
          </a:extLst>
        </xdr:cNvPr>
        <xdr:cNvSpPr/>
      </xdr:nvSpPr>
      <xdr:spPr bwMode="auto">
        <a:xfrm>
          <a:off x="34051874" y="1414462"/>
          <a:ext cx="1866901" cy="30479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44</xdr:col>
      <xdr:colOff>138310</xdr:colOff>
      <xdr:row>13</xdr:row>
      <xdr:rowOff>17113</xdr:rowOff>
    </xdr:from>
    <xdr:to>
      <xdr:col>47</xdr:col>
      <xdr:colOff>150570</xdr:colOff>
      <xdr:row>15</xdr:row>
      <xdr:rowOff>129202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C5548862-D075-4AF2-A03D-D4CD2750C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3830">
          <a:off x="33999685" y="2388838"/>
          <a:ext cx="2069660" cy="474039"/>
        </a:xfrm>
        <a:prstGeom prst="rect">
          <a:avLst/>
        </a:prstGeom>
      </xdr:spPr>
    </xdr:pic>
    <xdr:clientData/>
  </xdr:twoCellAnchor>
  <xdr:twoCellAnchor>
    <xdr:from>
      <xdr:col>44</xdr:col>
      <xdr:colOff>195262</xdr:colOff>
      <xdr:row>13</xdr:row>
      <xdr:rowOff>104774</xdr:rowOff>
    </xdr:from>
    <xdr:to>
      <xdr:col>47</xdr:col>
      <xdr:colOff>14287</xdr:colOff>
      <xdr:row>14</xdr:row>
      <xdr:rowOff>152400</xdr:rowOff>
    </xdr:to>
    <xdr:sp macro="" textlink="">
      <xdr:nvSpPr>
        <xdr:cNvPr id="56" name="矩形 55">
          <a:extLst>
            <a:ext uri="{FF2B5EF4-FFF2-40B4-BE49-F238E27FC236}">
              <a16:creationId xmlns:a16="http://schemas.microsoft.com/office/drawing/2014/main" id="{AB16B896-4382-4856-A155-162DDA71B8B2}"/>
            </a:ext>
          </a:extLst>
        </xdr:cNvPr>
        <xdr:cNvSpPr/>
      </xdr:nvSpPr>
      <xdr:spPr bwMode="auto">
        <a:xfrm>
          <a:off x="34056637" y="2476499"/>
          <a:ext cx="1876425" cy="22860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66674</xdr:colOff>
      <xdr:row>14</xdr:row>
      <xdr:rowOff>109537</xdr:rowOff>
    </xdr:from>
    <xdr:to>
      <xdr:col>47</xdr:col>
      <xdr:colOff>277997</xdr:colOff>
      <xdr:row>14</xdr:row>
      <xdr:rowOff>109537</xdr:rowOff>
    </xdr:to>
    <xdr:cxnSp macro="">
      <xdr:nvCxnSpPr>
        <xdr:cNvPr id="57" name="直接连接符 56">
          <a:extLst>
            <a:ext uri="{FF2B5EF4-FFF2-40B4-BE49-F238E27FC236}">
              <a16:creationId xmlns:a16="http://schemas.microsoft.com/office/drawing/2014/main" id="{8A9C4C90-D8D6-4F7D-BD66-535F44321116}"/>
            </a:ext>
          </a:extLst>
        </xdr:cNvPr>
        <xdr:cNvCxnSpPr/>
      </xdr:nvCxnSpPr>
      <xdr:spPr>
        <a:xfrm>
          <a:off x="39214424" y="2662237"/>
          <a:ext cx="211323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200025</xdr:colOff>
      <xdr:row>13</xdr:row>
      <xdr:rowOff>147637</xdr:rowOff>
    </xdr:from>
    <xdr:to>
      <xdr:col>47</xdr:col>
      <xdr:colOff>571500</xdr:colOff>
      <xdr:row>15</xdr:row>
      <xdr:rowOff>50247</xdr:rowOff>
    </xdr:to>
    <xdr:sp macro="" textlink="">
      <xdr:nvSpPr>
        <xdr:cNvPr id="58" name="TextBox 26">
          <a:extLst>
            <a:ext uri="{FF2B5EF4-FFF2-40B4-BE49-F238E27FC236}">
              <a16:creationId xmlns:a16="http://schemas.microsoft.com/office/drawing/2014/main" id="{BC7A87A0-6EE4-4060-B973-4862FF601E16}"/>
            </a:ext>
          </a:extLst>
        </xdr:cNvPr>
        <xdr:cNvSpPr txBox="1">
          <a:spLocks noChangeArrowheads="1"/>
        </xdr:cNvSpPr>
      </xdr:nvSpPr>
      <xdr:spPr bwMode="auto">
        <a:xfrm>
          <a:off x="39347775" y="2519362"/>
          <a:ext cx="37147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55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209550</xdr:colOff>
      <xdr:row>13</xdr:row>
      <xdr:rowOff>80963</xdr:rowOff>
    </xdr:from>
    <xdr:to>
      <xdr:col>44</xdr:col>
      <xdr:colOff>333375</xdr:colOff>
      <xdr:row>14</xdr:row>
      <xdr:rowOff>164548</xdr:rowOff>
    </xdr:to>
    <xdr:sp macro="" textlink="">
      <xdr:nvSpPr>
        <xdr:cNvPr id="59" name="TextBox 26">
          <a:extLst>
            <a:ext uri="{FF2B5EF4-FFF2-40B4-BE49-F238E27FC236}">
              <a16:creationId xmlns:a16="http://schemas.microsoft.com/office/drawing/2014/main" id="{38C777E3-E7E6-41A6-BB5F-F536B6F5361C}"/>
            </a:ext>
          </a:extLst>
        </xdr:cNvPr>
        <xdr:cNvSpPr txBox="1">
          <a:spLocks noChangeArrowheads="1"/>
        </xdr:cNvSpPr>
      </xdr:nvSpPr>
      <xdr:spPr bwMode="auto">
        <a:xfrm>
          <a:off x="36614100" y="2452688"/>
          <a:ext cx="8096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Pan-AKT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44</xdr:col>
      <xdr:colOff>85725</xdr:colOff>
      <xdr:row>35</xdr:row>
      <xdr:rowOff>114300</xdr:rowOff>
    </xdr:from>
    <xdr:to>
      <xdr:col>47</xdr:col>
      <xdr:colOff>28575</xdr:colOff>
      <xdr:row>36</xdr:row>
      <xdr:rowOff>176212</xdr:rowOff>
    </xdr:to>
    <xdr:sp macro="" textlink="">
      <xdr:nvSpPr>
        <xdr:cNvPr id="62" name="矩形 61">
          <a:extLst>
            <a:ext uri="{FF2B5EF4-FFF2-40B4-BE49-F238E27FC236}">
              <a16:creationId xmlns:a16="http://schemas.microsoft.com/office/drawing/2014/main" id="{25F8F685-286E-424E-8413-FC6A072A7675}"/>
            </a:ext>
          </a:extLst>
        </xdr:cNvPr>
        <xdr:cNvSpPr/>
      </xdr:nvSpPr>
      <xdr:spPr bwMode="auto">
        <a:xfrm>
          <a:off x="33947100" y="6467475"/>
          <a:ext cx="2000250" cy="2428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>
    <xdr:from>
      <xdr:col>46</xdr:col>
      <xdr:colOff>638176</xdr:colOff>
      <xdr:row>36</xdr:row>
      <xdr:rowOff>133350</xdr:rowOff>
    </xdr:from>
    <xdr:to>
      <xdr:col>47</xdr:col>
      <xdr:colOff>238125</xdr:colOff>
      <xdr:row>36</xdr:row>
      <xdr:rowOff>133350</xdr:rowOff>
    </xdr:to>
    <xdr:cxnSp macro="">
      <xdr:nvCxnSpPr>
        <xdr:cNvPr id="63" name="直接连接符 62">
          <a:extLst>
            <a:ext uri="{FF2B5EF4-FFF2-40B4-BE49-F238E27FC236}">
              <a16:creationId xmlns:a16="http://schemas.microsoft.com/office/drawing/2014/main" id="{B21525D6-FAFA-4A0F-9D5D-D401BF843208}"/>
            </a:ext>
          </a:extLst>
        </xdr:cNvPr>
        <xdr:cNvCxnSpPr/>
      </xdr:nvCxnSpPr>
      <xdr:spPr>
        <a:xfrm>
          <a:off x="39100126" y="6667500"/>
          <a:ext cx="28574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176213</xdr:colOff>
      <xdr:row>35</xdr:row>
      <xdr:rowOff>152399</xdr:rowOff>
    </xdr:from>
    <xdr:to>
      <xdr:col>47</xdr:col>
      <xdr:colOff>523876</xdr:colOff>
      <xdr:row>37</xdr:row>
      <xdr:rowOff>55009</xdr:rowOff>
    </xdr:to>
    <xdr:sp macro="" textlink="">
      <xdr:nvSpPr>
        <xdr:cNvPr id="65" name="TextBox 26">
          <a:extLst>
            <a:ext uri="{FF2B5EF4-FFF2-40B4-BE49-F238E27FC236}">
              <a16:creationId xmlns:a16="http://schemas.microsoft.com/office/drawing/2014/main" id="{E300761F-3B8A-446D-A189-DF44290989A4}"/>
            </a:ext>
          </a:extLst>
        </xdr:cNvPr>
        <xdr:cNvSpPr txBox="1">
          <a:spLocks noChangeArrowheads="1"/>
        </xdr:cNvSpPr>
      </xdr:nvSpPr>
      <xdr:spPr bwMode="auto">
        <a:xfrm>
          <a:off x="39323963" y="6505574"/>
          <a:ext cx="347663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40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114301</xdr:colOff>
      <xdr:row>5</xdr:row>
      <xdr:rowOff>114300</xdr:rowOff>
    </xdr:from>
    <xdr:to>
      <xdr:col>43</xdr:col>
      <xdr:colOff>271463</xdr:colOff>
      <xdr:row>8</xdr:row>
      <xdr:rowOff>90487</xdr:rowOff>
    </xdr:to>
    <xdr:sp macro="" textlink="">
      <xdr:nvSpPr>
        <xdr:cNvPr id="68" name="左大括号 67">
          <a:extLst>
            <a:ext uri="{FF2B5EF4-FFF2-40B4-BE49-F238E27FC236}">
              <a16:creationId xmlns:a16="http://schemas.microsoft.com/office/drawing/2014/main" id="{4CCDA6B5-161B-4B0F-92DA-1A165AE54DE9}"/>
            </a:ext>
          </a:extLst>
        </xdr:cNvPr>
        <xdr:cNvSpPr/>
      </xdr:nvSpPr>
      <xdr:spPr>
        <a:xfrm>
          <a:off x="33289876" y="1038225"/>
          <a:ext cx="157162" cy="519112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42</xdr:col>
      <xdr:colOff>128586</xdr:colOff>
      <xdr:row>6</xdr:row>
      <xdr:rowOff>14286</xdr:rowOff>
    </xdr:from>
    <xdr:to>
      <xdr:col>43</xdr:col>
      <xdr:colOff>309561</xdr:colOff>
      <xdr:row>7</xdr:row>
      <xdr:rowOff>144807</xdr:rowOff>
    </xdr:to>
    <xdr:sp macro="" textlink="">
      <xdr:nvSpPr>
        <xdr:cNvPr id="69" name="TextBox 26">
          <a:extLst>
            <a:ext uri="{FF2B5EF4-FFF2-40B4-BE49-F238E27FC236}">
              <a16:creationId xmlns:a16="http://schemas.microsoft.com/office/drawing/2014/main" id="{E4664532-64B0-4BBE-963A-B788DCBB9869}"/>
            </a:ext>
          </a:extLst>
        </xdr:cNvPr>
        <xdr:cNvSpPr txBox="1">
          <a:spLocks noChangeArrowheads="1"/>
        </xdr:cNvSpPr>
      </xdr:nvSpPr>
      <xdr:spPr bwMode="auto">
        <a:xfrm>
          <a:off x="32618361" y="1119186"/>
          <a:ext cx="866775" cy="311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400">
              <a:cs typeface="Arial" panose="020B0604020202020204" pitchFamily="34" charset="0"/>
            </a:rPr>
            <a:t>Gel 1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57150</xdr:colOff>
      <xdr:row>30</xdr:row>
      <xdr:rowOff>95250</xdr:rowOff>
    </xdr:from>
    <xdr:to>
      <xdr:col>44</xdr:col>
      <xdr:colOff>180975</xdr:colOff>
      <xdr:row>31</xdr:row>
      <xdr:rowOff>178835</xdr:rowOff>
    </xdr:to>
    <xdr:sp macro="" textlink="">
      <xdr:nvSpPr>
        <xdr:cNvPr id="70" name="TextBox 26">
          <a:extLst>
            <a:ext uri="{FF2B5EF4-FFF2-40B4-BE49-F238E27FC236}">
              <a16:creationId xmlns:a16="http://schemas.microsoft.com/office/drawing/2014/main" id="{DE443129-78AD-4488-9145-51E1D940CC14}"/>
            </a:ext>
          </a:extLst>
        </xdr:cNvPr>
        <xdr:cNvSpPr txBox="1">
          <a:spLocks noChangeArrowheads="1"/>
        </xdr:cNvSpPr>
      </xdr:nvSpPr>
      <xdr:spPr bwMode="auto">
        <a:xfrm>
          <a:off x="36461700" y="5543550"/>
          <a:ext cx="8096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P-AKT473</a:t>
          </a:r>
          <a:endParaRPr lang="zh-CN" altLang="en-US" sz="1100"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44</xdr:col>
      <xdr:colOff>85724</xdr:colOff>
      <xdr:row>30</xdr:row>
      <xdr:rowOff>90486</xdr:rowOff>
    </xdr:from>
    <xdr:to>
      <xdr:col>47</xdr:col>
      <xdr:colOff>23812</xdr:colOff>
      <xdr:row>32</xdr:row>
      <xdr:rowOff>118699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652978A6-20CE-41A9-91C9-616FED05E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47099" y="5538786"/>
          <a:ext cx="1995488" cy="390163"/>
        </a:xfrm>
        <a:prstGeom prst="rect">
          <a:avLst/>
        </a:prstGeom>
      </xdr:spPr>
    </xdr:pic>
    <xdr:clientData/>
  </xdr:twoCellAnchor>
  <xdr:twoCellAnchor>
    <xdr:from>
      <xdr:col>46</xdr:col>
      <xdr:colOff>638174</xdr:colOff>
      <xdr:row>31</xdr:row>
      <xdr:rowOff>100012</xdr:rowOff>
    </xdr:from>
    <xdr:to>
      <xdr:col>47</xdr:col>
      <xdr:colOff>233362</xdr:colOff>
      <xdr:row>31</xdr:row>
      <xdr:rowOff>100012</xdr:rowOff>
    </xdr:to>
    <xdr:cxnSp macro="">
      <xdr:nvCxnSpPr>
        <xdr:cNvPr id="75" name="直接连接符 74">
          <a:extLst>
            <a:ext uri="{FF2B5EF4-FFF2-40B4-BE49-F238E27FC236}">
              <a16:creationId xmlns:a16="http://schemas.microsoft.com/office/drawing/2014/main" id="{234A8D6D-306F-43FF-BCB2-37C77D971965}"/>
            </a:ext>
          </a:extLst>
        </xdr:cNvPr>
        <xdr:cNvCxnSpPr/>
      </xdr:nvCxnSpPr>
      <xdr:spPr>
        <a:xfrm>
          <a:off x="39100124" y="5729287"/>
          <a:ext cx="28098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104775</xdr:colOff>
      <xdr:row>22</xdr:row>
      <xdr:rowOff>142875</xdr:rowOff>
    </xdr:from>
    <xdr:to>
      <xdr:col>47</xdr:col>
      <xdr:colOff>638249</xdr:colOff>
      <xdr:row>24</xdr:row>
      <xdr:rowOff>45485</xdr:rowOff>
    </xdr:to>
    <xdr:sp macro="" textlink="">
      <xdr:nvSpPr>
        <xdr:cNvPr id="76" name="TextBox 26">
          <a:extLst>
            <a:ext uri="{FF2B5EF4-FFF2-40B4-BE49-F238E27FC236}">
              <a16:creationId xmlns:a16="http://schemas.microsoft.com/office/drawing/2014/main" id="{6D5D5583-1B24-4B26-8C4A-CE50E65A4C7F}"/>
            </a:ext>
          </a:extLst>
        </xdr:cNvPr>
        <xdr:cNvSpPr txBox="1">
          <a:spLocks noChangeArrowheads="1"/>
        </xdr:cNvSpPr>
      </xdr:nvSpPr>
      <xdr:spPr bwMode="auto">
        <a:xfrm>
          <a:off x="39252525" y="4143375"/>
          <a:ext cx="533474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kDa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185738</xdr:colOff>
      <xdr:row>30</xdr:row>
      <xdr:rowOff>142875</xdr:rowOff>
    </xdr:from>
    <xdr:to>
      <xdr:col>47</xdr:col>
      <xdr:colOff>519113</xdr:colOff>
      <xdr:row>32</xdr:row>
      <xdr:rowOff>45485</xdr:rowOff>
    </xdr:to>
    <xdr:sp macro="" textlink="">
      <xdr:nvSpPr>
        <xdr:cNvPr id="77" name="TextBox 26">
          <a:extLst>
            <a:ext uri="{FF2B5EF4-FFF2-40B4-BE49-F238E27FC236}">
              <a16:creationId xmlns:a16="http://schemas.microsoft.com/office/drawing/2014/main" id="{532CEBA0-00ED-4D2D-8C24-7CEDA7582728}"/>
            </a:ext>
          </a:extLst>
        </xdr:cNvPr>
        <xdr:cNvSpPr txBox="1">
          <a:spLocks noChangeArrowheads="1"/>
        </xdr:cNvSpPr>
      </xdr:nvSpPr>
      <xdr:spPr bwMode="auto">
        <a:xfrm>
          <a:off x="39333488" y="5591175"/>
          <a:ext cx="33337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55</a:t>
          </a:r>
          <a:endParaRPr lang="zh-CN" altLang="en-US" sz="1100">
            <a:cs typeface="Arial" panose="020B0604020202020204" pitchFamily="34" charset="0"/>
          </a:endParaRPr>
        </a:p>
      </xdr:txBody>
    </xdr:sp>
    <xdr:clientData/>
  </xdr:twoCellAnchor>
  <xdr:twoCellAnchor>
    <xdr:from>
      <xdr:col>44</xdr:col>
      <xdr:colOff>66675</xdr:colOff>
      <xdr:row>30</xdr:row>
      <xdr:rowOff>128587</xdr:rowOff>
    </xdr:from>
    <xdr:to>
      <xdr:col>46</xdr:col>
      <xdr:colOff>676275</xdr:colOff>
      <xdr:row>31</xdr:row>
      <xdr:rowOff>161925</xdr:rowOff>
    </xdr:to>
    <xdr:sp macro="" textlink="">
      <xdr:nvSpPr>
        <xdr:cNvPr id="78" name="矩形 77">
          <a:extLst>
            <a:ext uri="{FF2B5EF4-FFF2-40B4-BE49-F238E27FC236}">
              <a16:creationId xmlns:a16="http://schemas.microsoft.com/office/drawing/2014/main" id="{21B8790A-C4DF-4B38-843C-962DD651BEFE}"/>
            </a:ext>
          </a:extLst>
        </xdr:cNvPr>
        <xdr:cNvSpPr/>
      </xdr:nvSpPr>
      <xdr:spPr bwMode="auto">
        <a:xfrm>
          <a:off x="33928050" y="5576887"/>
          <a:ext cx="1981200" cy="21431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90487</xdr:colOff>
      <xdr:row>35</xdr:row>
      <xdr:rowOff>85725</xdr:rowOff>
    </xdr:from>
    <xdr:to>
      <xdr:col>44</xdr:col>
      <xdr:colOff>214312</xdr:colOff>
      <xdr:row>36</xdr:row>
      <xdr:rowOff>169310</xdr:rowOff>
    </xdr:to>
    <xdr:sp macro="" textlink="">
      <xdr:nvSpPr>
        <xdr:cNvPr id="79" name="TextBox 26">
          <a:extLst>
            <a:ext uri="{FF2B5EF4-FFF2-40B4-BE49-F238E27FC236}">
              <a16:creationId xmlns:a16="http://schemas.microsoft.com/office/drawing/2014/main" id="{4B0AFBFC-3CCC-4AF9-8729-C15009671DA6}"/>
            </a:ext>
          </a:extLst>
        </xdr:cNvPr>
        <xdr:cNvSpPr txBox="1">
          <a:spLocks noChangeArrowheads="1"/>
        </xdr:cNvSpPr>
      </xdr:nvSpPr>
      <xdr:spPr bwMode="auto">
        <a:xfrm>
          <a:off x="36495037" y="6438900"/>
          <a:ext cx="8096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β-actin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43</xdr:col>
      <xdr:colOff>538162</xdr:colOff>
      <xdr:row>33</xdr:row>
      <xdr:rowOff>47034</xdr:rowOff>
    </xdr:from>
    <xdr:to>
      <xdr:col>47</xdr:col>
      <xdr:colOff>266700</xdr:colOff>
      <xdr:row>34</xdr:row>
      <xdr:rowOff>172703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A935592D-5B8D-4256-B9C1-42064875C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3737" y="6038259"/>
          <a:ext cx="2471738" cy="306644"/>
        </a:xfrm>
        <a:prstGeom prst="rect">
          <a:avLst/>
        </a:prstGeom>
      </xdr:spPr>
    </xdr:pic>
    <xdr:clientData/>
  </xdr:twoCellAnchor>
  <xdr:twoCellAnchor>
    <xdr:from>
      <xdr:col>44</xdr:col>
      <xdr:colOff>85725</xdr:colOff>
      <xdr:row>33</xdr:row>
      <xdr:rowOff>66675</xdr:rowOff>
    </xdr:from>
    <xdr:to>
      <xdr:col>47</xdr:col>
      <xdr:colOff>9525</xdr:colOff>
      <xdr:row>34</xdr:row>
      <xdr:rowOff>100013</xdr:rowOff>
    </xdr:to>
    <xdr:sp macro="" textlink="">
      <xdr:nvSpPr>
        <xdr:cNvPr id="84" name="矩形 83">
          <a:extLst>
            <a:ext uri="{FF2B5EF4-FFF2-40B4-BE49-F238E27FC236}">
              <a16:creationId xmlns:a16="http://schemas.microsoft.com/office/drawing/2014/main" id="{162436E0-B677-426B-92A2-30F95068ED4F}"/>
            </a:ext>
          </a:extLst>
        </xdr:cNvPr>
        <xdr:cNvSpPr/>
      </xdr:nvSpPr>
      <xdr:spPr bwMode="auto">
        <a:xfrm>
          <a:off x="33947100" y="6057900"/>
          <a:ext cx="1981200" cy="21431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>
    <xdr:from>
      <xdr:col>46</xdr:col>
      <xdr:colOff>661987</xdr:colOff>
      <xdr:row>34</xdr:row>
      <xdr:rowOff>42862</xdr:rowOff>
    </xdr:from>
    <xdr:to>
      <xdr:col>47</xdr:col>
      <xdr:colOff>257175</xdr:colOff>
      <xdr:row>34</xdr:row>
      <xdr:rowOff>42862</xdr:rowOff>
    </xdr:to>
    <xdr:cxnSp macro="">
      <xdr:nvCxnSpPr>
        <xdr:cNvPr id="85" name="直接连接符 84">
          <a:extLst>
            <a:ext uri="{FF2B5EF4-FFF2-40B4-BE49-F238E27FC236}">
              <a16:creationId xmlns:a16="http://schemas.microsoft.com/office/drawing/2014/main" id="{F13087EB-7E8A-4A81-AF9B-668A0053D26F}"/>
            </a:ext>
          </a:extLst>
        </xdr:cNvPr>
        <xdr:cNvCxnSpPr/>
      </xdr:nvCxnSpPr>
      <xdr:spPr>
        <a:xfrm>
          <a:off x="39123937" y="6215062"/>
          <a:ext cx="280988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195262</xdr:colOff>
      <xdr:row>33</xdr:row>
      <xdr:rowOff>90488</xdr:rowOff>
    </xdr:from>
    <xdr:to>
      <xdr:col>47</xdr:col>
      <xdr:colOff>528637</xdr:colOff>
      <xdr:row>34</xdr:row>
      <xdr:rowOff>174073</xdr:rowOff>
    </xdr:to>
    <xdr:sp macro="" textlink="">
      <xdr:nvSpPr>
        <xdr:cNvPr id="86" name="TextBox 26">
          <a:extLst>
            <a:ext uri="{FF2B5EF4-FFF2-40B4-BE49-F238E27FC236}">
              <a16:creationId xmlns:a16="http://schemas.microsoft.com/office/drawing/2014/main" id="{13B800F8-3B34-4235-8767-A8290C2951DB}"/>
            </a:ext>
          </a:extLst>
        </xdr:cNvPr>
        <xdr:cNvSpPr txBox="1">
          <a:spLocks noChangeArrowheads="1"/>
        </xdr:cNvSpPr>
      </xdr:nvSpPr>
      <xdr:spPr bwMode="auto">
        <a:xfrm>
          <a:off x="39343012" y="6081713"/>
          <a:ext cx="33337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55</a:t>
          </a:r>
          <a:endParaRPr lang="zh-CN" altLang="en-US" sz="1100">
            <a:cs typeface="Arial" panose="020B0604020202020204" pitchFamily="34" charset="0"/>
          </a:endParaRPr>
        </a:p>
      </xdr:txBody>
    </xdr:sp>
    <xdr:clientData/>
  </xdr:twoCellAnchor>
  <xdr:twoCellAnchor>
    <xdr:from>
      <xdr:col>42</xdr:col>
      <xdr:colOff>542925</xdr:colOff>
      <xdr:row>31</xdr:row>
      <xdr:rowOff>80961</xdr:rowOff>
    </xdr:from>
    <xdr:to>
      <xdr:col>43</xdr:col>
      <xdr:colOff>14287</xdr:colOff>
      <xdr:row>36</xdr:row>
      <xdr:rowOff>57149</xdr:rowOff>
    </xdr:to>
    <xdr:sp macro="" textlink="">
      <xdr:nvSpPr>
        <xdr:cNvPr id="89" name="左大括号 88">
          <a:extLst>
            <a:ext uri="{FF2B5EF4-FFF2-40B4-BE49-F238E27FC236}">
              <a16:creationId xmlns:a16="http://schemas.microsoft.com/office/drawing/2014/main" id="{1B2C7C88-2530-43B6-9DCD-5607B4BAF9C9}"/>
            </a:ext>
          </a:extLst>
        </xdr:cNvPr>
        <xdr:cNvSpPr/>
      </xdr:nvSpPr>
      <xdr:spPr>
        <a:xfrm>
          <a:off x="33032700" y="5710236"/>
          <a:ext cx="157162" cy="881063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41</xdr:col>
      <xdr:colOff>619125</xdr:colOff>
      <xdr:row>32</xdr:row>
      <xdr:rowOff>161925</xdr:rowOff>
    </xdr:from>
    <xdr:to>
      <xdr:col>43</xdr:col>
      <xdr:colOff>85725</xdr:colOff>
      <xdr:row>34</xdr:row>
      <xdr:rowOff>111471</xdr:rowOff>
    </xdr:to>
    <xdr:sp macro="" textlink="">
      <xdr:nvSpPr>
        <xdr:cNvPr id="90" name="TextBox 26">
          <a:extLst>
            <a:ext uri="{FF2B5EF4-FFF2-40B4-BE49-F238E27FC236}">
              <a16:creationId xmlns:a16="http://schemas.microsoft.com/office/drawing/2014/main" id="{D6AB2EE0-DE90-4C1D-A0CB-E265AA89F18E}"/>
            </a:ext>
          </a:extLst>
        </xdr:cNvPr>
        <xdr:cNvSpPr txBox="1">
          <a:spLocks noChangeArrowheads="1"/>
        </xdr:cNvSpPr>
      </xdr:nvSpPr>
      <xdr:spPr bwMode="auto">
        <a:xfrm>
          <a:off x="32394525" y="5972175"/>
          <a:ext cx="866775" cy="311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400">
              <a:cs typeface="Arial" panose="020B0604020202020204" pitchFamily="34" charset="0"/>
            </a:rPr>
            <a:t>Gel 2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42</xdr:col>
      <xdr:colOff>542925</xdr:colOff>
      <xdr:row>25</xdr:row>
      <xdr:rowOff>71438</xdr:rowOff>
    </xdr:from>
    <xdr:to>
      <xdr:col>43</xdr:col>
      <xdr:colOff>14287</xdr:colOff>
      <xdr:row>28</xdr:row>
      <xdr:rowOff>47625</xdr:rowOff>
    </xdr:to>
    <xdr:sp macro="" textlink="">
      <xdr:nvSpPr>
        <xdr:cNvPr id="91" name="左大括号 90">
          <a:extLst>
            <a:ext uri="{FF2B5EF4-FFF2-40B4-BE49-F238E27FC236}">
              <a16:creationId xmlns:a16="http://schemas.microsoft.com/office/drawing/2014/main" id="{EFF85C3A-071F-4CAB-AC83-3D6192C7ED77}"/>
            </a:ext>
          </a:extLst>
        </xdr:cNvPr>
        <xdr:cNvSpPr/>
      </xdr:nvSpPr>
      <xdr:spPr>
        <a:xfrm>
          <a:off x="33032700" y="4614863"/>
          <a:ext cx="157162" cy="519112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41</xdr:col>
      <xdr:colOff>633412</xdr:colOff>
      <xdr:row>25</xdr:row>
      <xdr:rowOff>157163</xdr:rowOff>
    </xdr:from>
    <xdr:to>
      <xdr:col>43</xdr:col>
      <xdr:colOff>100012</xdr:colOff>
      <xdr:row>27</xdr:row>
      <xdr:rowOff>106709</xdr:rowOff>
    </xdr:to>
    <xdr:sp macro="" textlink="">
      <xdr:nvSpPr>
        <xdr:cNvPr id="92" name="TextBox 26">
          <a:extLst>
            <a:ext uri="{FF2B5EF4-FFF2-40B4-BE49-F238E27FC236}">
              <a16:creationId xmlns:a16="http://schemas.microsoft.com/office/drawing/2014/main" id="{033CDC14-C335-444D-B6D0-2884B0948A04}"/>
            </a:ext>
          </a:extLst>
        </xdr:cNvPr>
        <xdr:cNvSpPr txBox="1">
          <a:spLocks noChangeArrowheads="1"/>
        </xdr:cNvSpPr>
      </xdr:nvSpPr>
      <xdr:spPr bwMode="auto">
        <a:xfrm>
          <a:off x="32408812" y="4700588"/>
          <a:ext cx="866775" cy="311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400">
              <a:cs typeface="Arial" panose="020B0604020202020204" pitchFamily="34" charset="0"/>
            </a:rPr>
            <a:t>Gel 1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90488</xdr:colOff>
      <xdr:row>33</xdr:row>
      <xdr:rowOff>66675</xdr:rowOff>
    </xdr:from>
    <xdr:to>
      <xdr:col>44</xdr:col>
      <xdr:colOff>214313</xdr:colOff>
      <xdr:row>34</xdr:row>
      <xdr:rowOff>150260</xdr:rowOff>
    </xdr:to>
    <xdr:sp macro="" textlink="">
      <xdr:nvSpPr>
        <xdr:cNvPr id="93" name="TextBox 26">
          <a:extLst>
            <a:ext uri="{FF2B5EF4-FFF2-40B4-BE49-F238E27FC236}">
              <a16:creationId xmlns:a16="http://schemas.microsoft.com/office/drawing/2014/main" id="{803A3FE3-2200-4887-8CCE-72807DA039DC}"/>
            </a:ext>
          </a:extLst>
        </xdr:cNvPr>
        <xdr:cNvSpPr txBox="1">
          <a:spLocks noChangeArrowheads="1"/>
        </xdr:cNvSpPr>
      </xdr:nvSpPr>
      <xdr:spPr bwMode="auto">
        <a:xfrm>
          <a:off x="36495038" y="6057900"/>
          <a:ext cx="8096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Pan-AKT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44</xdr:col>
      <xdr:colOff>200026</xdr:colOff>
      <xdr:row>16</xdr:row>
      <xdr:rowOff>119062</xdr:rowOff>
    </xdr:from>
    <xdr:to>
      <xdr:col>47</xdr:col>
      <xdr:colOff>19051</xdr:colOff>
      <xdr:row>17</xdr:row>
      <xdr:rowOff>119063</xdr:rowOff>
    </xdr:to>
    <xdr:sp macro="" textlink="">
      <xdr:nvSpPr>
        <xdr:cNvPr id="97" name="矩形 96">
          <a:extLst>
            <a:ext uri="{FF2B5EF4-FFF2-40B4-BE49-F238E27FC236}">
              <a16:creationId xmlns:a16="http://schemas.microsoft.com/office/drawing/2014/main" id="{B2924CA4-89BF-4FF8-8BC0-EBEBF075B84D}"/>
            </a:ext>
          </a:extLst>
        </xdr:cNvPr>
        <xdr:cNvSpPr/>
      </xdr:nvSpPr>
      <xdr:spPr bwMode="auto">
        <a:xfrm>
          <a:off x="34061401" y="3033712"/>
          <a:ext cx="1876425" cy="1809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>
    <xdr:from>
      <xdr:col>42</xdr:col>
      <xdr:colOff>133350</xdr:colOff>
      <xdr:row>13</xdr:row>
      <xdr:rowOff>100011</xdr:rowOff>
    </xdr:from>
    <xdr:to>
      <xdr:col>43</xdr:col>
      <xdr:colOff>152400</xdr:colOff>
      <xdr:row>15</xdr:row>
      <xdr:rowOff>49557</xdr:rowOff>
    </xdr:to>
    <xdr:sp macro="" textlink="">
      <xdr:nvSpPr>
        <xdr:cNvPr id="98" name="TextBox 26">
          <a:extLst>
            <a:ext uri="{FF2B5EF4-FFF2-40B4-BE49-F238E27FC236}">
              <a16:creationId xmlns:a16="http://schemas.microsoft.com/office/drawing/2014/main" id="{66993610-096A-4AD8-87E6-228E4AEAF3ED}"/>
            </a:ext>
          </a:extLst>
        </xdr:cNvPr>
        <xdr:cNvSpPr txBox="1">
          <a:spLocks noChangeArrowheads="1"/>
        </xdr:cNvSpPr>
      </xdr:nvSpPr>
      <xdr:spPr bwMode="auto">
        <a:xfrm>
          <a:off x="32623125" y="2471736"/>
          <a:ext cx="704850" cy="311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400">
              <a:cs typeface="Arial" panose="020B0604020202020204" pitchFamily="34" charset="0"/>
            </a:rPr>
            <a:t>Gel 2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52388</xdr:colOff>
      <xdr:row>17</xdr:row>
      <xdr:rowOff>85725</xdr:rowOff>
    </xdr:from>
    <xdr:to>
      <xdr:col>47</xdr:col>
      <xdr:colOff>263711</xdr:colOff>
      <xdr:row>17</xdr:row>
      <xdr:rowOff>85725</xdr:rowOff>
    </xdr:to>
    <xdr:cxnSp macro="">
      <xdr:nvCxnSpPr>
        <xdr:cNvPr id="99" name="直接连接符 98">
          <a:extLst>
            <a:ext uri="{FF2B5EF4-FFF2-40B4-BE49-F238E27FC236}">
              <a16:creationId xmlns:a16="http://schemas.microsoft.com/office/drawing/2014/main" id="{CD68260D-DD6B-4A3E-B8F4-C0351308FF9C}"/>
            </a:ext>
          </a:extLst>
        </xdr:cNvPr>
        <xdr:cNvCxnSpPr/>
      </xdr:nvCxnSpPr>
      <xdr:spPr>
        <a:xfrm>
          <a:off x="39200138" y="3181350"/>
          <a:ext cx="211323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200025</xdr:colOff>
      <xdr:row>16</xdr:row>
      <xdr:rowOff>128587</xdr:rowOff>
    </xdr:from>
    <xdr:to>
      <xdr:col>47</xdr:col>
      <xdr:colOff>604838</xdr:colOff>
      <xdr:row>18</xdr:row>
      <xdr:rowOff>31197</xdr:rowOff>
    </xdr:to>
    <xdr:sp macro="" textlink="">
      <xdr:nvSpPr>
        <xdr:cNvPr id="102" name="TextBox 26">
          <a:extLst>
            <a:ext uri="{FF2B5EF4-FFF2-40B4-BE49-F238E27FC236}">
              <a16:creationId xmlns:a16="http://schemas.microsoft.com/office/drawing/2014/main" id="{F84F225E-5860-415C-845F-2943303C4A72}"/>
            </a:ext>
          </a:extLst>
        </xdr:cNvPr>
        <xdr:cNvSpPr txBox="1">
          <a:spLocks noChangeArrowheads="1"/>
        </xdr:cNvSpPr>
      </xdr:nvSpPr>
      <xdr:spPr bwMode="auto">
        <a:xfrm>
          <a:off x="39347775" y="3043237"/>
          <a:ext cx="404813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40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128588</xdr:colOff>
      <xdr:row>11</xdr:row>
      <xdr:rowOff>161926</xdr:rowOff>
    </xdr:from>
    <xdr:to>
      <xdr:col>43</xdr:col>
      <xdr:colOff>276225</xdr:colOff>
      <xdr:row>17</xdr:row>
      <xdr:rowOff>57150</xdr:rowOff>
    </xdr:to>
    <xdr:sp macro="" textlink="">
      <xdr:nvSpPr>
        <xdr:cNvPr id="103" name="左大括号 102">
          <a:extLst>
            <a:ext uri="{FF2B5EF4-FFF2-40B4-BE49-F238E27FC236}">
              <a16:creationId xmlns:a16="http://schemas.microsoft.com/office/drawing/2014/main" id="{FC9F0EF7-80E3-464F-A41F-E2B949A6B592}"/>
            </a:ext>
          </a:extLst>
        </xdr:cNvPr>
        <xdr:cNvSpPr/>
      </xdr:nvSpPr>
      <xdr:spPr>
        <a:xfrm>
          <a:off x="33304163" y="2171701"/>
          <a:ext cx="147637" cy="981074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44</xdr:col>
      <xdr:colOff>14097</xdr:colOff>
      <xdr:row>10</xdr:row>
      <xdr:rowOff>91450</xdr:rowOff>
    </xdr:from>
    <xdr:to>
      <xdr:col>47</xdr:col>
      <xdr:colOff>125380</xdr:colOff>
      <xdr:row>12</xdr:row>
      <xdr:rowOff>95078</xdr:rowOff>
    </xdr:to>
    <xdr:pic>
      <xdr:nvPicPr>
        <xdr:cNvPr id="107" name="图片 106">
          <a:extLst>
            <a:ext uri="{FF2B5EF4-FFF2-40B4-BE49-F238E27FC236}">
              <a16:creationId xmlns:a16="http://schemas.microsoft.com/office/drawing/2014/main" id="{740DBC23-25CA-4DD4-B64E-D5922A196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616">
          <a:off x="33875472" y="1920250"/>
          <a:ext cx="2168683" cy="365578"/>
        </a:xfrm>
        <a:prstGeom prst="rect">
          <a:avLst/>
        </a:prstGeom>
      </xdr:spPr>
    </xdr:pic>
    <xdr:clientData/>
  </xdr:twoCellAnchor>
  <xdr:twoCellAnchor>
    <xdr:from>
      <xdr:col>44</xdr:col>
      <xdr:colOff>180975</xdr:colOff>
      <xdr:row>10</xdr:row>
      <xdr:rowOff>138113</xdr:rowOff>
    </xdr:from>
    <xdr:to>
      <xdr:col>47</xdr:col>
      <xdr:colOff>0</xdr:colOff>
      <xdr:row>12</xdr:row>
      <xdr:rowOff>4764</xdr:rowOff>
    </xdr:to>
    <xdr:sp macro="" textlink="">
      <xdr:nvSpPr>
        <xdr:cNvPr id="108" name="矩形 107">
          <a:extLst>
            <a:ext uri="{FF2B5EF4-FFF2-40B4-BE49-F238E27FC236}">
              <a16:creationId xmlns:a16="http://schemas.microsoft.com/office/drawing/2014/main" id="{69AAE606-269C-4D28-8EDE-6422C456C763}"/>
            </a:ext>
          </a:extLst>
        </xdr:cNvPr>
        <xdr:cNvSpPr/>
      </xdr:nvSpPr>
      <xdr:spPr bwMode="auto">
        <a:xfrm>
          <a:off x="34042350" y="1966913"/>
          <a:ext cx="1876425" cy="22860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>
            <a:defRPr/>
          </a:pPr>
          <a:endParaRPr lang="zh-CN" altLang="en-US" sz="1200">
            <a:ln>
              <a:solidFill>
                <a:schemeClr val="tx1"/>
              </a:solidFill>
            </a:ln>
            <a:cs typeface="Arial" panose="020B0604020202020204" pitchFamily="34" charset="0"/>
          </a:endParaRPr>
        </a:p>
      </xdr:txBody>
    </xdr:sp>
    <xdr:clientData/>
  </xdr:twoCellAnchor>
  <xdr:twoCellAnchor>
    <xdr:from>
      <xdr:col>47</xdr:col>
      <xdr:colOff>71437</xdr:colOff>
      <xdr:row>11</xdr:row>
      <xdr:rowOff>123825</xdr:rowOff>
    </xdr:from>
    <xdr:to>
      <xdr:col>47</xdr:col>
      <xdr:colOff>282760</xdr:colOff>
      <xdr:row>11</xdr:row>
      <xdr:rowOff>123825</xdr:rowOff>
    </xdr:to>
    <xdr:cxnSp macro="">
      <xdr:nvCxnSpPr>
        <xdr:cNvPr id="109" name="直接连接符 108">
          <a:extLst>
            <a:ext uri="{FF2B5EF4-FFF2-40B4-BE49-F238E27FC236}">
              <a16:creationId xmlns:a16="http://schemas.microsoft.com/office/drawing/2014/main" id="{E46A4B89-04E8-430C-B4C5-EB18E8D790BB}"/>
            </a:ext>
          </a:extLst>
        </xdr:cNvPr>
        <xdr:cNvCxnSpPr/>
      </xdr:nvCxnSpPr>
      <xdr:spPr>
        <a:xfrm>
          <a:off x="39219187" y="2133600"/>
          <a:ext cx="211323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200025</xdr:colOff>
      <xdr:row>10</xdr:row>
      <xdr:rowOff>171450</xdr:rowOff>
    </xdr:from>
    <xdr:to>
      <xdr:col>47</xdr:col>
      <xdr:colOff>571500</xdr:colOff>
      <xdr:row>12</xdr:row>
      <xdr:rowOff>74060</xdr:rowOff>
    </xdr:to>
    <xdr:sp macro="" textlink="">
      <xdr:nvSpPr>
        <xdr:cNvPr id="110" name="TextBox 26">
          <a:extLst>
            <a:ext uri="{FF2B5EF4-FFF2-40B4-BE49-F238E27FC236}">
              <a16:creationId xmlns:a16="http://schemas.microsoft.com/office/drawing/2014/main" id="{6BF6003B-FB7D-479C-B11A-65DA3D49A88A}"/>
            </a:ext>
          </a:extLst>
        </xdr:cNvPr>
        <xdr:cNvSpPr txBox="1">
          <a:spLocks noChangeArrowheads="1"/>
        </xdr:cNvSpPr>
      </xdr:nvSpPr>
      <xdr:spPr bwMode="auto">
        <a:xfrm>
          <a:off x="39347775" y="2000250"/>
          <a:ext cx="37147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55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190500</xdr:colOff>
      <xdr:row>10</xdr:row>
      <xdr:rowOff>133350</xdr:rowOff>
    </xdr:from>
    <xdr:to>
      <xdr:col>44</xdr:col>
      <xdr:colOff>314325</xdr:colOff>
      <xdr:row>12</xdr:row>
      <xdr:rowOff>35960</xdr:rowOff>
    </xdr:to>
    <xdr:sp macro="" textlink="">
      <xdr:nvSpPr>
        <xdr:cNvPr id="111" name="TextBox 26">
          <a:extLst>
            <a:ext uri="{FF2B5EF4-FFF2-40B4-BE49-F238E27FC236}">
              <a16:creationId xmlns:a16="http://schemas.microsoft.com/office/drawing/2014/main" id="{B3687C3D-5178-41BA-A9C3-0E6126A6CE5A}"/>
            </a:ext>
          </a:extLst>
        </xdr:cNvPr>
        <xdr:cNvSpPr txBox="1">
          <a:spLocks noChangeArrowheads="1"/>
        </xdr:cNvSpPr>
      </xdr:nvSpPr>
      <xdr:spPr bwMode="auto">
        <a:xfrm>
          <a:off x="36595050" y="1962150"/>
          <a:ext cx="8096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P-AKT473</a:t>
          </a:r>
          <a:endParaRPr lang="zh-CN" altLang="en-US" sz="1100">
            <a:cs typeface="Arial" panose="020B0604020202020204" pitchFamily="34" charset="0"/>
          </a:endParaRPr>
        </a:p>
      </xdr:txBody>
    </xdr:sp>
    <xdr:clientData/>
  </xdr:twoCellAnchor>
  <xdr:twoCellAnchor>
    <xdr:from>
      <xdr:col>43</xdr:col>
      <xdr:colOff>266700</xdr:colOff>
      <xdr:row>16</xdr:row>
      <xdr:rowOff>85725</xdr:rowOff>
    </xdr:from>
    <xdr:to>
      <xdr:col>44</xdr:col>
      <xdr:colOff>390525</xdr:colOff>
      <xdr:row>17</xdr:row>
      <xdr:rowOff>169310</xdr:rowOff>
    </xdr:to>
    <xdr:sp macro="" textlink="">
      <xdr:nvSpPr>
        <xdr:cNvPr id="113" name="TextBox 26">
          <a:extLst>
            <a:ext uri="{FF2B5EF4-FFF2-40B4-BE49-F238E27FC236}">
              <a16:creationId xmlns:a16="http://schemas.microsoft.com/office/drawing/2014/main" id="{57528611-4620-4123-91E6-29644D94C912}"/>
            </a:ext>
          </a:extLst>
        </xdr:cNvPr>
        <xdr:cNvSpPr txBox="1">
          <a:spLocks noChangeArrowheads="1"/>
        </xdr:cNvSpPr>
      </xdr:nvSpPr>
      <xdr:spPr bwMode="auto">
        <a:xfrm>
          <a:off x="36671250" y="3000375"/>
          <a:ext cx="80962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β-actin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38101</xdr:colOff>
      <xdr:row>3</xdr:row>
      <xdr:rowOff>38101</xdr:rowOff>
    </xdr:from>
    <xdr:to>
      <xdr:col>10</xdr:col>
      <xdr:colOff>3312973</xdr:colOff>
      <xdr:row>16</xdr:row>
      <xdr:rowOff>152400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B4C743A-47AC-465D-9AED-B3E9BC49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6" y="609601"/>
          <a:ext cx="3274872" cy="2466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57150</xdr:colOff>
      <xdr:row>3</xdr:row>
      <xdr:rowOff>46075</xdr:rowOff>
    </xdr:from>
    <xdr:to>
      <xdr:col>11</xdr:col>
      <xdr:colOff>3267075</xdr:colOff>
      <xdr:row>16</xdr:row>
      <xdr:rowOff>157313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950E1A1-623E-4F64-8304-C7CF88DA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7575"/>
          <a:ext cx="3209925" cy="246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3</xdr:row>
      <xdr:rowOff>58018</xdr:rowOff>
    </xdr:from>
    <xdr:to>
      <xdr:col>12</xdr:col>
      <xdr:colOff>3278452</xdr:colOff>
      <xdr:row>16</xdr:row>
      <xdr:rowOff>161925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6BDF2875-2346-45CD-8418-74BF2261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629518"/>
          <a:ext cx="3230827" cy="2456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48340</xdr:colOff>
      <xdr:row>19</xdr:row>
      <xdr:rowOff>19050</xdr:rowOff>
    </xdr:from>
    <xdr:to>
      <xdr:col>10</xdr:col>
      <xdr:colOff>3318781</xdr:colOff>
      <xdr:row>32</xdr:row>
      <xdr:rowOff>95250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53263F36-BB41-4E09-84B8-0FB85B02B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3565" y="3486150"/>
          <a:ext cx="3270441" cy="245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11842</xdr:colOff>
      <xdr:row>19</xdr:row>
      <xdr:rowOff>19050</xdr:rowOff>
    </xdr:from>
    <xdr:to>
      <xdr:col>11</xdr:col>
      <xdr:colOff>3238500</xdr:colOff>
      <xdr:row>32</xdr:row>
      <xdr:rowOff>126700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979E34F6-067E-4DEA-A22B-CBFED54C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9867" y="3486150"/>
          <a:ext cx="3226658" cy="248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38100</xdr:colOff>
      <xdr:row>19</xdr:row>
      <xdr:rowOff>73965</xdr:rowOff>
    </xdr:from>
    <xdr:to>
      <xdr:col>12</xdr:col>
      <xdr:colOff>3305175</xdr:colOff>
      <xdr:row>32</xdr:row>
      <xdr:rowOff>162234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3E5BCAF2-F0C5-420F-A63A-7D7FB3D3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3541065"/>
          <a:ext cx="3267075" cy="2469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38101</xdr:colOff>
      <xdr:row>35</xdr:row>
      <xdr:rowOff>30569</xdr:rowOff>
    </xdr:from>
    <xdr:to>
      <xdr:col>10</xdr:col>
      <xdr:colOff>3330015</xdr:colOff>
      <xdr:row>48</xdr:row>
      <xdr:rowOff>161925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B652C7A6-DEE7-49E0-8386-846FFBC24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6" y="6421844"/>
          <a:ext cx="3291914" cy="2484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35</xdr:row>
      <xdr:rowOff>39529</xdr:rowOff>
    </xdr:from>
    <xdr:to>
      <xdr:col>11</xdr:col>
      <xdr:colOff>3295650</xdr:colOff>
      <xdr:row>48</xdr:row>
      <xdr:rowOff>203907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20CCBDFF-F27E-4D72-92F8-4B467BAC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6430804"/>
          <a:ext cx="3276600" cy="2517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38100</xdr:colOff>
      <xdr:row>35</xdr:row>
      <xdr:rowOff>52965</xdr:rowOff>
    </xdr:from>
    <xdr:to>
      <xdr:col>12</xdr:col>
      <xdr:colOff>3310047</xdr:colOff>
      <xdr:row>48</xdr:row>
      <xdr:rowOff>190500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DECD1A74-C399-4D90-8A39-44876420F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875" y="6444240"/>
          <a:ext cx="3271947" cy="249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21477</xdr:colOff>
      <xdr:row>51</xdr:row>
      <xdr:rowOff>66675</xdr:rowOff>
    </xdr:from>
    <xdr:to>
      <xdr:col>10</xdr:col>
      <xdr:colOff>3314700</xdr:colOff>
      <xdr:row>65</xdr:row>
      <xdr:rowOff>22308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CDED9120-D555-4913-94F3-DC915041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702" y="9382125"/>
          <a:ext cx="3293223" cy="248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9526</xdr:colOff>
      <xdr:row>51</xdr:row>
      <xdr:rowOff>66676</xdr:rowOff>
    </xdr:from>
    <xdr:to>
      <xdr:col>11</xdr:col>
      <xdr:colOff>3247277</xdr:colOff>
      <xdr:row>65</xdr:row>
      <xdr:rowOff>28575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64FAF718-FD16-4A1E-9AF8-4F6F5919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1" y="9382126"/>
          <a:ext cx="3237751" cy="2495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28576</xdr:colOff>
      <xdr:row>51</xdr:row>
      <xdr:rowOff>57151</xdr:rowOff>
    </xdr:from>
    <xdr:to>
      <xdr:col>12</xdr:col>
      <xdr:colOff>3277968</xdr:colOff>
      <xdr:row>65</xdr:row>
      <xdr:rowOff>19050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C51858AF-2A57-40BE-8C54-2C458080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0351" y="9372601"/>
          <a:ext cx="3249392" cy="2495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15</xdr:row>
      <xdr:rowOff>0</xdr:rowOff>
    </xdr:from>
    <xdr:to>
      <xdr:col>19</xdr:col>
      <xdr:colOff>304800</xdr:colOff>
      <xdr:row>16</xdr:row>
      <xdr:rowOff>123825</xdr:rowOff>
    </xdr:to>
    <xdr:sp macro="" textlink="">
      <xdr:nvSpPr>
        <xdr:cNvPr id="2049" name="AutoShape 1" descr="E:\%E6%88%9A%E5%BF%97 %E5%8B%BF%E5%8A%A8\BAY immune manuscript\Fig 2\GSEA C1 hallmarks\enplot_HALLMARK_INTERFERON_GAMMA_RESPONSE_1076.png">
          <a:extLst>
            <a:ext uri="{FF2B5EF4-FFF2-40B4-BE49-F238E27FC236}">
              <a16:creationId xmlns:a16="http://schemas.microsoft.com/office/drawing/2014/main" id="{00572789-D336-495D-912C-4613A88F2DAC}"/>
            </a:ext>
          </a:extLst>
        </xdr:cNvPr>
        <xdr:cNvSpPr>
          <a:spLocks noChangeAspect="1" noChangeArrowheads="1"/>
        </xdr:cNvSpPr>
      </xdr:nvSpPr>
      <xdr:spPr bwMode="auto">
        <a:xfrm>
          <a:off x="26136600" y="274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19050</xdr:colOff>
      <xdr:row>2</xdr:row>
      <xdr:rowOff>114299</xdr:rowOff>
    </xdr:from>
    <xdr:to>
      <xdr:col>18</xdr:col>
      <xdr:colOff>66675</xdr:colOff>
      <xdr:row>18</xdr:row>
      <xdr:rowOff>9524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406BB04-AE96-4CEC-BE5E-560F5B7FA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26650" y="504824"/>
          <a:ext cx="2790825" cy="279082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18</xdr:col>
      <xdr:colOff>76200</xdr:colOff>
      <xdr:row>36</xdr:row>
      <xdr:rowOff>76200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268C34C2-92F7-4A76-B8A7-6F0881D77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7600" y="3829050"/>
          <a:ext cx="2819400" cy="2819400"/>
        </a:xfrm>
        <a:prstGeom prst="rect">
          <a:avLst/>
        </a:prstGeom>
      </xdr:spPr>
    </xdr:pic>
    <xdr:clientData/>
  </xdr:twoCellAnchor>
  <xdr:twoCellAnchor editAs="oneCell">
    <xdr:from>
      <xdr:col>14</xdr:col>
      <xdr:colOff>9525</xdr:colOff>
      <xdr:row>39</xdr:row>
      <xdr:rowOff>19049</xdr:rowOff>
    </xdr:from>
    <xdr:to>
      <xdr:col>18</xdr:col>
      <xdr:colOff>76201</xdr:colOff>
      <xdr:row>54</xdr:row>
      <xdr:rowOff>85725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2C857E3-2143-447C-8EF7-587E2BA03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17125" y="7134224"/>
          <a:ext cx="2809876" cy="28098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9525</xdr:colOff>
      <xdr:row>3</xdr:row>
      <xdr:rowOff>9524</xdr:rowOff>
    </xdr:from>
    <xdr:to>
      <xdr:col>31</xdr:col>
      <xdr:colOff>190500</xdr:colOff>
      <xdr:row>22</xdr:row>
      <xdr:rowOff>180974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CF60CC8-52DB-4299-B28F-1A5464FE0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5275" y="581024"/>
          <a:ext cx="3609975" cy="3609975"/>
        </a:xfrm>
        <a:prstGeom prst="rect">
          <a:avLst/>
        </a:prstGeom>
      </xdr:spPr>
    </xdr:pic>
    <xdr:clientData/>
  </xdr:twoCellAnchor>
  <xdr:twoCellAnchor editAs="oneCell">
    <xdr:from>
      <xdr:col>26</xdr:col>
      <xdr:colOff>9525</xdr:colOff>
      <xdr:row>26</xdr:row>
      <xdr:rowOff>7125</xdr:rowOff>
    </xdr:from>
    <xdr:to>
      <xdr:col>31</xdr:col>
      <xdr:colOff>161925</xdr:colOff>
      <xdr:row>45</xdr:row>
      <xdr:rowOff>140475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36DDF6B-60A6-4B91-B4C3-7FC148917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5275" y="4741050"/>
          <a:ext cx="3581400" cy="3581400"/>
        </a:xfrm>
        <a:prstGeom prst="rect">
          <a:avLst/>
        </a:prstGeom>
      </xdr:spPr>
    </xdr:pic>
    <xdr:clientData/>
  </xdr:twoCellAnchor>
  <xdr:twoCellAnchor editAs="oneCell">
    <xdr:from>
      <xdr:col>19</xdr:col>
      <xdr:colOff>542925</xdr:colOff>
      <xdr:row>3</xdr:row>
      <xdr:rowOff>114300</xdr:rowOff>
    </xdr:from>
    <xdr:to>
      <xdr:col>25</xdr:col>
      <xdr:colOff>28575</xdr:colOff>
      <xdr:row>23</xdr:row>
      <xdr:rowOff>95250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0B8DC69-6253-434B-BE7E-6795C58EE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97200" y="685800"/>
          <a:ext cx="3600450" cy="3600450"/>
        </a:xfrm>
        <a:prstGeom prst="rect">
          <a:avLst/>
        </a:prstGeom>
      </xdr:spPr>
    </xdr:pic>
    <xdr:clientData/>
  </xdr:twoCellAnchor>
  <xdr:twoCellAnchor editAs="oneCell">
    <xdr:from>
      <xdr:col>19</xdr:col>
      <xdr:colOff>528600</xdr:colOff>
      <xdr:row>26</xdr:row>
      <xdr:rowOff>16650</xdr:rowOff>
    </xdr:from>
    <xdr:to>
      <xdr:col>24</xdr:col>
      <xdr:colOff>683400</xdr:colOff>
      <xdr:row>45</xdr:row>
      <xdr:rowOff>152400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6CDD9C6C-9DB3-4B53-A014-57CC91CD3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63750" y="4750575"/>
          <a:ext cx="3583800" cy="358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30339</xdr:rowOff>
    </xdr:from>
    <xdr:to>
      <xdr:col>0</xdr:col>
      <xdr:colOff>3400068</xdr:colOff>
      <xdr:row>17</xdr:row>
      <xdr:rowOff>38100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D5F0924-B8B5-48D6-B137-194B442E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01839"/>
          <a:ext cx="3342918" cy="2541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30310</xdr:colOff>
      <xdr:row>3</xdr:row>
      <xdr:rowOff>19050</xdr:rowOff>
    </xdr:from>
    <xdr:to>
      <xdr:col>1</xdr:col>
      <xdr:colOff>3343276</xdr:colOff>
      <xdr:row>17</xdr:row>
      <xdr:rowOff>48411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B42C17B9-DD34-40E0-8BB5-C6A3F0832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8835" y="590550"/>
          <a:ext cx="3312966" cy="2563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38099</xdr:colOff>
      <xdr:row>3</xdr:row>
      <xdr:rowOff>19050</xdr:rowOff>
    </xdr:from>
    <xdr:to>
      <xdr:col>2</xdr:col>
      <xdr:colOff>3343274</xdr:colOff>
      <xdr:row>17</xdr:row>
      <xdr:rowOff>25872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3988F1C2-426A-447A-83E5-DB5C053CA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49" y="590550"/>
          <a:ext cx="3305175" cy="2540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38099</xdr:colOff>
      <xdr:row>20</xdr:row>
      <xdr:rowOff>62091</xdr:rowOff>
    </xdr:from>
    <xdr:to>
      <xdr:col>0</xdr:col>
      <xdr:colOff>3409950</xdr:colOff>
      <xdr:row>34</xdr:row>
      <xdr:rowOff>65854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B08CF08E-06A6-4E8C-9B32-24BFAD21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3710166"/>
          <a:ext cx="3371851" cy="25374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17752</xdr:colOff>
      <xdr:row>20</xdr:row>
      <xdr:rowOff>57149</xdr:rowOff>
    </xdr:from>
    <xdr:to>
      <xdr:col>1</xdr:col>
      <xdr:colOff>3333750</xdr:colOff>
      <xdr:row>34</xdr:row>
      <xdr:rowOff>79039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74D094D-E07B-4F4E-8529-C8607529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6277" y="3705224"/>
          <a:ext cx="3315998" cy="2555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38099</xdr:colOff>
      <xdr:row>20</xdr:row>
      <xdr:rowOff>75820</xdr:rowOff>
    </xdr:from>
    <xdr:to>
      <xdr:col>2</xdr:col>
      <xdr:colOff>3350850</xdr:colOff>
      <xdr:row>34</xdr:row>
      <xdr:rowOff>57149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B8C3DB18-9826-4139-BCC7-68853977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49" y="3723895"/>
          <a:ext cx="3312751" cy="2514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18831</xdr:colOff>
      <xdr:row>3</xdr:row>
      <xdr:rowOff>19050</xdr:rowOff>
    </xdr:from>
    <xdr:to>
      <xdr:col>4</xdr:col>
      <xdr:colOff>3346322</xdr:colOff>
      <xdr:row>17</xdr:row>
      <xdr:rowOff>28575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78EAE7E7-1CFF-4EA2-B97A-A50A9374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3056" y="590550"/>
          <a:ext cx="3327491" cy="2543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34566</xdr:colOff>
      <xdr:row>3</xdr:row>
      <xdr:rowOff>28575</xdr:rowOff>
    </xdr:from>
    <xdr:to>
      <xdr:col>5</xdr:col>
      <xdr:colOff>3323688</xdr:colOff>
      <xdr:row>17</xdr:row>
      <xdr:rowOff>378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783A0653-3C1F-4A2F-A665-8A2321A3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6841" y="600075"/>
          <a:ext cx="3289122" cy="2502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47074</xdr:colOff>
      <xdr:row>3</xdr:row>
      <xdr:rowOff>38100</xdr:rowOff>
    </xdr:from>
    <xdr:to>
      <xdr:col>6</xdr:col>
      <xdr:colOff>3324963</xdr:colOff>
      <xdr:row>17</xdr:row>
      <xdr:rowOff>11412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C2B33D3C-6DA9-4BC2-A377-5E5B0F18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87399" y="609600"/>
          <a:ext cx="3277889" cy="2506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676276</xdr:colOff>
      <xdr:row>20</xdr:row>
      <xdr:rowOff>47625</xdr:rowOff>
    </xdr:from>
    <xdr:to>
      <xdr:col>4</xdr:col>
      <xdr:colOff>3387802</xdr:colOff>
      <xdr:row>34</xdr:row>
      <xdr:rowOff>65799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80975FE4-4744-4654-B652-9F8A28E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1" y="3695700"/>
          <a:ext cx="3397326" cy="2551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19051</xdr:colOff>
      <xdr:row>20</xdr:row>
      <xdr:rowOff>76200</xdr:rowOff>
    </xdr:from>
    <xdr:to>
      <xdr:col>5</xdr:col>
      <xdr:colOff>3361320</xdr:colOff>
      <xdr:row>34</xdr:row>
      <xdr:rowOff>66675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60D6278F-39C0-484B-8112-EF2443110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1326" y="3724275"/>
          <a:ext cx="3342269" cy="2524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28576</xdr:colOff>
      <xdr:row>20</xdr:row>
      <xdr:rowOff>76200</xdr:rowOff>
    </xdr:from>
    <xdr:to>
      <xdr:col>6</xdr:col>
      <xdr:colOff>3356794</xdr:colOff>
      <xdr:row>34</xdr:row>
      <xdr:rowOff>66675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B3F34EAA-F8D9-40A1-BD75-C47DE7A81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68901" y="3724275"/>
          <a:ext cx="3328218" cy="2524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</xdr:row>
      <xdr:rowOff>9524</xdr:rowOff>
    </xdr:from>
    <xdr:to>
      <xdr:col>2</xdr:col>
      <xdr:colOff>608908</xdr:colOff>
      <xdr:row>19</xdr:row>
      <xdr:rowOff>28574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30AB8DF0-FFDB-4CF3-9D01-856F3C6A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00049"/>
          <a:ext cx="2151958" cy="3114675"/>
        </a:xfrm>
        <a:prstGeom prst="rect">
          <a:avLst/>
        </a:prstGeom>
      </xdr:spPr>
    </xdr:pic>
    <xdr:clientData/>
  </xdr:twoCellAnchor>
  <xdr:twoCellAnchor editAs="oneCell">
    <xdr:from>
      <xdr:col>2</xdr:col>
      <xdr:colOff>847725</xdr:colOff>
      <xdr:row>2</xdr:row>
      <xdr:rowOff>142875</xdr:rowOff>
    </xdr:from>
    <xdr:to>
      <xdr:col>5</xdr:col>
      <xdr:colOff>643422</xdr:colOff>
      <xdr:row>18</xdr:row>
      <xdr:rowOff>85725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BFA50FD-9B53-4A44-B26F-F9C39FD06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533400"/>
          <a:ext cx="2138847" cy="2857500"/>
        </a:xfrm>
        <a:prstGeom prst="rect">
          <a:avLst/>
        </a:prstGeom>
      </xdr:spPr>
    </xdr:pic>
    <xdr:clientData/>
  </xdr:twoCellAnchor>
  <xdr:twoCellAnchor editAs="oneCell">
    <xdr:from>
      <xdr:col>17</xdr:col>
      <xdr:colOff>9526</xdr:colOff>
      <xdr:row>3</xdr:row>
      <xdr:rowOff>9525</xdr:rowOff>
    </xdr:from>
    <xdr:to>
      <xdr:col>21</xdr:col>
      <xdr:colOff>657226</xdr:colOff>
      <xdr:row>17</xdr:row>
      <xdr:rowOff>88776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F8DD846F-EA66-4711-AF1B-198F09B9D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8876" y="581025"/>
          <a:ext cx="3390900" cy="261290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19</xdr:row>
      <xdr:rowOff>66674</xdr:rowOff>
    </xdr:from>
    <xdr:to>
      <xdr:col>22</xdr:col>
      <xdr:colOff>38100</xdr:colOff>
      <xdr:row>34</xdr:row>
      <xdr:rowOff>7049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A88A32D6-069F-4408-BD81-0405A7861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9350" y="3533774"/>
          <a:ext cx="3467100" cy="2683575"/>
        </a:xfrm>
        <a:prstGeom prst="rect">
          <a:avLst/>
        </a:prstGeom>
      </xdr:spPr>
    </xdr:pic>
    <xdr:clientData/>
  </xdr:twoCellAnchor>
  <xdr:twoCellAnchor editAs="oneCell">
    <xdr:from>
      <xdr:col>17</xdr:col>
      <xdr:colOff>28575</xdr:colOff>
      <xdr:row>36</xdr:row>
      <xdr:rowOff>133350</xdr:rowOff>
    </xdr:from>
    <xdr:to>
      <xdr:col>22</xdr:col>
      <xdr:colOff>28577</xdr:colOff>
      <xdr:row>51</xdr:row>
      <xdr:rowOff>38101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4BD8309B-85D4-4ACA-9F3B-7B0A4819D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7925" y="6677025"/>
          <a:ext cx="3429002" cy="2619376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2</xdr:row>
      <xdr:rowOff>133350</xdr:rowOff>
    </xdr:from>
    <xdr:to>
      <xdr:col>8</xdr:col>
      <xdr:colOff>471920</xdr:colOff>
      <xdr:row>18</xdr:row>
      <xdr:rowOff>76199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56848B30-ABD9-4ADA-B172-F3D89F442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523875"/>
          <a:ext cx="2043545" cy="2857499"/>
        </a:xfrm>
        <a:prstGeom prst="rect">
          <a:avLst/>
        </a:prstGeom>
      </xdr:spPr>
    </xdr:pic>
    <xdr:clientData/>
  </xdr:twoCellAnchor>
  <xdr:twoCellAnchor editAs="oneCell">
    <xdr:from>
      <xdr:col>53</xdr:col>
      <xdr:colOff>28575</xdr:colOff>
      <xdr:row>3</xdr:row>
      <xdr:rowOff>114299</xdr:rowOff>
    </xdr:from>
    <xdr:to>
      <xdr:col>57</xdr:col>
      <xdr:colOff>19050</xdr:colOff>
      <xdr:row>19</xdr:row>
      <xdr:rowOff>133349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4A585F4-C7FB-497C-BCEE-CAAD9CE82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99225" y="685799"/>
          <a:ext cx="2914650" cy="2914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66675</xdr:rowOff>
    </xdr:from>
    <xdr:to>
      <xdr:col>3</xdr:col>
      <xdr:colOff>558827</xdr:colOff>
      <xdr:row>18</xdr:row>
      <xdr:rowOff>103398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A1965AA9-125C-42C6-BF1A-FF0BAAC6E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8625"/>
          <a:ext cx="2616226" cy="29704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3</xdr:col>
      <xdr:colOff>590550</xdr:colOff>
      <xdr:row>36</xdr:row>
      <xdr:rowOff>160367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48200B27-98B7-4840-BA64-620C6CE20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19500"/>
          <a:ext cx="2647950" cy="30559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20298</xdr:rowOff>
    </xdr:from>
    <xdr:to>
      <xdr:col>3</xdr:col>
      <xdr:colOff>523875</xdr:colOff>
      <xdr:row>54</xdr:row>
      <xdr:rowOff>171449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DB403E00-CB98-458B-B2EE-7A5C4D956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97348"/>
          <a:ext cx="2581275" cy="304675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55</xdr:row>
      <xdr:rowOff>161925</xdr:rowOff>
    </xdr:from>
    <xdr:to>
      <xdr:col>3</xdr:col>
      <xdr:colOff>526717</xdr:colOff>
      <xdr:row>72</xdr:row>
      <xdr:rowOff>152400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BDFE3A5-657F-47C2-94D2-08EA72215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115550"/>
          <a:ext cx="2584116" cy="3067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38100</xdr:rowOff>
    </xdr:from>
    <xdr:to>
      <xdr:col>3</xdr:col>
      <xdr:colOff>495589</xdr:colOff>
      <xdr:row>91</xdr:row>
      <xdr:rowOff>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8F0EEA53-BC04-46B5-A238-09DFE9FDD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430250"/>
          <a:ext cx="2552989" cy="303847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</xdr:colOff>
      <xdr:row>1</xdr:row>
      <xdr:rowOff>161925</xdr:rowOff>
    </xdr:from>
    <xdr:to>
      <xdr:col>9</xdr:col>
      <xdr:colOff>666749</xdr:colOff>
      <xdr:row>17</xdr:row>
      <xdr:rowOff>218717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F867FEC-18D6-4295-8C65-427471767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4" y="342900"/>
          <a:ext cx="3362325" cy="29904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34</xdr:row>
      <xdr:rowOff>19050</xdr:rowOff>
    </xdr:from>
    <xdr:to>
      <xdr:col>4</xdr:col>
      <xdr:colOff>40182</xdr:colOff>
      <xdr:row>49</xdr:row>
      <xdr:rowOff>142875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734BE79-699F-44C9-A4C1-BD0093654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181475"/>
          <a:ext cx="2735757" cy="28289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51</xdr:row>
      <xdr:rowOff>28575</xdr:rowOff>
    </xdr:from>
    <xdr:to>
      <xdr:col>4</xdr:col>
      <xdr:colOff>57151</xdr:colOff>
      <xdr:row>66</xdr:row>
      <xdr:rowOff>53203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84C1808-C8F8-488C-AA96-F108502E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248775"/>
          <a:ext cx="2800350" cy="2758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18</xdr:row>
      <xdr:rowOff>39118</xdr:rowOff>
    </xdr:from>
    <xdr:to>
      <xdr:col>3</xdr:col>
      <xdr:colOff>502502</xdr:colOff>
      <xdr:row>32</xdr:row>
      <xdr:rowOff>38100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0A16AF9-079C-4202-BC94-4D5EC0B70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115693"/>
          <a:ext cx="2464652" cy="2542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68</xdr:row>
      <xdr:rowOff>85725</xdr:rowOff>
    </xdr:from>
    <xdr:to>
      <xdr:col>4</xdr:col>
      <xdr:colOff>59091</xdr:colOff>
      <xdr:row>83</xdr:row>
      <xdr:rowOff>47625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41168A0-7C9B-4887-943E-5108DB3E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763500"/>
          <a:ext cx="2726091" cy="2676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3</xdr:row>
      <xdr:rowOff>38100</xdr:rowOff>
    </xdr:from>
    <xdr:to>
      <xdr:col>3</xdr:col>
      <xdr:colOff>466725</xdr:colOff>
      <xdr:row>16</xdr:row>
      <xdr:rowOff>78909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4681CA2A-C7CF-4240-BBA9-B6B70F5B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81025"/>
          <a:ext cx="2371725" cy="2393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180976</xdr:colOff>
      <xdr:row>3</xdr:row>
      <xdr:rowOff>66676</xdr:rowOff>
    </xdr:from>
    <xdr:to>
      <xdr:col>10</xdr:col>
      <xdr:colOff>2701164</xdr:colOff>
      <xdr:row>12</xdr:row>
      <xdr:rowOff>1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8299940A-37F4-4EE5-931F-B7D3AEC2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1" y="609601"/>
          <a:ext cx="2520188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47626</xdr:colOff>
      <xdr:row>3</xdr:row>
      <xdr:rowOff>76201</xdr:rowOff>
    </xdr:from>
    <xdr:to>
      <xdr:col>11</xdr:col>
      <xdr:colOff>2637265</xdr:colOff>
      <xdr:row>11</xdr:row>
      <xdr:rowOff>171450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543E0325-177E-4968-AC90-DD7B968F2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6" y="619126"/>
          <a:ext cx="2589639" cy="1543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19051</xdr:colOff>
      <xdr:row>3</xdr:row>
      <xdr:rowOff>47626</xdr:rowOff>
    </xdr:from>
    <xdr:to>
      <xdr:col>12</xdr:col>
      <xdr:colOff>2972151</xdr:colOff>
      <xdr:row>12</xdr:row>
      <xdr:rowOff>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3386BC69-0FBB-4299-A966-4ADFE1BA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34976" y="590551"/>
          <a:ext cx="2953100" cy="158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323851</xdr:colOff>
      <xdr:row>15</xdr:row>
      <xdr:rowOff>114301</xdr:rowOff>
    </xdr:from>
    <xdr:to>
      <xdr:col>10</xdr:col>
      <xdr:colOff>2766061</xdr:colOff>
      <xdr:row>24</xdr:row>
      <xdr:rowOff>85726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1677492-7226-4B64-9FF7-9C9052D0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6" y="2828926"/>
          <a:ext cx="2442210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66675</xdr:colOff>
      <xdr:row>15</xdr:row>
      <xdr:rowOff>21830</xdr:rowOff>
    </xdr:from>
    <xdr:to>
      <xdr:col>11</xdr:col>
      <xdr:colOff>2980066</xdr:colOff>
      <xdr:row>24</xdr:row>
      <xdr:rowOff>104775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604B430B-69F3-481E-96B7-7DC40F5F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2225" y="2736455"/>
          <a:ext cx="2913391" cy="173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371476</xdr:colOff>
      <xdr:row>15</xdr:row>
      <xdr:rowOff>63993</xdr:rowOff>
    </xdr:from>
    <xdr:to>
      <xdr:col>12</xdr:col>
      <xdr:colOff>2917636</xdr:colOff>
      <xdr:row>24</xdr:row>
      <xdr:rowOff>28576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F1508E4-C1F8-409C-BD95-F77D30FE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401" y="2778618"/>
          <a:ext cx="2546160" cy="1612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333376</xdr:colOff>
      <xdr:row>29</xdr:row>
      <xdr:rowOff>28575</xdr:rowOff>
    </xdr:from>
    <xdr:to>
      <xdr:col>10</xdr:col>
      <xdr:colOff>2867026</xdr:colOff>
      <xdr:row>40</xdr:row>
      <xdr:rowOff>39573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FFD54944-0816-4CF5-873E-389722D7E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1" y="5276850"/>
          <a:ext cx="2533650" cy="2001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95251</xdr:colOff>
      <xdr:row>29</xdr:row>
      <xdr:rowOff>104775</xdr:rowOff>
    </xdr:from>
    <xdr:to>
      <xdr:col>11</xdr:col>
      <xdr:colOff>2964997</xdr:colOff>
      <xdr:row>39</xdr:row>
      <xdr:rowOff>152400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DC5B8690-D929-4082-A1E3-4F94EFE8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1" y="5353050"/>
          <a:ext cx="2869746" cy="185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142876</xdr:colOff>
      <xdr:row>29</xdr:row>
      <xdr:rowOff>47626</xdr:rowOff>
    </xdr:from>
    <xdr:to>
      <xdr:col>12</xdr:col>
      <xdr:colOff>3038475</xdr:colOff>
      <xdr:row>39</xdr:row>
      <xdr:rowOff>139539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72B58B5A-A0AB-4FD2-B7C6-3C3E30AB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8801" y="5295901"/>
          <a:ext cx="2895599" cy="1901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28575</xdr:colOff>
      <xdr:row>4</xdr:row>
      <xdr:rowOff>66675</xdr:rowOff>
    </xdr:from>
    <xdr:to>
      <xdr:col>14</xdr:col>
      <xdr:colOff>3495674</xdr:colOff>
      <xdr:row>19</xdr:row>
      <xdr:rowOff>11443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6CF363D7-5479-45BE-BD0B-9737F7E70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800100"/>
          <a:ext cx="3467099" cy="2668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28576</xdr:colOff>
      <xdr:row>4</xdr:row>
      <xdr:rowOff>57150</xdr:rowOff>
    </xdr:from>
    <xdr:to>
      <xdr:col>15</xdr:col>
      <xdr:colOff>3476626</xdr:colOff>
      <xdr:row>18</xdr:row>
      <xdr:rowOff>172479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C80CE975-B0B7-45DB-97B2-31A03B59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88301" y="790575"/>
          <a:ext cx="3448050" cy="2658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38100</xdr:colOff>
      <xdr:row>4</xdr:row>
      <xdr:rowOff>58992</xdr:rowOff>
    </xdr:from>
    <xdr:to>
      <xdr:col>16</xdr:col>
      <xdr:colOff>3495675</xdr:colOff>
      <xdr:row>19</xdr:row>
      <xdr:rowOff>228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88FCAAB8-BD0E-4C39-B828-17051FE1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60175" y="792417"/>
          <a:ext cx="3457575" cy="2665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46624</xdr:colOff>
      <xdr:row>4</xdr:row>
      <xdr:rowOff>95250</xdr:rowOff>
    </xdr:from>
    <xdr:to>
      <xdr:col>17</xdr:col>
      <xdr:colOff>3508731</xdr:colOff>
      <xdr:row>19</xdr:row>
      <xdr:rowOff>28575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6E8B2DB7-CDE1-4645-989A-993DB8B4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50099" y="828675"/>
          <a:ext cx="3462107" cy="265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87839</xdr:colOff>
      <xdr:row>4</xdr:row>
      <xdr:rowOff>76200</xdr:rowOff>
    </xdr:from>
    <xdr:to>
      <xdr:col>18</xdr:col>
      <xdr:colOff>3496370</xdr:colOff>
      <xdr:row>18</xdr:row>
      <xdr:rowOff>171450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67E0768D-E3B8-459E-A506-9322E94E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3189" y="809625"/>
          <a:ext cx="3408531" cy="2638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24348</xdr:colOff>
      <xdr:row>23</xdr:row>
      <xdr:rowOff>38100</xdr:rowOff>
    </xdr:from>
    <xdr:to>
      <xdr:col>14</xdr:col>
      <xdr:colOff>3493812</xdr:colOff>
      <xdr:row>38</xdr:row>
      <xdr:rowOff>38100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867CD793-79CD-4805-BB39-1664D08D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9348" y="4219575"/>
          <a:ext cx="3469464" cy="271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38101</xdr:colOff>
      <xdr:row>23</xdr:row>
      <xdr:rowOff>55836</xdr:rowOff>
    </xdr:from>
    <xdr:to>
      <xdr:col>15</xdr:col>
      <xdr:colOff>3495675</xdr:colOff>
      <xdr:row>38</xdr:row>
      <xdr:rowOff>28575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359E1ADF-5B10-4A46-951D-9D9957F7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7826" y="4237311"/>
          <a:ext cx="3457574" cy="2687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66676</xdr:colOff>
      <xdr:row>23</xdr:row>
      <xdr:rowOff>50923</xdr:rowOff>
    </xdr:from>
    <xdr:to>
      <xdr:col>16</xdr:col>
      <xdr:colOff>3571876</xdr:colOff>
      <xdr:row>38</xdr:row>
      <xdr:rowOff>19049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1C16079D-4FEF-4424-8767-55E310658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1" y="4232398"/>
          <a:ext cx="3505200" cy="2682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28576</xdr:colOff>
      <xdr:row>23</xdr:row>
      <xdr:rowOff>49782</xdr:rowOff>
    </xdr:from>
    <xdr:to>
      <xdr:col>17</xdr:col>
      <xdr:colOff>3503323</xdr:colOff>
      <xdr:row>38</xdr:row>
      <xdr:rowOff>9525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ABBADB8E-3242-4ABF-BB45-10C578414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32051" y="4231257"/>
          <a:ext cx="3474747" cy="267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57150</xdr:colOff>
      <xdr:row>23</xdr:row>
      <xdr:rowOff>48683</xdr:rowOff>
    </xdr:from>
    <xdr:to>
      <xdr:col>18</xdr:col>
      <xdr:colOff>3533775</xdr:colOff>
      <xdr:row>38</xdr:row>
      <xdr:rowOff>38100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724D47A5-9FE0-44C7-9752-F1C3750B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0" y="4230158"/>
          <a:ext cx="3476625" cy="2704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2</xdr:row>
      <xdr:rowOff>66675</xdr:rowOff>
    </xdr:from>
    <xdr:to>
      <xdr:col>5</xdr:col>
      <xdr:colOff>676275</xdr:colOff>
      <xdr:row>19</xdr:row>
      <xdr:rowOff>22134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61AE279-7D25-4310-9E32-DFC129DC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57200"/>
          <a:ext cx="4067174" cy="3032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57151</xdr:colOff>
      <xdr:row>21</xdr:row>
      <xdr:rowOff>47624</xdr:rowOff>
    </xdr:from>
    <xdr:to>
      <xdr:col>5</xdr:col>
      <xdr:colOff>638175</xdr:colOff>
      <xdr:row>37</xdr:row>
      <xdr:rowOff>93696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1D833E5-55C1-4B0F-B8F4-E0B1F800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3876674"/>
          <a:ext cx="4010024" cy="2970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9525</xdr:colOff>
      <xdr:row>3</xdr:row>
      <xdr:rowOff>19051</xdr:rowOff>
    </xdr:from>
    <xdr:to>
      <xdr:col>11</xdr:col>
      <xdr:colOff>4105274</xdr:colOff>
      <xdr:row>20</xdr:row>
      <xdr:rowOff>72716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869EB4E7-A9DD-49CA-9384-9D64BB3A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590551"/>
          <a:ext cx="4095749" cy="3130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38101</xdr:colOff>
      <xdr:row>3</xdr:row>
      <xdr:rowOff>44612</xdr:rowOff>
    </xdr:from>
    <xdr:to>
      <xdr:col>12</xdr:col>
      <xdr:colOff>4162425</xdr:colOff>
      <xdr:row>20</xdr:row>
      <xdr:rowOff>77494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549FFCA-9657-4BCC-9ABA-C27108BBF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1" y="616112"/>
          <a:ext cx="4124324" cy="3109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66676</xdr:colOff>
      <xdr:row>3</xdr:row>
      <xdr:rowOff>37340</xdr:rowOff>
    </xdr:from>
    <xdr:to>
      <xdr:col>13</xdr:col>
      <xdr:colOff>4137766</xdr:colOff>
      <xdr:row>20</xdr:row>
      <xdr:rowOff>76200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74B39B4-FB00-45B4-9D0E-3CEF2E3C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26" y="608840"/>
          <a:ext cx="4071090" cy="3115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</xdr:colOff>
      <xdr:row>23</xdr:row>
      <xdr:rowOff>47625</xdr:rowOff>
    </xdr:from>
    <xdr:to>
      <xdr:col>11</xdr:col>
      <xdr:colOff>4133603</xdr:colOff>
      <xdr:row>40</xdr:row>
      <xdr:rowOff>85725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981DF797-C524-42CC-8BFC-FE4846EC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1" y="4238625"/>
          <a:ext cx="4133602" cy="311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57151</xdr:colOff>
      <xdr:row>23</xdr:row>
      <xdr:rowOff>66675</xdr:rowOff>
    </xdr:from>
    <xdr:to>
      <xdr:col>12</xdr:col>
      <xdr:colOff>4171950</xdr:colOff>
      <xdr:row>40</xdr:row>
      <xdr:rowOff>133350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AFF6176C-5C74-4A67-80D2-404EC52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1" y="4257675"/>
          <a:ext cx="4114799" cy="3143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38100</xdr:colOff>
      <xdr:row>23</xdr:row>
      <xdr:rowOff>94979</xdr:rowOff>
    </xdr:from>
    <xdr:to>
      <xdr:col>13</xdr:col>
      <xdr:colOff>4114799</xdr:colOff>
      <xdr:row>40</xdr:row>
      <xdr:rowOff>107747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39E8EFF6-3B54-4965-94CB-E2DA87D9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6225" y="4285979"/>
          <a:ext cx="4076699" cy="3089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49</xdr:col>
      <xdr:colOff>19051</xdr:colOff>
      <xdr:row>2</xdr:row>
      <xdr:rowOff>28575</xdr:rowOff>
    </xdr:from>
    <xdr:to>
      <xdr:col>49</xdr:col>
      <xdr:colOff>3322144</xdr:colOff>
      <xdr:row>15</xdr:row>
      <xdr:rowOff>133350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23EFBC9-9C1F-4A8B-A41A-635040BA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9851" y="390525"/>
          <a:ext cx="3303093" cy="245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</xdr:col>
      <xdr:colOff>47625</xdr:colOff>
      <xdr:row>17</xdr:row>
      <xdr:rowOff>76200</xdr:rowOff>
    </xdr:from>
    <xdr:to>
      <xdr:col>49</xdr:col>
      <xdr:colOff>3314700</xdr:colOff>
      <xdr:row>31</xdr:row>
      <xdr:rowOff>23994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72C6DAE-8A3D-4115-BD29-AA04C5C5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8425" y="3152775"/>
          <a:ext cx="3267075" cy="2481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28576</xdr:colOff>
      <xdr:row>4</xdr:row>
      <xdr:rowOff>38100</xdr:rowOff>
    </xdr:from>
    <xdr:to>
      <xdr:col>45</xdr:col>
      <xdr:colOff>2495550</xdr:colOff>
      <xdr:row>17</xdr:row>
      <xdr:rowOff>159022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3FA4972-83CB-4583-8C54-019EA9638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6" y="762000"/>
          <a:ext cx="2466974" cy="2473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66675</xdr:colOff>
      <xdr:row>4</xdr:row>
      <xdr:rowOff>38100</xdr:rowOff>
    </xdr:from>
    <xdr:to>
      <xdr:col>46</xdr:col>
      <xdr:colOff>2514600</xdr:colOff>
      <xdr:row>17</xdr:row>
      <xdr:rowOff>133350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B956E53D-4EB6-421D-9B14-84AD45A5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8875" y="762000"/>
          <a:ext cx="2447925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61854</xdr:colOff>
      <xdr:row>4</xdr:row>
      <xdr:rowOff>57151</xdr:rowOff>
    </xdr:from>
    <xdr:to>
      <xdr:col>47</xdr:col>
      <xdr:colOff>2507753</xdr:colOff>
      <xdr:row>17</xdr:row>
      <xdr:rowOff>123826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8FCD42D4-0AB2-4100-B98A-E26AFA71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1529" y="781051"/>
          <a:ext cx="2445899" cy="241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27429</xdr:colOff>
      <xdr:row>20</xdr:row>
      <xdr:rowOff>38100</xdr:rowOff>
    </xdr:from>
    <xdr:to>
      <xdr:col>45</xdr:col>
      <xdr:colOff>2479172</xdr:colOff>
      <xdr:row>33</xdr:row>
      <xdr:rowOff>123825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BCCE194E-4F9D-4CB9-9A04-39A4A96B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5029" y="3657600"/>
          <a:ext cx="2451743" cy="24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47626</xdr:colOff>
      <xdr:row>20</xdr:row>
      <xdr:rowOff>30428</xdr:rowOff>
    </xdr:from>
    <xdr:to>
      <xdr:col>46</xdr:col>
      <xdr:colOff>2487060</xdr:colOff>
      <xdr:row>33</xdr:row>
      <xdr:rowOff>123825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DC8A3EA-01C8-46E6-94F9-1149192D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49826" y="3649928"/>
          <a:ext cx="2439434" cy="2446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38101</xdr:colOff>
      <xdr:row>20</xdr:row>
      <xdr:rowOff>9526</xdr:rowOff>
    </xdr:from>
    <xdr:to>
      <xdr:col>47</xdr:col>
      <xdr:colOff>2534927</xdr:colOff>
      <xdr:row>33</xdr:row>
      <xdr:rowOff>133350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5DE6CC99-FD42-413E-BE91-A8BDCBB6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1" y="3629026"/>
          <a:ext cx="2496826" cy="2476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28575</xdr:colOff>
      <xdr:row>37</xdr:row>
      <xdr:rowOff>68002</xdr:rowOff>
    </xdr:from>
    <xdr:to>
      <xdr:col>45</xdr:col>
      <xdr:colOff>2468443</xdr:colOff>
      <xdr:row>50</xdr:row>
      <xdr:rowOff>161925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9CDB2B13-4A51-4E50-9787-ED78FFA2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6764077"/>
          <a:ext cx="2439868" cy="2446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31342</xdr:colOff>
      <xdr:row>37</xdr:row>
      <xdr:rowOff>66675</xdr:rowOff>
    </xdr:from>
    <xdr:to>
      <xdr:col>46</xdr:col>
      <xdr:colOff>2493811</xdr:colOff>
      <xdr:row>50</xdr:row>
      <xdr:rowOff>142875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FE58F7BD-1F0A-471F-8F8A-66B4BD30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33542" y="6762750"/>
          <a:ext cx="2462469" cy="242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63050</xdr:colOff>
      <xdr:row>37</xdr:row>
      <xdr:rowOff>65331</xdr:rowOff>
    </xdr:from>
    <xdr:to>
      <xdr:col>47</xdr:col>
      <xdr:colOff>2543176</xdr:colOff>
      <xdr:row>50</xdr:row>
      <xdr:rowOff>152400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2ABC2270-113C-43EF-939E-EAA8B2B0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6050" y="6761406"/>
          <a:ext cx="2480126" cy="24397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19050</xdr:colOff>
      <xdr:row>53</xdr:row>
      <xdr:rowOff>38101</xdr:rowOff>
    </xdr:from>
    <xdr:to>
      <xdr:col>45</xdr:col>
      <xdr:colOff>2455008</xdr:colOff>
      <xdr:row>66</xdr:row>
      <xdr:rowOff>168554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AF918AE7-C0B7-487A-A507-3A03D0642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9629776"/>
          <a:ext cx="2435958" cy="2483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38100</xdr:colOff>
      <xdr:row>53</xdr:row>
      <xdr:rowOff>44097</xdr:rowOff>
    </xdr:from>
    <xdr:to>
      <xdr:col>46</xdr:col>
      <xdr:colOff>2514599</xdr:colOff>
      <xdr:row>67</xdr:row>
      <xdr:rowOff>7329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9D7EC8F5-65F8-4861-98B1-357E53D6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40300" y="9635772"/>
          <a:ext cx="2476499" cy="2496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66676</xdr:colOff>
      <xdr:row>53</xdr:row>
      <xdr:rowOff>47625</xdr:rowOff>
    </xdr:from>
    <xdr:to>
      <xdr:col>47</xdr:col>
      <xdr:colOff>2520262</xdr:colOff>
      <xdr:row>66</xdr:row>
      <xdr:rowOff>161925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6A385A6A-6039-4DDB-8B67-6E3E0954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9676" y="9639300"/>
          <a:ext cx="2453586" cy="246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19051</xdr:colOff>
      <xdr:row>71</xdr:row>
      <xdr:rowOff>57151</xdr:rowOff>
    </xdr:from>
    <xdr:to>
      <xdr:col>45</xdr:col>
      <xdr:colOff>2460278</xdr:colOff>
      <xdr:row>84</xdr:row>
      <xdr:rowOff>152400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33F035B2-7445-40AB-BE12-2171AD87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1" y="12906376"/>
          <a:ext cx="2441227" cy="2447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38100</xdr:colOff>
      <xdr:row>71</xdr:row>
      <xdr:rowOff>57151</xdr:rowOff>
    </xdr:from>
    <xdr:to>
      <xdr:col>46</xdr:col>
      <xdr:colOff>2447925</xdr:colOff>
      <xdr:row>84</xdr:row>
      <xdr:rowOff>154298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2AFF8F09-4687-406B-9A14-7E25998E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40300" y="12906376"/>
          <a:ext cx="2409825" cy="244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38101</xdr:colOff>
      <xdr:row>71</xdr:row>
      <xdr:rowOff>95250</xdr:rowOff>
    </xdr:from>
    <xdr:to>
      <xdr:col>47</xdr:col>
      <xdr:colOff>2466975</xdr:colOff>
      <xdr:row>84</xdr:row>
      <xdr:rowOff>171449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27337152-30CA-48A4-9587-AFCFC83A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31101" y="12944475"/>
          <a:ext cx="2428874" cy="2428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19051</xdr:colOff>
      <xdr:row>87</xdr:row>
      <xdr:rowOff>47626</xdr:rowOff>
    </xdr:from>
    <xdr:to>
      <xdr:col>45</xdr:col>
      <xdr:colOff>2469851</xdr:colOff>
      <xdr:row>100</xdr:row>
      <xdr:rowOff>152401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B2160200-032B-4246-A1BB-3E628E3D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1" y="15792451"/>
          <a:ext cx="2450800" cy="245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46</xdr:col>
      <xdr:colOff>19050</xdr:colOff>
      <xdr:row>87</xdr:row>
      <xdr:rowOff>66676</xdr:rowOff>
    </xdr:from>
    <xdr:to>
      <xdr:col>46</xdr:col>
      <xdr:colOff>2472635</xdr:colOff>
      <xdr:row>101</xdr:row>
      <xdr:rowOff>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A365EB0A-ABB4-43F1-9DC5-01E39593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0" y="15811501"/>
          <a:ext cx="2453585" cy="2466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47</xdr:col>
      <xdr:colOff>47626</xdr:colOff>
      <xdr:row>87</xdr:row>
      <xdr:rowOff>47626</xdr:rowOff>
    </xdr:from>
    <xdr:to>
      <xdr:col>47</xdr:col>
      <xdr:colOff>2524126</xdr:colOff>
      <xdr:row>100</xdr:row>
      <xdr:rowOff>178171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7A168702-C6C8-4EB5-8DF2-EA4550D6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0626" y="15792451"/>
          <a:ext cx="2476500" cy="2483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0</xdr:colOff>
      <xdr:row>3</xdr:row>
      <xdr:rowOff>38100</xdr:rowOff>
    </xdr:from>
    <xdr:to>
      <xdr:col>60</xdr:col>
      <xdr:colOff>95250</xdr:colOff>
      <xdr:row>6</xdr:row>
      <xdr:rowOff>167878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D3EECC41-7833-4C25-8C9B-F81FB705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581025"/>
          <a:ext cx="2152650" cy="672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57</xdr:col>
      <xdr:colOff>0</xdr:colOff>
      <xdr:row>13</xdr:row>
      <xdr:rowOff>161926</xdr:rowOff>
    </xdr:from>
    <xdr:to>
      <xdr:col>60</xdr:col>
      <xdr:colOff>85725</xdr:colOff>
      <xdr:row>17</xdr:row>
      <xdr:rowOff>68756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2BD0FFE7-C075-4F5D-BF89-10B42989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2514601"/>
          <a:ext cx="2143125" cy="630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57</xdr:col>
      <xdr:colOff>0</xdr:colOff>
      <xdr:row>3</xdr:row>
      <xdr:rowOff>76201</xdr:rowOff>
    </xdr:from>
    <xdr:to>
      <xdr:col>58</xdr:col>
      <xdr:colOff>619125</xdr:colOff>
      <xdr:row>6</xdr:row>
      <xdr:rowOff>104776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2283061A-4D82-4291-98B4-9A9E898FA6BC}"/>
            </a:ext>
          </a:extLst>
        </xdr:cNvPr>
        <xdr:cNvSpPr/>
      </xdr:nvSpPr>
      <xdr:spPr>
        <a:xfrm>
          <a:off x="36461700" y="619126"/>
          <a:ext cx="1352550" cy="5715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57</xdr:col>
      <xdr:colOff>0</xdr:colOff>
      <xdr:row>14</xdr:row>
      <xdr:rowOff>9525</xdr:rowOff>
    </xdr:from>
    <xdr:to>
      <xdr:col>58</xdr:col>
      <xdr:colOff>628650</xdr:colOff>
      <xdr:row>17</xdr:row>
      <xdr:rowOff>38100</xdr:rowOff>
    </xdr:to>
    <xdr:sp macro="" textlink="">
      <xdr:nvSpPr>
        <xdr:cNvPr id="27" name="矩形 26">
          <a:extLst>
            <a:ext uri="{FF2B5EF4-FFF2-40B4-BE49-F238E27FC236}">
              <a16:creationId xmlns:a16="http://schemas.microsoft.com/office/drawing/2014/main" id="{23DB7497-5D21-4EA3-99FF-EFB0F799DE60}"/>
            </a:ext>
          </a:extLst>
        </xdr:cNvPr>
        <xdr:cNvSpPr/>
      </xdr:nvSpPr>
      <xdr:spPr>
        <a:xfrm>
          <a:off x="36471225" y="2543175"/>
          <a:ext cx="1352550" cy="5715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57</xdr:col>
      <xdr:colOff>0</xdr:colOff>
      <xdr:row>17</xdr:row>
      <xdr:rowOff>161926</xdr:rowOff>
    </xdr:from>
    <xdr:to>
      <xdr:col>60</xdr:col>
      <xdr:colOff>85725</xdr:colOff>
      <xdr:row>21</xdr:row>
      <xdr:rowOff>51332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3B0893B7-2C65-4CE5-823C-067C4DA4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4075" y="3238501"/>
          <a:ext cx="2143125" cy="613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57</xdr:col>
      <xdr:colOff>0</xdr:colOff>
      <xdr:row>18</xdr:row>
      <xdr:rowOff>0</xdr:rowOff>
    </xdr:from>
    <xdr:to>
      <xdr:col>58</xdr:col>
      <xdr:colOff>609600</xdr:colOff>
      <xdr:row>21</xdr:row>
      <xdr:rowOff>28575</xdr:rowOff>
    </xdr:to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5BFD46DF-132B-403B-B032-270AFEDA3B04}"/>
            </a:ext>
          </a:extLst>
        </xdr:cNvPr>
        <xdr:cNvSpPr/>
      </xdr:nvSpPr>
      <xdr:spPr>
        <a:xfrm>
          <a:off x="36452175" y="3257550"/>
          <a:ext cx="1352550" cy="571500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57</xdr:col>
      <xdr:colOff>0</xdr:colOff>
      <xdr:row>21</xdr:row>
      <xdr:rowOff>161925</xdr:rowOff>
    </xdr:from>
    <xdr:to>
      <xdr:col>60</xdr:col>
      <xdr:colOff>85725</xdr:colOff>
      <xdr:row>25</xdr:row>
      <xdr:rowOff>60451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1BB74757-AD00-4466-8F8A-4E887E67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52175" y="3962400"/>
          <a:ext cx="2143125" cy="622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57</xdr:col>
      <xdr:colOff>0</xdr:colOff>
      <xdr:row>22</xdr:row>
      <xdr:rowOff>28575</xdr:rowOff>
    </xdr:from>
    <xdr:to>
      <xdr:col>58</xdr:col>
      <xdr:colOff>628650</xdr:colOff>
      <xdr:row>25</xdr:row>
      <xdr:rowOff>57150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1AC7497F-D070-42A6-85FC-BFE2A93E7DDC}"/>
            </a:ext>
          </a:extLst>
        </xdr:cNvPr>
        <xdr:cNvSpPr/>
      </xdr:nvSpPr>
      <xdr:spPr>
        <a:xfrm>
          <a:off x="36452175" y="4010025"/>
          <a:ext cx="1371600" cy="571500"/>
        </a:xfrm>
        <a:prstGeom prst="rect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78</xdr:col>
      <xdr:colOff>0</xdr:colOff>
      <xdr:row>4</xdr:row>
      <xdr:rowOff>47625</xdr:rowOff>
    </xdr:from>
    <xdr:to>
      <xdr:col>83</xdr:col>
      <xdr:colOff>323850</xdr:colOff>
      <xdr:row>18</xdr:row>
      <xdr:rowOff>57150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C0089318-D99A-471F-AAE7-79BD9505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823525" y="77152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83</xdr:col>
      <xdr:colOff>657225</xdr:colOff>
      <xdr:row>4</xdr:row>
      <xdr:rowOff>85725</xdr:rowOff>
    </xdr:from>
    <xdr:to>
      <xdr:col>89</xdr:col>
      <xdr:colOff>409575</xdr:colOff>
      <xdr:row>18</xdr:row>
      <xdr:rowOff>95250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B888DA92-AF83-401C-9242-5AE83F31E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0024050" y="80962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90</xdr:col>
      <xdr:colOff>95250</xdr:colOff>
      <xdr:row>4</xdr:row>
      <xdr:rowOff>123825</xdr:rowOff>
    </xdr:from>
    <xdr:to>
      <xdr:col>95</xdr:col>
      <xdr:colOff>533400</xdr:colOff>
      <xdr:row>18</xdr:row>
      <xdr:rowOff>133350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E0432705-0FB4-4E42-8876-E4482551C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4262675" y="84772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96</xdr:col>
      <xdr:colOff>447675</xdr:colOff>
      <xdr:row>4</xdr:row>
      <xdr:rowOff>104775</xdr:rowOff>
    </xdr:from>
    <xdr:to>
      <xdr:col>102</xdr:col>
      <xdr:colOff>200025</xdr:colOff>
      <xdr:row>18</xdr:row>
      <xdr:rowOff>114300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8A3A6291-0809-4215-950B-11341C4BC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8729900" y="82867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78</xdr:col>
      <xdr:colOff>47625</xdr:colOff>
      <xdr:row>23</xdr:row>
      <xdr:rowOff>76200</xdr:rowOff>
    </xdr:from>
    <xdr:to>
      <xdr:col>83</xdr:col>
      <xdr:colOff>371475</xdr:colOff>
      <xdr:row>37</xdr:row>
      <xdr:rowOff>85725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25075AD5-8ADF-4376-A373-6CD679FA2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5871150" y="423862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84</xdr:col>
      <xdr:colOff>19050</xdr:colOff>
      <xdr:row>23</xdr:row>
      <xdr:rowOff>76200</xdr:rowOff>
    </xdr:from>
    <xdr:to>
      <xdr:col>89</xdr:col>
      <xdr:colOff>457200</xdr:colOff>
      <xdr:row>37</xdr:row>
      <xdr:rowOff>85725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65773C11-DB5D-465B-9ED3-23318AE15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0071675" y="423862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90</xdr:col>
      <xdr:colOff>133350</xdr:colOff>
      <xdr:row>23</xdr:row>
      <xdr:rowOff>85725</xdr:rowOff>
    </xdr:from>
    <xdr:to>
      <xdr:col>95</xdr:col>
      <xdr:colOff>571500</xdr:colOff>
      <xdr:row>37</xdr:row>
      <xdr:rowOff>95250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CA7A8534-9833-4380-99BF-EEAB6DC19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4300775" y="4248150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96</xdr:col>
      <xdr:colOff>466725</xdr:colOff>
      <xdr:row>23</xdr:row>
      <xdr:rowOff>123825</xdr:rowOff>
    </xdr:from>
    <xdr:to>
      <xdr:col>102</xdr:col>
      <xdr:colOff>219075</xdr:colOff>
      <xdr:row>37</xdr:row>
      <xdr:rowOff>133350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4C664A5E-4812-4F58-A66E-B84C0150F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8748950" y="4286250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78</xdr:col>
      <xdr:colOff>28575</xdr:colOff>
      <xdr:row>42</xdr:row>
      <xdr:rowOff>9525</xdr:rowOff>
    </xdr:from>
    <xdr:to>
      <xdr:col>83</xdr:col>
      <xdr:colOff>352425</xdr:colOff>
      <xdr:row>56</xdr:row>
      <xdr:rowOff>19050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A9EB978C-226C-4507-B608-BB80CC969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5852100" y="761047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84</xdr:col>
      <xdr:colOff>28575</xdr:colOff>
      <xdr:row>42</xdr:row>
      <xdr:rowOff>38100</xdr:rowOff>
    </xdr:from>
    <xdr:to>
      <xdr:col>89</xdr:col>
      <xdr:colOff>466725</xdr:colOff>
      <xdr:row>56</xdr:row>
      <xdr:rowOff>47625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700161F7-FEE9-4FED-B2AB-97C8C3F7A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0081200" y="7639050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90</xdr:col>
      <xdr:colOff>123825</xdr:colOff>
      <xdr:row>42</xdr:row>
      <xdr:rowOff>66675</xdr:rowOff>
    </xdr:from>
    <xdr:to>
      <xdr:col>95</xdr:col>
      <xdr:colOff>561975</xdr:colOff>
      <xdr:row>56</xdr:row>
      <xdr:rowOff>76200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9B5B5595-90EC-4E56-8A79-64BC746CA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4291250" y="766762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96</xdr:col>
      <xdr:colOff>495300</xdr:colOff>
      <xdr:row>42</xdr:row>
      <xdr:rowOff>76200</xdr:rowOff>
    </xdr:from>
    <xdr:to>
      <xdr:col>102</xdr:col>
      <xdr:colOff>247650</xdr:colOff>
      <xdr:row>56</xdr:row>
      <xdr:rowOff>85725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59A72EE5-C82F-46B8-892B-AB88F667C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8777525" y="7677150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78</xdr:col>
      <xdr:colOff>47625</xdr:colOff>
      <xdr:row>59</xdr:row>
      <xdr:rowOff>142875</xdr:rowOff>
    </xdr:from>
    <xdr:to>
      <xdr:col>83</xdr:col>
      <xdr:colOff>371475</xdr:colOff>
      <xdr:row>73</xdr:row>
      <xdr:rowOff>152400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6A2B5899-3A5D-4E28-9549-9D733A209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5871150" y="10820400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84</xdr:col>
      <xdr:colOff>9525</xdr:colOff>
      <xdr:row>59</xdr:row>
      <xdr:rowOff>171450</xdr:rowOff>
    </xdr:from>
    <xdr:to>
      <xdr:col>89</xdr:col>
      <xdr:colOff>447675</xdr:colOff>
      <xdr:row>74</xdr:row>
      <xdr:rowOff>0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07B94B64-F209-4226-A45C-7801C7C00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0062150" y="1084897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90</xdr:col>
      <xdr:colOff>228600</xdr:colOff>
      <xdr:row>59</xdr:row>
      <xdr:rowOff>171450</xdr:rowOff>
    </xdr:from>
    <xdr:to>
      <xdr:col>95</xdr:col>
      <xdr:colOff>666750</xdr:colOff>
      <xdr:row>74</xdr:row>
      <xdr:rowOff>0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94B7EA40-12BB-46F0-865F-BA1C9646A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4396025" y="10848975"/>
          <a:ext cx="3867150" cy="2543175"/>
        </a:xfrm>
        <a:prstGeom prst="rect">
          <a:avLst/>
        </a:prstGeom>
      </xdr:spPr>
    </xdr:pic>
    <xdr:clientData/>
  </xdr:twoCellAnchor>
  <xdr:twoCellAnchor editAs="oneCell">
    <xdr:from>
      <xdr:col>97</xdr:col>
      <xdr:colOff>0</xdr:colOff>
      <xdr:row>60</xdr:row>
      <xdr:rowOff>57150</xdr:rowOff>
    </xdr:from>
    <xdr:to>
      <xdr:col>102</xdr:col>
      <xdr:colOff>438150</xdr:colOff>
      <xdr:row>74</xdr:row>
      <xdr:rowOff>66675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569AB5A6-40E1-4FE6-980E-05A9F564F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8968025" y="10915650"/>
          <a:ext cx="3867150" cy="2543175"/>
        </a:xfrm>
        <a:prstGeom prst="rect">
          <a:avLst/>
        </a:prstGeom>
      </xdr:spPr>
    </xdr:pic>
    <xdr:clientData/>
  </xdr:twoCellAnchor>
  <xdr:twoCellAnchor>
    <xdr:from>
      <xdr:col>59</xdr:col>
      <xdr:colOff>523875</xdr:colOff>
      <xdr:row>20</xdr:row>
      <xdr:rowOff>66675</xdr:rowOff>
    </xdr:from>
    <xdr:to>
      <xdr:col>60</xdr:col>
      <xdr:colOff>390525</xdr:colOff>
      <xdr:row>20</xdr:row>
      <xdr:rowOff>66676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2A59AFFF-ADD4-49A0-9265-066F59765AA1}"/>
            </a:ext>
          </a:extLst>
        </xdr:cNvPr>
        <xdr:cNvCxnSpPr/>
      </xdr:nvCxnSpPr>
      <xdr:spPr>
        <a:xfrm flipV="1">
          <a:off x="50749200" y="3686175"/>
          <a:ext cx="552450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647700</xdr:colOff>
      <xdr:row>18</xdr:row>
      <xdr:rowOff>142875</xdr:rowOff>
    </xdr:from>
    <xdr:to>
      <xdr:col>60</xdr:col>
      <xdr:colOff>333375</xdr:colOff>
      <xdr:row>20</xdr:row>
      <xdr:rowOff>45485</xdr:rowOff>
    </xdr:to>
    <xdr:sp macro="" textlink="">
      <xdr:nvSpPr>
        <xdr:cNvPr id="50" name="TextBox 26">
          <a:extLst>
            <a:ext uri="{FF2B5EF4-FFF2-40B4-BE49-F238E27FC236}">
              <a16:creationId xmlns:a16="http://schemas.microsoft.com/office/drawing/2014/main" id="{A020E297-1AFA-48D6-AA4C-96D1D9FF790D}"/>
            </a:ext>
          </a:extLst>
        </xdr:cNvPr>
        <xdr:cNvSpPr txBox="1">
          <a:spLocks noChangeArrowheads="1"/>
        </xdr:cNvSpPr>
      </xdr:nvSpPr>
      <xdr:spPr bwMode="auto">
        <a:xfrm>
          <a:off x="50873025" y="3400425"/>
          <a:ext cx="37147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55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59</xdr:col>
      <xdr:colOff>495300</xdr:colOff>
      <xdr:row>16</xdr:row>
      <xdr:rowOff>66675</xdr:rowOff>
    </xdr:from>
    <xdr:to>
      <xdr:col>60</xdr:col>
      <xdr:colOff>361950</xdr:colOff>
      <xdr:row>16</xdr:row>
      <xdr:rowOff>66676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8C0A0F4A-AE0C-47BC-B608-38DC78CE7B78}"/>
            </a:ext>
          </a:extLst>
        </xdr:cNvPr>
        <xdr:cNvCxnSpPr/>
      </xdr:nvCxnSpPr>
      <xdr:spPr>
        <a:xfrm flipV="1">
          <a:off x="50720625" y="2962275"/>
          <a:ext cx="552450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647700</xdr:colOff>
      <xdr:row>14</xdr:row>
      <xdr:rowOff>171450</xdr:rowOff>
    </xdr:from>
    <xdr:to>
      <xdr:col>60</xdr:col>
      <xdr:colOff>333375</xdr:colOff>
      <xdr:row>16</xdr:row>
      <xdr:rowOff>74060</xdr:rowOff>
    </xdr:to>
    <xdr:sp macro="" textlink="">
      <xdr:nvSpPr>
        <xdr:cNvPr id="52" name="TextBox 26">
          <a:extLst>
            <a:ext uri="{FF2B5EF4-FFF2-40B4-BE49-F238E27FC236}">
              <a16:creationId xmlns:a16="http://schemas.microsoft.com/office/drawing/2014/main" id="{CE0F7DE8-DB4C-44C9-9FD9-317CDE675521}"/>
            </a:ext>
          </a:extLst>
        </xdr:cNvPr>
        <xdr:cNvSpPr txBox="1">
          <a:spLocks noChangeArrowheads="1"/>
        </xdr:cNvSpPr>
      </xdr:nvSpPr>
      <xdr:spPr bwMode="auto">
        <a:xfrm>
          <a:off x="50873025" y="2705100"/>
          <a:ext cx="37147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55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59</xdr:col>
      <xdr:colOff>657225</xdr:colOff>
      <xdr:row>23</xdr:row>
      <xdr:rowOff>19050</xdr:rowOff>
    </xdr:from>
    <xdr:to>
      <xdr:col>60</xdr:col>
      <xdr:colOff>342900</xdr:colOff>
      <xdr:row>24</xdr:row>
      <xdr:rowOff>102635</xdr:rowOff>
    </xdr:to>
    <xdr:sp macro="" textlink="">
      <xdr:nvSpPr>
        <xdr:cNvPr id="53" name="TextBox 26">
          <a:extLst>
            <a:ext uri="{FF2B5EF4-FFF2-40B4-BE49-F238E27FC236}">
              <a16:creationId xmlns:a16="http://schemas.microsoft.com/office/drawing/2014/main" id="{B0FE473E-2EC1-442D-9C04-3DFE2B3A8270}"/>
            </a:ext>
          </a:extLst>
        </xdr:cNvPr>
        <xdr:cNvSpPr txBox="1">
          <a:spLocks noChangeArrowheads="1"/>
        </xdr:cNvSpPr>
      </xdr:nvSpPr>
      <xdr:spPr bwMode="auto">
        <a:xfrm>
          <a:off x="50882550" y="4181475"/>
          <a:ext cx="37147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40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59</xdr:col>
      <xdr:colOff>523875</xdr:colOff>
      <xdr:row>24</xdr:row>
      <xdr:rowOff>76200</xdr:rowOff>
    </xdr:from>
    <xdr:to>
      <xdr:col>60</xdr:col>
      <xdr:colOff>390525</xdr:colOff>
      <xdr:row>24</xdr:row>
      <xdr:rowOff>76201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7F80BD2D-5F5D-4190-A7F2-844C9C34D0A7}"/>
            </a:ext>
          </a:extLst>
        </xdr:cNvPr>
        <xdr:cNvCxnSpPr/>
      </xdr:nvCxnSpPr>
      <xdr:spPr>
        <a:xfrm flipV="1">
          <a:off x="50749200" y="4419600"/>
          <a:ext cx="552450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542925</xdr:colOff>
      <xdr:row>5</xdr:row>
      <xdr:rowOff>104775</xdr:rowOff>
    </xdr:from>
    <xdr:to>
      <xdr:col>60</xdr:col>
      <xdr:colOff>409575</xdr:colOff>
      <xdr:row>5</xdr:row>
      <xdr:rowOff>104776</xdr:rowOff>
    </xdr:to>
    <xdr:cxnSp macro="">
      <xdr:nvCxnSpPr>
        <xdr:cNvPr id="55" name="直接连接符 54">
          <a:extLst>
            <a:ext uri="{FF2B5EF4-FFF2-40B4-BE49-F238E27FC236}">
              <a16:creationId xmlns:a16="http://schemas.microsoft.com/office/drawing/2014/main" id="{6ABA1DFB-5432-4A63-BE4D-714598DFDB70}"/>
            </a:ext>
          </a:extLst>
        </xdr:cNvPr>
        <xdr:cNvCxnSpPr/>
      </xdr:nvCxnSpPr>
      <xdr:spPr>
        <a:xfrm flipV="1">
          <a:off x="49968150" y="1009650"/>
          <a:ext cx="552450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657225</xdr:colOff>
      <xdr:row>4</xdr:row>
      <xdr:rowOff>9525</xdr:rowOff>
    </xdr:from>
    <xdr:to>
      <xdr:col>60</xdr:col>
      <xdr:colOff>342900</xdr:colOff>
      <xdr:row>5</xdr:row>
      <xdr:rowOff>93110</xdr:rowOff>
    </xdr:to>
    <xdr:sp macro="" textlink="">
      <xdr:nvSpPr>
        <xdr:cNvPr id="56" name="TextBox 26">
          <a:extLst>
            <a:ext uri="{FF2B5EF4-FFF2-40B4-BE49-F238E27FC236}">
              <a16:creationId xmlns:a16="http://schemas.microsoft.com/office/drawing/2014/main" id="{E2610249-20B4-4D21-9F72-117ACCEF7CE9}"/>
            </a:ext>
          </a:extLst>
        </xdr:cNvPr>
        <xdr:cNvSpPr txBox="1">
          <a:spLocks noChangeArrowheads="1"/>
        </xdr:cNvSpPr>
      </xdr:nvSpPr>
      <xdr:spPr bwMode="auto">
        <a:xfrm>
          <a:off x="50882550" y="733425"/>
          <a:ext cx="37147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55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57</xdr:col>
      <xdr:colOff>0</xdr:colOff>
      <xdr:row>7</xdr:row>
      <xdr:rowOff>114299</xdr:rowOff>
    </xdr:from>
    <xdr:to>
      <xdr:col>59</xdr:col>
      <xdr:colOff>676276</xdr:colOff>
      <xdr:row>12</xdr:row>
      <xdr:rowOff>140857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5352EFE0-7BA7-424D-B44E-C717EC453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52174" y="1381124"/>
          <a:ext cx="2047876" cy="931433"/>
        </a:xfrm>
        <a:prstGeom prst="rect">
          <a:avLst/>
        </a:prstGeom>
      </xdr:spPr>
    </xdr:pic>
    <xdr:clientData/>
  </xdr:twoCellAnchor>
  <xdr:twoCellAnchor>
    <xdr:from>
      <xdr:col>59</xdr:col>
      <xdr:colOff>514350</xdr:colOff>
      <xdr:row>11</xdr:row>
      <xdr:rowOff>9525</xdr:rowOff>
    </xdr:from>
    <xdr:to>
      <xdr:col>60</xdr:col>
      <xdr:colOff>381000</xdr:colOff>
      <xdr:row>11</xdr:row>
      <xdr:rowOff>9526</xdr:rowOff>
    </xdr:to>
    <xdr:cxnSp macro="">
      <xdr:nvCxnSpPr>
        <xdr:cNvPr id="59" name="直接连接符 58">
          <a:extLst>
            <a:ext uri="{FF2B5EF4-FFF2-40B4-BE49-F238E27FC236}">
              <a16:creationId xmlns:a16="http://schemas.microsoft.com/office/drawing/2014/main" id="{8B2A73E9-6746-40EC-BB5E-D965C3D8D266}"/>
            </a:ext>
          </a:extLst>
        </xdr:cNvPr>
        <xdr:cNvCxnSpPr/>
      </xdr:nvCxnSpPr>
      <xdr:spPr>
        <a:xfrm flipV="1">
          <a:off x="50739675" y="2000250"/>
          <a:ext cx="552450" cy="1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19050</xdr:colOff>
      <xdr:row>9</xdr:row>
      <xdr:rowOff>142875</xdr:rowOff>
    </xdr:from>
    <xdr:to>
      <xdr:col>60</xdr:col>
      <xdr:colOff>390525</xdr:colOff>
      <xdr:row>11</xdr:row>
      <xdr:rowOff>45485</xdr:rowOff>
    </xdr:to>
    <xdr:sp macro="" textlink="">
      <xdr:nvSpPr>
        <xdr:cNvPr id="60" name="TextBox 26">
          <a:extLst>
            <a:ext uri="{FF2B5EF4-FFF2-40B4-BE49-F238E27FC236}">
              <a16:creationId xmlns:a16="http://schemas.microsoft.com/office/drawing/2014/main" id="{0125C9B2-1186-4ED8-AEE6-17DBF886D309}"/>
            </a:ext>
          </a:extLst>
        </xdr:cNvPr>
        <xdr:cNvSpPr txBox="1">
          <a:spLocks noChangeArrowheads="1"/>
        </xdr:cNvSpPr>
      </xdr:nvSpPr>
      <xdr:spPr bwMode="auto">
        <a:xfrm>
          <a:off x="50930175" y="1771650"/>
          <a:ext cx="371475" cy="264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100">
              <a:cs typeface="Arial" panose="020B0604020202020204" pitchFamily="34" charset="0"/>
            </a:rPr>
            <a:t>40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55</xdr:col>
      <xdr:colOff>481014</xdr:colOff>
      <xdr:row>4</xdr:row>
      <xdr:rowOff>123825</xdr:rowOff>
    </xdr:from>
    <xdr:to>
      <xdr:col>55</xdr:col>
      <xdr:colOff>647699</xdr:colOff>
      <xdr:row>9</xdr:row>
      <xdr:rowOff>76200</xdr:rowOff>
    </xdr:to>
    <xdr:sp macro="" textlink="">
      <xdr:nvSpPr>
        <xdr:cNvPr id="62" name="左大括号 61">
          <a:extLst>
            <a:ext uri="{FF2B5EF4-FFF2-40B4-BE49-F238E27FC236}">
              <a16:creationId xmlns:a16="http://schemas.microsoft.com/office/drawing/2014/main" id="{F9F3ADB9-A152-4086-BA7B-FEAD4E857DE7}"/>
            </a:ext>
          </a:extLst>
        </xdr:cNvPr>
        <xdr:cNvSpPr/>
      </xdr:nvSpPr>
      <xdr:spPr>
        <a:xfrm>
          <a:off x="34818639" y="847725"/>
          <a:ext cx="166685" cy="857250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54</xdr:col>
      <xdr:colOff>561975</xdr:colOff>
      <xdr:row>6</xdr:row>
      <xdr:rowOff>4761</xdr:rowOff>
    </xdr:from>
    <xdr:to>
      <xdr:col>56</xdr:col>
      <xdr:colOff>57150</xdr:colOff>
      <xdr:row>7</xdr:row>
      <xdr:rowOff>135282</xdr:rowOff>
    </xdr:to>
    <xdr:sp macro="" textlink="">
      <xdr:nvSpPr>
        <xdr:cNvPr id="63" name="TextBox 26">
          <a:extLst>
            <a:ext uri="{FF2B5EF4-FFF2-40B4-BE49-F238E27FC236}">
              <a16:creationId xmlns:a16="http://schemas.microsoft.com/office/drawing/2014/main" id="{E8966971-3BEB-4BBA-BD19-397C8069834D}"/>
            </a:ext>
          </a:extLst>
        </xdr:cNvPr>
        <xdr:cNvSpPr txBox="1">
          <a:spLocks noChangeArrowheads="1"/>
        </xdr:cNvSpPr>
      </xdr:nvSpPr>
      <xdr:spPr bwMode="auto">
        <a:xfrm>
          <a:off x="34213800" y="1090611"/>
          <a:ext cx="866775" cy="311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400">
              <a:cs typeface="Arial" panose="020B0604020202020204" pitchFamily="34" charset="0"/>
            </a:rPr>
            <a:t>Gel 1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55</xdr:col>
      <xdr:colOff>452439</xdr:colOff>
      <xdr:row>15</xdr:row>
      <xdr:rowOff>133349</xdr:rowOff>
    </xdr:from>
    <xdr:to>
      <xdr:col>55</xdr:col>
      <xdr:colOff>657225</xdr:colOff>
      <xdr:row>23</xdr:row>
      <xdr:rowOff>133350</xdr:rowOff>
    </xdr:to>
    <xdr:sp macro="" textlink="">
      <xdr:nvSpPr>
        <xdr:cNvPr id="64" name="左大括号 63">
          <a:extLst>
            <a:ext uri="{FF2B5EF4-FFF2-40B4-BE49-F238E27FC236}">
              <a16:creationId xmlns:a16="http://schemas.microsoft.com/office/drawing/2014/main" id="{D2B20DA8-2E98-4F6E-BF10-7E3993C17DBD}"/>
            </a:ext>
          </a:extLst>
        </xdr:cNvPr>
        <xdr:cNvSpPr/>
      </xdr:nvSpPr>
      <xdr:spPr>
        <a:xfrm>
          <a:off x="34790064" y="2847974"/>
          <a:ext cx="204786" cy="1447801"/>
        </a:xfrm>
        <a:prstGeom prst="leftBrac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54</xdr:col>
      <xdr:colOff>561975</xdr:colOff>
      <xdr:row>18</xdr:row>
      <xdr:rowOff>147636</xdr:rowOff>
    </xdr:from>
    <xdr:to>
      <xdr:col>56</xdr:col>
      <xdr:colOff>57150</xdr:colOff>
      <xdr:row>20</xdr:row>
      <xdr:rowOff>97182</xdr:rowOff>
    </xdr:to>
    <xdr:sp macro="" textlink="">
      <xdr:nvSpPr>
        <xdr:cNvPr id="65" name="TextBox 26">
          <a:extLst>
            <a:ext uri="{FF2B5EF4-FFF2-40B4-BE49-F238E27FC236}">
              <a16:creationId xmlns:a16="http://schemas.microsoft.com/office/drawing/2014/main" id="{1BE3D675-B1AA-45C6-9935-6763558728B1}"/>
            </a:ext>
          </a:extLst>
        </xdr:cNvPr>
        <xdr:cNvSpPr txBox="1">
          <a:spLocks noChangeArrowheads="1"/>
        </xdr:cNvSpPr>
      </xdr:nvSpPr>
      <xdr:spPr bwMode="auto">
        <a:xfrm>
          <a:off x="34213800" y="3405186"/>
          <a:ext cx="866775" cy="311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r>
            <a:rPr lang="en-US" altLang="zh-CN" sz="1400">
              <a:cs typeface="Arial" panose="020B0604020202020204" pitchFamily="34" charset="0"/>
            </a:rPr>
            <a:t>Gel 2</a:t>
          </a:r>
          <a:endParaRPr lang="zh-CN" altLang="en-US" sz="1400">
            <a:cs typeface="Arial" panose="020B0604020202020204" pitchFamily="34" charset="0"/>
          </a:endParaRPr>
        </a:p>
      </xdr:txBody>
    </xdr:sp>
    <xdr:clientData/>
  </xdr:twoCellAnchor>
  <xdr:twoCellAnchor>
    <xdr:from>
      <xdr:col>57</xdr:col>
      <xdr:colOff>0</xdr:colOff>
      <xdr:row>9</xdr:row>
      <xdr:rowOff>0</xdr:rowOff>
    </xdr:from>
    <xdr:to>
      <xdr:col>58</xdr:col>
      <xdr:colOff>638175</xdr:colOff>
      <xdr:row>11</xdr:row>
      <xdr:rowOff>104776</xdr:rowOff>
    </xdr:to>
    <xdr:sp macro="" textlink="">
      <xdr:nvSpPr>
        <xdr:cNvPr id="61" name="矩形 60">
          <a:extLst>
            <a:ext uri="{FF2B5EF4-FFF2-40B4-BE49-F238E27FC236}">
              <a16:creationId xmlns:a16="http://schemas.microsoft.com/office/drawing/2014/main" id="{D80AF7BD-4DF5-40CB-8884-4E824FD9126A}"/>
            </a:ext>
          </a:extLst>
        </xdr:cNvPr>
        <xdr:cNvSpPr/>
      </xdr:nvSpPr>
      <xdr:spPr>
        <a:xfrm>
          <a:off x="48825150" y="1628775"/>
          <a:ext cx="1352550" cy="466726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47626</xdr:colOff>
      <xdr:row>2</xdr:row>
      <xdr:rowOff>111267</xdr:rowOff>
    </xdr:from>
    <xdr:to>
      <xdr:col>35</xdr:col>
      <xdr:colOff>3467100</xdr:colOff>
      <xdr:row>17</xdr:row>
      <xdr:rowOff>19949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4F8CF9A-2D33-4E0C-A13A-1E6E41F6B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6" y="511317"/>
          <a:ext cx="3419474" cy="2670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38101</xdr:colOff>
      <xdr:row>18</xdr:row>
      <xdr:rowOff>57150</xdr:rowOff>
    </xdr:from>
    <xdr:to>
      <xdr:col>35</xdr:col>
      <xdr:colOff>3495088</xdr:colOff>
      <xdr:row>32</xdr:row>
      <xdr:rowOff>157045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7B10522-2566-4608-8A7B-443F49F6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3562350"/>
          <a:ext cx="3456987" cy="2662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38100</xdr:colOff>
      <xdr:row>34</xdr:row>
      <xdr:rowOff>38100</xdr:rowOff>
    </xdr:from>
    <xdr:to>
      <xdr:col>35</xdr:col>
      <xdr:colOff>3568665</xdr:colOff>
      <xdr:row>49</xdr:row>
      <xdr:rowOff>28576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6F9751A-BDE3-4CBA-BFE8-C388BC30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6562725"/>
          <a:ext cx="3530565" cy="2733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</xdr:row>
      <xdr:rowOff>47625</xdr:rowOff>
    </xdr:from>
    <xdr:to>
      <xdr:col>1</xdr:col>
      <xdr:colOff>2450023</xdr:colOff>
      <xdr:row>17</xdr:row>
      <xdr:rowOff>28575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EC481B6-244C-4B6E-88FA-71AD971D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1975" y="847725"/>
          <a:ext cx="2411923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</xdr:row>
      <xdr:rowOff>57149</xdr:rowOff>
    </xdr:from>
    <xdr:to>
      <xdr:col>2</xdr:col>
      <xdr:colOff>2404769</xdr:colOff>
      <xdr:row>17</xdr:row>
      <xdr:rowOff>47625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FDA96C52-5E8C-464C-A1F8-9BC0CF91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6100" y="857249"/>
          <a:ext cx="2385719" cy="2352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57151</xdr:colOff>
      <xdr:row>4</xdr:row>
      <xdr:rowOff>76200</xdr:rowOff>
    </xdr:from>
    <xdr:to>
      <xdr:col>3</xdr:col>
      <xdr:colOff>2442877</xdr:colOff>
      <xdr:row>17</xdr:row>
      <xdr:rowOff>66675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ED40A1D-0783-424C-BB2B-CC7E5B832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81176" y="876300"/>
          <a:ext cx="2385726" cy="2352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20</xdr:row>
      <xdr:rowOff>28575</xdr:rowOff>
    </xdr:from>
    <xdr:to>
      <xdr:col>1</xdr:col>
      <xdr:colOff>2457450</xdr:colOff>
      <xdr:row>33</xdr:row>
      <xdr:rowOff>53184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654D38F4-7C3D-47F3-873B-479800A4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1975" y="3800475"/>
          <a:ext cx="2419350" cy="2405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19051</xdr:colOff>
      <xdr:row>20</xdr:row>
      <xdr:rowOff>52253</xdr:rowOff>
    </xdr:from>
    <xdr:to>
      <xdr:col>2</xdr:col>
      <xdr:colOff>2410787</xdr:colOff>
      <xdr:row>33</xdr:row>
      <xdr:rowOff>76201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914FB99-B76E-4D0E-8BEA-B0175840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6101" y="3824153"/>
          <a:ext cx="2391736" cy="2405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28576</xdr:colOff>
      <xdr:row>20</xdr:row>
      <xdr:rowOff>28576</xdr:rowOff>
    </xdr:from>
    <xdr:to>
      <xdr:col>3</xdr:col>
      <xdr:colOff>2476500</xdr:colOff>
      <xdr:row>33</xdr:row>
      <xdr:rowOff>95250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D188EE8A-543C-4206-95AF-7C902A93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52601" y="3800476"/>
          <a:ext cx="2447924" cy="2447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38101</xdr:colOff>
      <xdr:row>37</xdr:row>
      <xdr:rowOff>57151</xdr:rowOff>
    </xdr:from>
    <xdr:to>
      <xdr:col>1</xdr:col>
      <xdr:colOff>2457896</xdr:colOff>
      <xdr:row>50</xdr:row>
      <xdr:rowOff>76200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9E4DDE96-B007-424C-9459-F9EC31EE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1976" y="7010401"/>
          <a:ext cx="2419795" cy="2428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19051</xdr:colOff>
      <xdr:row>37</xdr:row>
      <xdr:rowOff>85726</xdr:rowOff>
    </xdr:from>
    <xdr:to>
      <xdr:col>2</xdr:col>
      <xdr:colOff>2428875</xdr:colOff>
      <xdr:row>50</xdr:row>
      <xdr:rowOff>67774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70EAB707-B592-4FB4-B4BC-B489476F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6101" y="7038976"/>
          <a:ext cx="2409824" cy="2391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38101</xdr:colOff>
      <xdr:row>37</xdr:row>
      <xdr:rowOff>47625</xdr:rowOff>
    </xdr:from>
    <xdr:to>
      <xdr:col>3</xdr:col>
      <xdr:colOff>2438401</xdr:colOff>
      <xdr:row>50</xdr:row>
      <xdr:rowOff>74537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371066C9-6F9A-465E-BEC9-B8803AC6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62126" y="7000875"/>
          <a:ext cx="2400300" cy="2436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53</xdr:row>
      <xdr:rowOff>47625</xdr:rowOff>
    </xdr:from>
    <xdr:to>
      <xdr:col>1</xdr:col>
      <xdr:colOff>2453800</xdr:colOff>
      <xdr:row>66</xdr:row>
      <xdr:rowOff>95250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28C6D45B-3D99-4AB6-8491-354CEB7A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0" y="9982200"/>
          <a:ext cx="2406175" cy="242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28576</xdr:colOff>
      <xdr:row>53</xdr:row>
      <xdr:rowOff>66675</xdr:rowOff>
    </xdr:from>
    <xdr:to>
      <xdr:col>2</xdr:col>
      <xdr:colOff>2432834</xdr:colOff>
      <xdr:row>66</xdr:row>
      <xdr:rowOff>76201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22B1D119-95E8-43E7-9EE5-8490FD4D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85626" y="10001250"/>
          <a:ext cx="2404258" cy="2390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53</xdr:row>
      <xdr:rowOff>95250</xdr:rowOff>
    </xdr:from>
    <xdr:to>
      <xdr:col>3</xdr:col>
      <xdr:colOff>2371725</xdr:colOff>
      <xdr:row>66</xdr:row>
      <xdr:rowOff>66675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459A5116-68F2-4661-82B0-15247DFC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43075" y="10029825"/>
          <a:ext cx="2352675" cy="2352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70</xdr:row>
      <xdr:rowOff>47625</xdr:rowOff>
    </xdr:from>
    <xdr:to>
      <xdr:col>1</xdr:col>
      <xdr:colOff>2447925</xdr:colOff>
      <xdr:row>83</xdr:row>
      <xdr:rowOff>40761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2C6B45C7-B827-4FE9-A06D-98890C3C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1975" y="13144500"/>
          <a:ext cx="2409825" cy="2374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70</xdr:row>
      <xdr:rowOff>47625</xdr:rowOff>
    </xdr:from>
    <xdr:to>
      <xdr:col>2</xdr:col>
      <xdr:colOff>2420741</xdr:colOff>
      <xdr:row>83</xdr:row>
      <xdr:rowOff>9525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7476965E-BD61-4B37-AE32-A61050D3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13144500"/>
          <a:ext cx="2382641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70</xdr:row>
      <xdr:rowOff>38100</xdr:rowOff>
    </xdr:from>
    <xdr:to>
      <xdr:col>3</xdr:col>
      <xdr:colOff>2440026</xdr:colOff>
      <xdr:row>83</xdr:row>
      <xdr:rowOff>9525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14926DFC-930E-497B-8441-FB5F5805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71650" y="13134975"/>
          <a:ext cx="2392401" cy="2352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86</xdr:row>
      <xdr:rowOff>76200</xdr:rowOff>
    </xdr:from>
    <xdr:to>
      <xdr:col>1</xdr:col>
      <xdr:colOff>2468356</xdr:colOff>
      <xdr:row>99</xdr:row>
      <xdr:rowOff>114300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F4CDF5-166D-471E-8F84-F4E9C2495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2925" y="16097250"/>
          <a:ext cx="2449306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86</xdr:row>
      <xdr:rowOff>85725</xdr:rowOff>
    </xdr:from>
    <xdr:to>
      <xdr:col>2</xdr:col>
      <xdr:colOff>2430198</xdr:colOff>
      <xdr:row>99</xdr:row>
      <xdr:rowOff>104775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CAD9FCB4-1A52-4A52-8C04-160C9718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6576" y="16106775"/>
          <a:ext cx="2420672" cy="237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86</xdr:row>
      <xdr:rowOff>95250</xdr:rowOff>
    </xdr:from>
    <xdr:to>
      <xdr:col>3</xdr:col>
      <xdr:colOff>2428875</xdr:colOff>
      <xdr:row>99</xdr:row>
      <xdr:rowOff>107856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C88FE035-AC9F-46DE-B052-A0957846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43075" y="16116300"/>
          <a:ext cx="2409825" cy="2365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3</xdr:row>
      <xdr:rowOff>38099</xdr:rowOff>
    </xdr:from>
    <xdr:to>
      <xdr:col>1</xdr:col>
      <xdr:colOff>4229100</xdr:colOff>
      <xdr:row>19</xdr:row>
      <xdr:rowOff>172389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5A711263-301F-4CA4-A83A-88C6E274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076" y="628649"/>
          <a:ext cx="4200524" cy="3067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3</xdr:row>
      <xdr:rowOff>57407</xdr:rowOff>
    </xdr:from>
    <xdr:to>
      <xdr:col>2</xdr:col>
      <xdr:colOff>4197431</xdr:colOff>
      <xdr:row>20</xdr:row>
      <xdr:rowOff>19050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4BF18CB9-4E1D-4FA4-9064-C8574C99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75701" y="647957"/>
          <a:ext cx="4187905" cy="3076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38101</xdr:colOff>
      <xdr:row>22</xdr:row>
      <xdr:rowOff>28576</xdr:rowOff>
    </xdr:from>
    <xdr:to>
      <xdr:col>1</xdr:col>
      <xdr:colOff>4210051</xdr:colOff>
      <xdr:row>38</xdr:row>
      <xdr:rowOff>149840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EF00C452-CEA1-4DC5-A7D4-791B8DD4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46601" y="4162426"/>
          <a:ext cx="4171950" cy="3093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22</xdr:row>
      <xdr:rowOff>47625</xdr:rowOff>
    </xdr:from>
    <xdr:to>
      <xdr:col>2</xdr:col>
      <xdr:colOff>4168128</xdr:colOff>
      <xdr:row>38</xdr:row>
      <xdr:rowOff>142875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6E32C3EF-9CEB-4B8F-8B88-EF995665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0" y="4181475"/>
          <a:ext cx="4139553" cy="306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28575</xdr:rowOff>
    </xdr:from>
    <xdr:to>
      <xdr:col>0</xdr:col>
      <xdr:colOff>4676775</xdr:colOff>
      <xdr:row>21</xdr:row>
      <xdr:rowOff>130479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FE44700-98F9-4153-825C-40EB4D554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0"/>
          <a:ext cx="4629150" cy="3388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57151</xdr:colOff>
      <xdr:row>3</xdr:row>
      <xdr:rowOff>47625</xdr:rowOff>
    </xdr:from>
    <xdr:to>
      <xdr:col>1</xdr:col>
      <xdr:colOff>4657725</xdr:colOff>
      <xdr:row>21</xdr:row>
      <xdr:rowOff>117437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C88EB62-55B5-4161-A4B3-3118DEBB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1" y="590550"/>
          <a:ext cx="4600574" cy="3355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38101</xdr:colOff>
      <xdr:row>3</xdr:row>
      <xdr:rowOff>38101</xdr:rowOff>
    </xdr:from>
    <xdr:to>
      <xdr:col>2</xdr:col>
      <xdr:colOff>4686300</xdr:colOff>
      <xdr:row>21</xdr:row>
      <xdr:rowOff>120292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40AF167-4E00-41CF-B8D0-E87B0CD9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1" y="581026"/>
          <a:ext cx="4648199" cy="3368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25</xdr:row>
      <xdr:rowOff>37537</xdr:rowOff>
    </xdr:from>
    <xdr:to>
      <xdr:col>0</xdr:col>
      <xdr:colOff>4694012</xdr:colOff>
      <xdr:row>44</xdr:row>
      <xdr:rowOff>57151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E73A6B1-4AB4-4BFE-B537-C896E719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61912"/>
          <a:ext cx="4655912" cy="3467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25</xdr:row>
      <xdr:rowOff>24836</xdr:rowOff>
    </xdr:from>
    <xdr:to>
      <xdr:col>1</xdr:col>
      <xdr:colOff>4686300</xdr:colOff>
      <xdr:row>44</xdr:row>
      <xdr:rowOff>29808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C5D4AA8B-D897-4814-A999-1F7117F3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549211"/>
          <a:ext cx="4638675" cy="3453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35850</xdr:colOff>
      <xdr:row>25</xdr:row>
      <xdr:rowOff>66675</xdr:rowOff>
    </xdr:from>
    <xdr:to>
      <xdr:col>2</xdr:col>
      <xdr:colOff>4695825</xdr:colOff>
      <xdr:row>44</xdr:row>
      <xdr:rowOff>39532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1C65AC7F-0476-41E0-90E0-9A8B4BBA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6100" y="4591050"/>
          <a:ext cx="4659975" cy="3420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19051</xdr:colOff>
      <xdr:row>24</xdr:row>
      <xdr:rowOff>9524</xdr:rowOff>
    </xdr:from>
    <xdr:to>
      <xdr:col>15</xdr:col>
      <xdr:colOff>647700</xdr:colOff>
      <xdr:row>39</xdr:row>
      <xdr:rowOff>161780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F514C946-E66F-4981-A211-F66D6A1E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1" y="4410074"/>
          <a:ext cx="3829049" cy="2876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9527</xdr:colOff>
      <xdr:row>40</xdr:row>
      <xdr:rowOff>161925</xdr:rowOff>
    </xdr:from>
    <xdr:to>
      <xdr:col>15</xdr:col>
      <xdr:colOff>666751</xdr:colOff>
      <xdr:row>56</xdr:row>
      <xdr:rowOff>123178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7616D5A1-01D5-4DBB-A255-1AD1E050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69477" y="7467600"/>
          <a:ext cx="3857624" cy="2885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58</xdr:row>
      <xdr:rowOff>23334</xdr:rowOff>
    </xdr:from>
    <xdr:to>
      <xdr:col>15</xdr:col>
      <xdr:colOff>657225</xdr:colOff>
      <xdr:row>73</xdr:row>
      <xdr:rowOff>148843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F4A6F528-21A1-458C-9086-BBF5D52B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59950" y="10615134"/>
          <a:ext cx="3857625" cy="2868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19050</xdr:rowOff>
    </xdr:from>
    <xdr:to>
      <xdr:col>5</xdr:col>
      <xdr:colOff>114300</xdr:colOff>
      <xdr:row>23</xdr:row>
      <xdr:rowOff>38100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8D78029-7EEA-4671-9D6F-B96F303C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"/>
          <a:ext cx="43624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104775</xdr:rowOff>
    </xdr:from>
    <xdr:to>
      <xdr:col>5</xdr:col>
      <xdr:colOff>114300</xdr:colOff>
      <xdr:row>46</xdr:row>
      <xdr:rowOff>9525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160E891-7B88-4BB7-8AE7-CD17212B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3050"/>
          <a:ext cx="4362450" cy="280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66676</xdr:colOff>
      <xdr:row>4</xdr:row>
      <xdr:rowOff>57150</xdr:rowOff>
    </xdr:from>
    <xdr:to>
      <xdr:col>6</xdr:col>
      <xdr:colOff>3713340</xdr:colOff>
      <xdr:row>19</xdr:row>
      <xdr:rowOff>85725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75802D1-9AB4-4DB0-BEAA-7F29B339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6" y="781050"/>
          <a:ext cx="3646664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21661</xdr:colOff>
      <xdr:row>4</xdr:row>
      <xdr:rowOff>66675</xdr:rowOff>
    </xdr:from>
    <xdr:to>
      <xdr:col>7</xdr:col>
      <xdr:colOff>3702965</xdr:colOff>
      <xdr:row>19</xdr:row>
      <xdr:rowOff>123825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05A5190-309F-42C1-8133-CF890D66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7511" y="790575"/>
          <a:ext cx="3681304" cy="2771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10454</xdr:colOff>
      <xdr:row>22</xdr:row>
      <xdr:rowOff>28575</xdr:rowOff>
    </xdr:from>
    <xdr:to>
      <xdr:col>6</xdr:col>
      <xdr:colOff>3725563</xdr:colOff>
      <xdr:row>37</xdr:row>
      <xdr:rowOff>104775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6631682-BC83-4AE6-BB26-B7DAC686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4404" y="4010025"/>
          <a:ext cx="3715109" cy="279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57151</xdr:colOff>
      <xdr:row>22</xdr:row>
      <xdr:rowOff>28575</xdr:rowOff>
    </xdr:from>
    <xdr:to>
      <xdr:col>7</xdr:col>
      <xdr:colOff>3736323</xdr:colOff>
      <xdr:row>37</xdr:row>
      <xdr:rowOff>123825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C4B95B76-6BD6-48F1-A7C4-CC639865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1" y="4010025"/>
          <a:ext cx="3679172" cy="280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57166</xdr:colOff>
      <xdr:row>2</xdr:row>
      <xdr:rowOff>57150</xdr:rowOff>
    </xdr:from>
    <xdr:to>
      <xdr:col>27</xdr:col>
      <xdr:colOff>2543175</xdr:colOff>
      <xdr:row>12</xdr:row>
      <xdr:rowOff>62738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C2CE94F-EABD-429D-AA77-0D266F13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16" y="447675"/>
          <a:ext cx="2486009" cy="1815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38100</xdr:colOff>
      <xdr:row>3</xdr:row>
      <xdr:rowOff>57150</xdr:rowOff>
    </xdr:from>
    <xdr:to>
      <xdr:col>29</xdr:col>
      <xdr:colOff>3714749</xdr:colOff>
      <xdr:row>18</xdr:row>
      <xdr:rowOff>113282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57B47CA-CB5B-4FA9-90AA-D30BD04D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638175"/>
          <a:ext cx="3676649" cy="2770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28576</xdr:colOff>
      <xdr:row>3</xdr:row>
      <xdr:rowOff>63828</xdr:rowOff>
    </xdr:from>
    <xdr:to>
      <xdr:col>30</xdr:col>
      <xdr:colOff>3743325</xdr:colOff>
      <xdr:row>18</xdr:row>
      <xdr:rowOff>141473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4802A9E9-9AA0-46F8-9D1C-CD0F8CE1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35576" y="644853"/>
          <a:ext cx="3714749" cy="2792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28575</xdr:colOff>
      <xdr:row>21</xdr:row>
      <xdr:rowOff>38100</xdr:rowOff>
    </xdr:from>
    <xdr:to>
      <xdr:col>29</xdr:col>
      <xdr:colOff>3756956</xdr:colOff>
      <xdr:row>36</xdr:row>
      <xdr:rowOff>76200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C0635662-C7E8-4315-B0AD-8C04CB0C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4150" y="3914775"/>
          <a:ext cx="3728381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47625</xdr:colOff>
      <xdr:row>21</xdr:row>
      <xdr:rowOff>43713</xdr:rowOff>
    </xdr:from>
    <xdr:to>
      <xdr:col>30</xdr:col>
      <xdr:colOff>3737524</xdr:colOff>
      <xdr:row>36</xdr:row>
      <xdr:rowOff>38100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6D8590CF-F33A-4C0E-B8AD-1A5D8E7D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4625" y="3920388"/>
          <a:ext cx="3689899" cy="2794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19051</xdr:colOff>
      <xdr:row>39</xdr:row>
      <xdr:rowOff>28576</xdr:rowOff>
    </xdr:from>
    <xdr:to>
      <xdr:col>29</xdr:col>
      <xdr:colOff>3752851</xdr:colOff>
      <xdr:row>54</xdr:row>
      <xdr:rowOff>108072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852C4526-7A44-460A-80D1-4DBBC687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4626" y="7200901"/>
          <a:ext cx="3733800" cy="2794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47626</xdr:colOff>
      <xdr:row>39</xdr:row>
      <xdr:rowOff>47626</xdr:rowOff>
    </xdr:from>
    <xdr:to>
      <xdr:col>30</xdr:col>
      <xdr:colOff>3752850</xdr:colOff>
      <xdr:row>54</xdr:row>
      <xdr:rowOff>100461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9FC284BF-B9C6-40DB-9470-467908C1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4626" y="7219951"/>
          <a:ext cx="3705224" cy="2767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19050</xdr:colOff>
      <xdr:row>2</xdr:row>
      <xdr:rowOff>47625</xdr:rowOff>
    </xdr:from>
    <xdr:to>
      <xdr:col>26</xdr:col>
      <xdr:colOff>257175</xdr:colOff>
      <xdr:row>18</xdr:row>
      <xdr:rowOff>85725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2D735898-02FD-4EEC-AB15-1DB06DD26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50" y="447675"/>
          <a:ext cx="2933700" cy="2933700"/>
        </a:xfrm>
        <a:prstGeom prst="rect">
          <a:avLst/>
        </a:prstGeom>
      </xdr:spPr>
    </xdr:pic>
    <xdr:clientData/>
  </xdr:twoCellAnchor>
  <xdr:twoCellAnchor editAs="oneCell">
    <xdr:from>
      <xdr:col>22</xdr:col>
      <xdr:colOff>676275</xdr:colOff>
      <xdr:row>20</xdr:row>
      <xdr:rowOff>104775</xdr:rowOff>
    </xdr:from>
    <xdr:to>
      <xdr:col>26</xdr:col>
      <xdr:colOff>228600</xdr:colOff>
      <xdr:row>36</xdr:row>
      <xdr:rowOff>57150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BB7C2753-A18F-4F03-8974-1094AF9B7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1975" y="3800475"/>
          <a:ext cx="2933700" cy="2933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42"/>
  <sheetViews>
    <sheetView tabSelected="1" topLeftCell="G1" zoomScaleNormal="100" workbookViewId="0">
      <selection activeCell="O20" sqref="O20"/>
    </sheetView>
  </sheetViews>
  <sheetFormatPr defaultRowHeight="14.25" x14ac:dyDescent="0.2"/>
  <cols>
    <col min="1" max="1" width="55.5" customWidth="1"/>
    <col min="4" max="4" width="9.875" customWidth="1"/>
    <col min="14" max="14" width="19.5" customWidth="1"/>
    <col min="17" max="17" width="20.625" customWidth="1"/>
    <col min="19" max="19" width="10.75" customWidth="1"/>
    <col min="26" max="26" width="11.125" customWidth="1"/>
    <col min="32" max="32" width="26" customWidth="1"/>
    <col min="42" max="42" width="9.375" customWidth="1"/>
    <col min="43" max="43" width="9" customWidth="1"/>
  </cols>
  <sheetData>
    <row r="1" spans="1:56" x14ac:dyDescent="0.2">
      <c r="A1" s="208" t="s">
        <v>0</v>
      </c>
      <c r="B1" s="208"/>
      <c r="D1" s="123" t="s">
        <v>50</v>
      </c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89"/>
      <c r="Q1" s="172" t="s">
        <v>67</v>
      </c>
      <c r="S1" s="3"/>
      <c r="T1" s="3"/>
      <c r="U1" s="3"/>
      <c r="V1" s="3"/>
      <c r="W1" s="3"/>
      <c r="X1" s="3"/>
      <c r="Y1" s="3"/>
      <c r="Z1" s="93"/>
      <c r="AA1" s="93"/>
      <c r="AB1" s="93"/>
      <c r="AC1" s="93"/>
      <c r="AD1" s="93"/>
      <c r="AF1" s="208" t="s">
        <v>352</v>
      </c>
      <c r="AG1" s="208"/>
      <c r="AH1" s="208"/>
      <c r="AI1" s="208"/>
      <c r="AJ1" s="208"/>
      <c r="AK1" s="208"/>
      <c r="AL1" s="208"/>
      <c r="AM1" s="208"/>
      <c r="AN1" s="208"/>
      <c r="AO1" s="208"/>
      <c r="AQ1" s="2" t="s">
        <v>74</v>
      </c>
      <c r="AX1" s="2" t="s">
        <v>75</v>
      </c>
    </row>
    <row r="2" spans="1:56" ht="15.75" x14ac:dyDescent="0.25">
      <c r="A2" s="209" t="s">
        <v>1</v>
      </c>
      <c r="B2" s="209"/>
      <c r="D2" s="212" t="s">
        <v>530</v>
      </c>
      <c r="E2" s="212"/>
      <c r="F2" s="212"/>
      <c r="G2" s="212"/>
      <c r="H2" s="212"/>
      <c r="I2" s="212"/>
      <c r="J2" s="212"/>
      <c r="K2" s="212"/>
      <c r="L2" s="212"/>
      <c r="M2" s="212"/>
      <c r="N2" s="212"/>
      <c r="P2" s="90"/>
      <c r="Q2" s="214" t="s">
        <v>68</v>
      </c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F2" s="209" t="s">
        <v>68</v>
      </c>
      <c r="AG2" s="209"/>
      <c r="AH2" s="209"/>
      <c r="AI2" s="209"/>
      <c r="AJ2" s="209"/>
      <c r="AK2" s="209"/>
      <c r="AL2" s="209"/>
      <c r="AM2" s="209"/>
      <c r="AN2" s="209"/>
      <c r="AO2" s="209"/>
      <c r="AX2" s="110" t="s">
        <v>353</v>
      </c>
      <c r="AY2" s="3"/>
      <c r="AZ2" s="3"/>
      <c r="BA2" s="3"/>
      <c r="BB2" s="3"/>
      <c r="BC2" s="3"/>
      <c r="BD2" s="3"/>
    </row>
    <row r="3" spans="1:56" x14ac:dyDescent="0.2">
      <c r="A3" s="1" t="s">
        <v>2</v>
      </c>
      <c r="B3" s="9" t="s">
        <v>534</v>
      </c>
      <c r="D3" s="124"/>
      <c r="E3" s="211" t="s">
        <v>51</v>
      </c>
      <c r="F3" s="211"/>
      <c r="G3" s="211"/>
      <c r="H3" s="211" t="s">
        <v>52</v>
      </c>
      <c r="I3" s="211"/>
      <c r="J3" s="211"/>
      <c r="K3" s="211" t="s">
        <v>53</v>
      </c>
      <c r="L3" s="211"/>
      <c r="M3" s="211"/>
      <c r="N3" t="s">
        <v>398</v>
      </c>
      <c r="P3" s="91"/>
      <c r="Q3" s="95"/>
      <c r="R3" s="213" t="s">
        <v>51</v>
      </c>
      <c r="S3" s="213"/>
      <c r="T3" s="213"/>
      <c r="U3" s="213"/>
      <c r="V3" s="213"/>
      <c r="W3" s="213"/>
      <c r="X3" s="214" t="s">
        <v>69</v>
      </c>
      <c r="Y3" s="214"/>
      <c r="Z3" s="214"/>
      <c r="AA3" s="214"/>
      <c r="AB3" s="214"/>
      <c r="AC3" s="214"/>
      <c r="AD3" s="109"/>
      <c r="AF3" t="s">
        <v>536</v>
      </c>
      <c r="AG3" s="210" t="s">
        <v>51</v>
      </c>
      <c r="AH3" s="210"/>
      <c r="AI3" s="210"/>
      <c r="AJ3" s="210"/>
      <c r="AK3" s="215" t="s">
        <v>69</v>
      </c>
      <c r="AL3" s="215"/>
      <c r="AM3" s="215"/>
      <c r="AN3" s="215"/>
      <c r="AO3" s="215"/>
    </row>
    <row r="4" spans="1:56" x14ac:dyDescent="0.2">
      <c r="A4" s="5" t="s">
        <v>3</v>
      </c>
      <c r="B4" s="16">
        <v>1.5479879999999999E-3</v>
      </c>
      <c r="D4" s="136" t="s">
        <v>54</v>
      </c>
      <c r="E4" s="25">
        <v>-0.61001741714931101</v>
      </c>
      <c r="F4" s="25">
        <v>-0.49990164374184398</v>
      </c>
      <c r="G4" s="25">
        <v>-0.41841817814924398</v>
      </c>
      <c r="H4" s="25">
        <v>1.10108019207213</v>
      </c>
      <c r="I4" s="25">
        <v>1.1528831536100199</v>
      </c>
      <c r="J4" s="25">
        <v>1.61723408786385</v>
      </c>
      <c r="K4" s="25">
        <v>-0.46525599960362302</v>
      </c>
      <c r="L4" s="25">
        <v>-0.75607528793902501</v>
      </c>
      <c r="M4" s="25">
        <v>-1.1215289069629499</v>
      </c>
      <c r="N4" s="137">
        <f>_xlfn.T.TEST(E4:G4,H4:J4,2,2)</f>
        <v>4.8462993375836461E-4</v>
      </c>
      <c r="P4" s="16"/>
      <c r="Q4" t="s">
        <v>535</v>
      </c>
      <c r="R4" s="63" t="s">
        <v>346</v>
      </c>
      <c r="S4" s="63" t="s">
        <v>347</v>
      </c>
      <c r="T4" s="63" t="s">
        <v>348</v>
      </c>
      <c r="U4" s="63" t="s">
        <v>349</v>
      </c>
      <c r="V4" s="63" t="s">
        <v>73</v>
      </c>
      <c r="W4" s="63" t="s">
        <v>542</v>
      </c>
      <c r="X4" s="63" t="s">
        <v>346</v>
      </c>
      <c r="Y4" s="63" t="s">
        <v>347</v>
      </c>
      <c r="Z4" s="63" t="s">
        <v>348</v>
      </c>
      <c r="AA4" s="63" t="s">
        <v>349</v>
      </c>
      <c r="AB4" s="63" t="s">
        <v>73</v>
      </c>
      <c r="AC4" s="63" t="s">
        <v>542</v>
      </c>
      <c r="AD4" s="63" t="s">
        <v>350</v>
      </c>
      <c r="AF4" s="217" t="s">
        <v>351</v>
      </c>
      <c r="AG4" s="63" t="s">
        <v>346</v>
      </c>
      <c r="AH4" s="63" t="s">
        <v>347</v>
      </c>
      <c r="AI4" s="63" t="s">
        <v>73</v>
      </c>
      <c r="AJ4" s="63" t="s">
        <v>542</v>
      </c>
      <c r="AK4" s="63" t="s">
        <v>346</v>
      </c>
      <c r="AL4" s="63" t="s">
        <v>347</v>
      </c>
      <c r="AM4" s="63" t="s">
        <v>73</v>
      </c>
      <c r="AN4" s="63" t="s">
        <v>542</v>
      </c>
      <c r="AO4" s="63" t="s">
        <v>350</v>
      </c>
    </row>
    <row r="5" spans="1:56" x14ac:dyDescent="0.2">
      <c r="A5" t="s">
        <v>4</v>
      </c>
      <c r="B5" s="16">
        <v>5.7971020000000002E-3</v>
      </c>
      <c r="D5" s="136" t="s">
        <v>55</v>
      </c>
      <c r="E5" s="25">
        <v>-0.16697899503147401</v>
      </c>
      <c r="F5" s="25">
        <v>0.20410835694987201</v>
      </c>
      <c r="G5" s="25">
        <v>-0.31520665626700101</v>
      </c>
      <c r="H5" s="25">
        <v>1.20409555168388</v>
      </c>
      <c r="I5" s="25">
        <v>1.3097170138658401</v>
      </c>
      <c r="J5" s="25">
        <v>1.04102804084482</v>
      </c>
      <c r="K5" s="25">
        <v>-1.12826641313249</v>
      </c>
      <c r="L5" s="25">
        <v>-1.0982678222992699</v>
      </c>
      <c r="M5" s="25">
        <v>-1.05022907661418</v>
      </c>
      <c r="N5" s="137">
        <f t="shared" ref="N5:N16" si="0">_xlfn.T.TEST(E5:G5,H5:J5,2,2)</f>
        <v>1.795915586564201E-3</v>
      </c>
      <c r="P5" s="16"/>
      <c r="Q5" s="70" t="s">
        <v>70</v>
      </c>
      <c r="R5" s="16">
        <v>0.7243380631599341</v>
      </c>
      <c r="S5" s="16">
        <v>1.022376720163888</v>
      </c>
      <c r="T5" s="16">
        <v>1.3035396632098317</v>
      </c>
      <c r="U5" s="16">
        <v>0.94974555346634559</v>
      </c>
      <c r="V5" s="16">
        <f>AVERAGE(R5:U5)</f>
        <v>0.99999999999999989</v>
      </c>
      <c r="W5" s="16">
        <f>_xlfn.STDEV.S(R5:U5)/SQRT(COUNT(R5:U5))</f>
        <v>0.11942642699086438</v>
      </c>
      <c r="X5" s="16">
        <v>99.186094046386387</v>
      </c>
      <c r="Y5" s="16">
        <v>79.822424482867092</v>
      </c>
      <c r="Z5" s="16">
        <v>86.954078866880309</v>
      </c>
      <c r="AA5" s="16">
        <v>80.566497787097902</v>
      </c>
      <c r="AB5" s="16">
        <f>AVERAGE(X5:AA5)</f>
        <v>86.632273795807919</v>
      </c>
      <c r="AC5" s="16">
        <f>_xlfn.STDEV.S(X5:AA5)/SQRT(COUNT(X5:AA5))</f>
        <v>4.480231091885817</v>
      </c>
      <c r="AD5" s="194">
        <f>_xlfn.T.TEST(X5:AA5,R5:U5,2,3)</f>
        <v>3.1035946584606562E-4</v>
      </c>
      <c r="AF5" s="217"/>
      <c r="AG5" s="63">
        <v>1.0005715189266917</v>
      </c>
      <c r="AH5" s="63">
        <v>0.99971415885484172</v>
      </c>
      <c r="AI5" s="63">
        <f>AVERAGE(AG5:AH5)</f>
        <v>1.0001428388907667</v>
      </c>
      <c r="AJ5" s="63">
        <f>_xlfn.STDEV.S(AG5:AH5)/SQRT(COUNT(AG5:AH5))</f>
        <v>4.2868003592499976E-4</v>
      </c>
      <c r="AK5" s="63">
        <v>4.3637218272323386</v>
      </c>
      <c r="AL5" s="63">
        <v>4.5956974500665497</v>
      </c>
      <c r="AM5" s="166">
        <f>AVERAGE(AK5:AL5)</f>
        <v>4.4797096386494442</v>
      </c>
      <c r="AN5" s="63">
        <f>_xlfn.STDEV.S(AK5:AL5)/SQRT(COUNT(AK5:AL5))</f>
        <v>0.11598781141710555</v>
      </c>
      <c r="AO5" s="194">
        <f>_xlfn.T.TEST(AK5:AL5,AG5:AH5,2,2)</f>
        <v>1.1093208027058445E-3</v>
      </c>
    </row>
    <row r="6" spans="1:56" x14ac:dyDescent="0.2">
      <c r="A6" s="5" t="s">
        <v>5</v>
      </c>
      <c r="B6" s="16">
        <v>5.2840159999999999E-3</v>
      </c>
      <c r="D6" s="136" t="s">
        <v>66</v>
      </c>
      <c r="E6" s="25">
        <v>-0.37517404372124202</v>
      </c>
      <c r="F6" s="25">
        <v>-0.23145810356037999</v>
      </c>
      <c r="G6" s="25">
        <v>-0.82381132575013705</v>
      </c>
      <c r="H6" s="25">
        <v>1.35257948819527</v>
      </c>
      <c r="I6" s="25">
        <v>1.2150401064869301</v>
      </c>
      <c r="J6" s="25">
        <v>1.3049608115029701</v>
      </c>
      <c r="K6" s="25">
        <v>-0.62585632588499496</v>
      </c>
      <c r="L6" s="25">
        <v>-1.10455347547247</v>
      </c>
      <c r="M6" s="25">
        <v>-0.71172713179594704</v>
      </c>
      <c r="N6" s="137">
        <f t="shared" si="0"/>
        <v>6.4111187460685318E-4</v>
      </c>
      <c r="P6" s="16"/>
      <c r="Q6" s="70" t="s">
        <v>71</v>
      </c>
      <c r="R6" s="16">
        <v>1.0024869829338487</v>
      </c>
      <c r="S6" s="16">
        <v>1.0378407934477742</v>
      </c>
      <c r="T6" s="16">
        <v>1.1031357560593393</v>
      </c>
      <c r="U6" s="16">
        <v>0.85653646755903778</v>
      </c>
      <c r="V6" s="16">
        <f>AVERAGE(R6:U6)</f>
        <v>1</v>
      </c>
      <c r="W6" s="16">
        <f>_xlfn.STDEV.S(R6:U6)/SQRT(COUNT(R6:U6))</f>
        <v>5.2167103340484078E-2</v>
      </c>
      <c r="X6" s="16">
        <v>31.866864762241843</v>
      </c>
      <c r="Y6" s="16">
        <v>25.914032201206137</v>
      </c>
      <c r="Z6" s="16">
        <v>25.108096782575586</v>
      </c>
      <c r="AA6" s="16">
        <v>23.74891079040658</v>
      </c>
      <c r="AB6" s="16">
        <f>AVERAGE(X6:AA6)</f>
        <v>26.659476134107539</v>
      </c>
      <c r="AC6" s="16">
        <f>_xlfn.STDEV.S(X6:AA6)/SQRT(COUNT(X6:AA6))</f>
        <v>1.7923623027965649</v>
      </c>
      <c r="AD6" s="194">
        <f>_xlfn.T.TEST(X6:AA6,R6:U6,2,3)</f>
        <v>7.3295995148432464E-4</v>
      </c>
      <c r="AG6" s="96"/>
      <c r="AH6" s="96"/>
      <c r="AI6" s="96"/>
      <c r="AJ6" s="96"/>
      <c r="AK6" s="96"/>
      <c r="AL6" s="96"/>
      <c r="AM6" s="96"/>
      <c r="AN6" s="96"/>
      <c r="AO6" s="194"/>
    </row>
    <row r="7" spans="1:56" x14ac:dyDescent="0.2">
      <c r="A7" t="s">
        <v>6</v>
      </c>
      <c r="B7" s="16">
        <v>3.9946740000000001E-3</v>
      </c>
      <c r="D7" s="136" t="s">
        <v>56</v>
      </c>
      <c r="E7" s="25">
        <v>0.23433507562092901</v>
      </c>
      <c r="F7" s="25">
        <v>0.27086212107698798</v>
      </c>
      <c r="G7" s="25">
        <v>6.0247229902315701E-2</v>
      </c>
      <c r="H7" s="25">
        <v>0.85888492504638003</v>
      </c>
      <c r="I7" s="25">
        <v>1.2966537584051701</v>
      </c>
      <c r="J7" s="25">
        <v>0.96181515770195902</v>
      </c>
      <c r="K7" s="25">
        <v>-1.2649938493824699</v>
      </c>
      <c r="L7" s="25">
        <v>-1.1875734490038601</v>
      </c>
      <c r="M7" s="25">
        <v>-1.23023096936742</v>
      </c>
      <c r="N7" s="137">
        <f t="shared" si="0"/>
        <v>4.4606250457231746E-3</v>
      </c>
      <c r="P7" s="16"/>
      <c r="AB7" s="16"/>
      <c r="AC7" s="16"/>
      <c r="AD7" s="16"/>
      <c r="AF7" s="216" t="s">
        <v>71</v>
      </c>
      <c r="AG7" s="63" t="s">
        <v>346</v>
      </c>
      <c r="AH7" s="63" t="s">
        <v>347</v>
      </c>
      <c r="AI7" s="63" t="s">
        <v>348</v>
      </c>
      <c r="AJ7" s="63" t="s">
        <v>349</v>
      </c>
      <c r="AK7" s="63" t="s">
        <v>346</v>
      </c>
      <c r="AL7" s="63" t="s">
        <v>347</v>
      </c>
      <c r="AM7" s="63" t="s">
        <v>348</v>
      </c>
      <c r="AN7" s="63" t="s">
        <v>349</v>
      </c>
      <c r="AO7" s="194"/>
    </row>
    <row r="8" spans="1:56" x14ac:dyDescent="0.2">
      <c r="A8" t="s">
        <v>7</v>
      </c>
      <c r="B8" s="16">
        <v>4.0485829999999997E-3</v>
      </c>
      <c r="D8" s="136" t="s">
        <v>57</v>
      </c>
      <c r="E8" s="25">
        <v>-0.44884950716995298</v>
      </c>
      <c r="F8" s="25">
        <v>-2.1861794752151302E-3</v>
      </c>
      <c r="G8" s="25">
        <v>-0.183589644385592</v>
      </c>
      <c r="H8" s="25">
        <v>1.31876613490247</v>
      </c>
      <c r="I8" s="25">
        <v>1.2795995730926599</v>
      </c>
      <c r="J8" s="25">
        <v>1.10865507432352</v>
      </c>
      <c r="K8" s="25">
        <v>-1.0748933376241501</v>
      </c>
      <c r="L8" s="25">
        <v>-1.06503034788422</v>
      </c>
      <c r="M8" s="25">
        <v>-0.93247176577951996</v>
      </c>
      <c r="N8" s="137">
        <f t="shared" si="0"/>
        <v>5.6397626210591347E-4</v>
      </c>
      <c r="P8" s="16"/>
      <c r="Q8" s="214" t="s">
        <v>23</v>
      </c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F8" s="216"/>
      <c r="AG8" s="63">
        <v>1.0539638038136478</v>
      </c>
      <c r="AH8" s="63">
        <v>0.86888506863686743</v>
      </c>
      <c r="AI8" s="63">
        <v>1.0505364726947768</v>
      </c>
      <c r="AJ8" s="63">
        <v>1.0266146548547079</v>
      </c>
      <c r="AK8" s="63">
        <v>7.9688066428706765</v>
      </c>
      <c r="AL8" s="63">
        <v>7.1661235499004103</v>
      </c>
      <c r="AM8" s="63">
        <v>4.6280465747501838</v>
      </c>
      <c r="AN8" s="63">
        <v>3.5497604381319086</v>
      </c>
      <c r="AO8" s="194">
        <f>_xlfn.T.TEST(AK8:AN8,AG8:AJ8,2,2)</f>
        <v>3.5630784997436756E-3</v>
      </c>
    </row>
    <row r="9" spans="1:56" x14ac:dyDescent="0.2">
      <c r="A9" t="s">
        <v>8</v>
      </c>
      <c r="B9" s="16">
        <v>1.7379678999999999E-2</v>
      </c>
      <c r="D9" s="136" t="s">
        <v>58</v>
      </c>
      <c r="E9" s="25">
        <v>-0.20080728864536099</v>
      </c>
      <c r="F9" s="25">
        <v>-0.40154798033530198</v>
      </c>
      <c r="G9" s="25">
        <v>-0.217609372971832</v>
      </c>
      <c r="H9" s="25">
        <v>1.22445489761332</v>
      </c>
      <c r="I9" s="25">
        <v>1.3241210625362301</v>
      </c>
      <c r="J9" s="25">
        <v>1.24518729406294</v>
      </c>
      <c r="K9" s="25">
        <v>-0.98644392946223403</v>
      </c>
      <c r="L9" s="25">
        <v>-0.98521898218385195</v>
      </c>
      <c r="M9" s="25">
        <v>-1.00213570061391</v>
      </c>
      <c r="N9" s="137">
        <f t="shared" si="0"/>
        <v>2.7030992272500092E-5</v>
      </c>
      <c r="P9" s="16"/>
      <c r="Q9" s="95"/>
      <c r="R9" s="213" t="s">
        <v>51</v>
      </c>
      <c r="S9" s="213"/>
      <c r="T9" s="213"/>
      <c r="U9" s="213"/>
      <c r="V9" s="213"/>
      <c r="W9" s="213"/>
      <c r="X9" s="214" t="s">
        <v>69</v>
      </c>
      <c r="Y9" s="214"/>
      <c r="Z9" s="214"/>
      <c r="AA9" s="214"/>
      <c r="AB9" s="214"/>
      <c r="AC9" s="214"/>
      <c r="AD9" s="109"/>
      <c r="AF9" s="216"/>
      <c r="AG9" s="63" t="s">
        <v>73</v>
      </c>
      <c r="AH9" s="63" t="s">
        <v>542</v>
      </c>
      <c r="AI9" s="96"/>
      <c r="AJ9" s="96"/>
      <c r="AK9" s="63" t="s">
        <v>73</v>
      </c>
      <c r="AL9" s="63" t="s">
        <v>542</v>
      </c>
      <c r="AM9" s="96"/>
      <c r="AN9" s="96"/>
      <c r="AO9" s="194"/>
    </row>
    <row r="10" spans="1:56" x14ac:dyDescent="0.2">
      <c r="A10" s="1" t="s">
        <v>9</v>
      </c>
      <c r="B10" s="165" t="s">
        <v>534</v>
      </c>
      <c r="D10" s="136" t="s">
        <v>59</v>
      </c>
      <c r="E10" s="25">
        <v>-8.3136372365094496E-2</v>
      </c>
      <c r="F10" s="25">
        <v>0.14966806166270399</v>
      </c>
      <c r="G10" s="25">
        <v>2.4276843288962902E-2</v>
      </c>
      <c r="H10" s="25">
        <v>0.78593419065409997</v>
      </c>
      <c r="I10" s="25">
        <v>1.38279317975548</v>
      </c>
      <c r="J10" s="25">
        <v>1.15167418348265</v>
      </c>
      <c r="K10" s="25">
        <v>-1.50941800777351</v>
      </c>
      <c r="L10" s="25">
        <v>-1.06748552722821</v>
      </c>
      <c r="M10" s="25">
        <v>-0.83430655147708299</v>
      </c>
      <c r="N10" s="137">
        <f t="shared" si="0"/>
        <v>4.4564220959774871E-3</v>
      </c>
      <c r="P10" s="16"/>
      <c r="Q10" t="s">
        <v>535</v>
      </c>
      <c r="R10" s="63" t="s">
        <v>346</v>
      </c>
      <c r="S10" s="63" t="s">
        <v>347</v>
      </c>
      <c r="T10" s="63" t="s">
        <v>348</v>
      </c>
      <c r="U10" s="63" t="s">
        <v>349</v>
      </c>
      <c r="V10" s="63" t="s">
        <v>73</v>
      </c>
      <c r="W10" s="63" t="s">
        <v>542</v>
      </c>
      <c r="X10" s="63" t="s">
        <v>346</v>
      </c>
      <c r="Y10" s="63" t="s">
        <v>347</v>
      </c>
      <c r="Z10" s="63" t="s">
        <v>348</v>
      </c>
      <c r="AA10" s="63" t="s">
        <v>349</v>
      </c>
      <c r="AB10" s="63" t="s">
        <v>73</v>
      </c>
      <c r="AC10" s="63" t="s">
        <v>542</v>
      </c>
      <c r="AD10" s="63" t="s">
        <v>350</v>
      </c>
      <c r="AF10" s="216"/>
      <c r="AG10" s="63">
        <f>AVERAGE(AG8:AJ8)</f>
        <v>1</v>
      </c>
      <c r="AH10" s="63">
        <f>_xlfn.STDEV.S(AG8:AJ8)/SQRT(COUNT(AG8:AJ8))</f>
        <v>4.4126232063877439E-2</v>
      </c>
      <c r="AI10" s="96"/>
      <c r="AJ10" s="96"/>
      <c r="AK10" s="63">
        <f>AVERAGE(AK8:AN8)</f>
        <v>5.8281843014132946</v>
      </c>
      <c r="AL10" s="63">
        <f>_xlfn.STDEV.S(AK8:AN8)/SQRT(COUNT(AK8:AN8))</f>
        <v>1.0409887649537395</v>
      </c>
      <c r="AM10" s="96"/>
      <c r="AN10" s="96"/>
      <c r="AO10" s="194"/>
    </row>
    <row r="11" spans="1:56" x14ac:dyDescent="0.2">
      <c r="A11" t="s">
        <v>10</v>
      </c>
      <c r="B11" s="16">
        <v>0</v>
      </c>
      <c r="D11" s="136" t="s">
        <v>60</v>
      </c>
      <c r="E11" s="25">
        <v>-0.56984176194706504</v>
      </c>
      <c r="F11" s="25">
        <v>-0.61909046972770099</v>
      </c>
      <c r="G11" s="25">
        <v>-0.52639640699192003</v>
      </c>
      <c r="H11" s="25">
        <v>0.85106110801983303</v>
      </c>
      <c r="I11" s="25">
        <v>1.32093807411374</v>
      </c>
      <c r="J11" s="25">
        <v>1.71849304232002</v>
      </c>
      <c r="K11" s="25">
        <v>-0.66145766993257205</v>
      </c>
      <c r="L11" s="25">
        <v>-0.68853609086277701</v>
      </c>
      <c r="M11" s="25">
        <v>-0.825169824991556</v>
      </c>
      <c r="N11" s="137">
        <f>_xlfn.T.TEST(E11:G11,H11:J11,2,3)</f>
        <v>1.6647250686216655E-2</v>
      </c>
      <c r="O11" s="2"/>
      <c r="P11" s="16"/>
      <c r="Q11" s="70" t="s">
        <v>70</v>
      </c>
      <c r="R11" s="16">
        <v>1.1016302396620585</v>
      </c>
      <c r="S11" s="16">
        <v>1.0586046414530506</v>
      </c>
      <c r="T11" s="16">
        <v>1.0091873521461605</v>
      </c>
      <c r="U11" s="16">
        <v>0.83057776673873007</v>
      </c>
      <c r="V11" s="16">
        <f>AVERAGE(R11:U11)</f>
        <v>0.99999999999999989</v>
      </c>
      <c r="W11" s="16">
        <f>_xlfn.STDEV.S(R11:U11)/SQRT(COUNT(R11:U11))</f>
        <v>5.9547956987275989E-2</v>
      </c>
      <c r="X11" s="16">
        <v>33.505096582435883</v>
      </c>
      <c r="Y11" s="16">
        <v>33.839660039527431</v>
      </c>
      <c r="Z11" s="16">
        <v>27.600592706658812</v>
      </c>
      <c r="AA11" s="16">
        <v>26.482961597767495</v>
      </c>
      <c r="AB11" s="16">
        <f>AVERAGE(X11:AA11)</f>
        <v>30.357077731597407</v>
      </c>
      <c r="AC11" s="16">
        <f>_xlfn.STDEV.S(X11:AA11)/SQRT(COUNT(X11:AA11))</f>
        <v>1.9288465406353865</v>
      </c>
      <c r="AD11" s="194">
        <f>_xlfn.T.TEST(X11:AA11,R11:U11,2,3)</f>
        <v>6.1038297801703978E-4</v>
      </c>
    </row>
    <row r="12" spans="1:56" x14ac:dyDescent="0.2">
      <c r="A12" t="s">
        <v>11</v>
      </c>
      <c r="B12" s="16">
        <v>0</v>
      </c>
      <c r="D12" s="136" t="s">
        <v>61</v>
      </c>
      <c r="E12" s="25">
        <v>-1.0645410775348201</v>
      </c>
      <c r="F12" s="25">
        <v>-1.46463720729859</v>
      </c>
      <c r="G12" s="25">
        <v>-0.54272762565733401</v>
      </c>
      <c r="H12" s="25">
        <v>0.88008931265114498</v>
      </c>
      <c r="I12" s="25">
        <v>0.49171580877306698</v>
      </c>
      <c r="J12" s="25">
        <v>1.78992391848744</v>
      </c>
      <c r="K12" s="25">
        <v>0.136233890216442</v>
      </c>
      <c r="L12" s="25">
        <v>0.17224069625274699</v>
      </c>
      <c r="M12" s="25">
        <v>-0.398297715890086</v>
      </c>
      <c r="N12" s="137">
        <f t="shared" si="0"/>
        <v>1.1353637699378815E-2</v>
      </c>
      <c r="P12" s="16"/>
      <c r="Q12" s="70" t="s">
        <v>71</v>
      </c>
      <c r="R12" s="16">
        <v>1.0931859562366784</v>
      </c>
      <c r="S12" s="16">
        <v>1.0468137288298649</v>
      </c>
      <c r="T12" s="16">
        <v>0.77809342307260954</v>
      </c>
      <c r="U12" s="16">
        <v>1.0819068918608472</v>
      </c>
      <c r="V12" s="16">
        <f>AVERAGE(R12:U12)</f>
        <v>1</v>
      </c>
      <c r="W12" s="16">
        <f>_xlfn.STDEV.S(R12:U12)/SQRT(COUNT(R12:U12))</f>
        <v>7.4624848109637015E-2</v>
      </c>
      <c r="X12" s="16">
        <v>11.735484542829484</v>
      </c>
      <c r="Y12" s="16">
        <v>11.178509833101122</v>
      </c>
      <c r="Z12" s="16">
        <v>10.764540052727753</v>
      </c>
      <c r="AA12" s="16">
        <v>11.116626424951209</v>
      </c>
      <c r="AB12" s="16">
        <f>AVERAGE(X12:AA12)</f>
        <v>11.198790213402392</v>
      </c>
      <c r="AC12" s="16">
        <f>_xlfn.STDEV.S(X12:AA12)/SQRT(COUNT(X12:AA12))</f>
        <v>0.20078516446751421</v>
      </c>
      <c r="AD12" s="194">
        <f>_xlfn.T.TEST(X12:AA12,R12:U12,2,3)</f>
        <v>1.9618526135352145E-6</v>
      </c>
    </row>
    <row r="13" spans="1:56" x14ac:dyDescent="0.2">
      <c r="A13" t="s">
        <v>12</v>
      </c>
      <c r="B13" s="16">
        <v>0</v>
      </c>
      <c r="D13" s="136" t="s">
        <v>62</v>
      </c>
      <c r="E13" s="25">
        <v>-0.39894371737661499</v>
      </c>
      <c r="F13" s="25">
        <v>-0.17723536832856701</v>
      </c>
      <c r="G13" s="25">
        <v>-0.65906468648063699</v>
      </c>
      <c r="H13" s="25">
        <v>0.81212361755610496</v>
      </c>
      <c r="I13" s="25">
        <v>1.6833696472547399</v>
      </c>
      <c r="J13" s="25">
        <v>1.29633491932783</v>
      </c>
      <c r="K13" s="25">
        <v>-0.91322651761688101</v>
      </c>
      <c r="L13" s="25">
        <v>-0.72946274973813796</v>
      </c>
      <c r="M13" s="25">
        <v>-0.91389514459783805</v>
      </c>
      <c r="N13" s="137">
        <f t="shared" si="0"/>
        <v>4.3406405146703339E-3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F13" s="209" t="s">
        <v>23</v>
      </c>
      <c r="AG13" s="209"/>
      <c r="AH13" s="209"/>
      <c r="AI13" s="209"/>
      <c r="AJ13" s="209"/>
      <c r="AK13" s="209"/>
      <c r="AL13" s="209"/>
      <c r="AM13" s="209"/>
      <c r="AN13" s="209"/>
      <c r="AO13" s="209"/>
    </row>
    <row r="14" spans="1:56" x14ac:dyDescent="0.2">
      <c r="A14" t="s">
        <v>13</v>
      </c>
      <c r="B14" s="16">
        <v>0</v>
      </c>
      <c r="D14" s="136" t="s">
        <v>63</v>
      </c>
      <c r="E14" s="25">
        <v>-0.37540891815329502</v>
      </c>
      <c r="F14" s="25">
        <v>-0.241852581950948</v>
      </c>
      <c r="G14" s="25">
        <v>-0.36100390003781502</v>
      </c>
      <c r="H14" s="25">
        <v>1.1440787564952299</v>
      </c>
      <c r="I14" s="25">
        <v>1.3570548418859001</v>
      </c>
      <c r="J14" s="25">
        <v>1.3357014479926801</v>
      </c>
      <c r="K14" s="25">
        <v>-0.93848768780242298</v>
      </c>
      <c r="L14" s="25">
        <v>-0.88413725693082701</v>
      </c>
      <c r="M14" s="25">
        <v>-1.0359447014985099</v>
      </c>
      <c r="N14" s="137">
        <f t="shared" si="0"/>
        <v>3.6160831398908377E-5</v>
      </c>
      <c r="P14" s="16"/>
      <c r="Q14" s="214" t="s">
        <v>29</v>
      </c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F14" t="s">
        <v>536</v>
      </c>
      <c r="AG14" s="210" t="s">
        <v>51</v>
      </c>
      <c r="AH14" s="210"/>
      <c r="AI14" s="210"/>
      <c r="AJ14" s="210"/>
      <c r="AK14" s="215" t="s">
        <v>69</v>
      </c>
      <c r="AL14" s="215"/>
      <c r="AM14" s="215"/>
      <c r="AN14" s="215"/>
      <c r="AO14" s="215"/>
    </row>
    <row r="15" spans="1:56" x14ac:dyDescent="0.2">
      <c r="A15" t="s">
        <v>14</v>
      </c>
      <c r="B15" s="16">
        <v>0</v>
      </c>
      <c r="D15" s="136" t="s">
        <v>64</v>
      </c>
      <c r="E15" s="25">
        <v>-0.28951614311304802</v>
      </c>
      <c r="F15" s="25">
        <v>-0.34373303028866897</v>
      </c>
      <c r="G15" s="25">
        <v>-0.55997499952374497</v>
      </c>
      <c r="H15" s="25">
        <v>1.4220387636519201</v>
      </c>
      <c r="I15" s="25">
        <v>1.3147391699611</v>
      </c>
      <c r="J15" s="25">
        <v>1.1471855929335599</v>
      </c>
      <c r="K15" s="25">
        <v>-0.84422712028906599</v>
      </c>
      <c r="L15" s="25">
        <v>-0.93233210495541596</v>
      </c>
      <c r="M15" s="25">
        <v>-0.91418012837663598</v>
      </c>
      <c r="N15" s="137">
        <f t="shared" si="0"/>
        <v>1.2400251774188507E-4</v>
      </c>
      <c r="P15" s="16"/>
      <c r="Q15" s="95"/>
      <c r="R15" s="213" t="s">
        <v>51</v>
      </c>
      <c r="S15" s="213"/>
      <c r="T15" s="213"/>
      <c r="U15" s="213"/>
      <c r="V15" s="213"/>
      <c r="W15" s="213"/>
      <c r="X15" s="214" t="s">
        <v>69</v>
      </c>
      <c r="Y15" s="214"/>
      <c r="Z15" s="214"/>
      <c r="AA15" s="214"/>
      <c r="AB15" s="214"/>
      <c r="AC15" s="214"/>
      <c r="AD15" s="109"/>
      <c r="AF15" s="216" t="s">
        <v>70</v>
      </c>
      <c r="AG15" s="63" t="s">
        <v>346</v>
      </c>
      <c r="AH15" s="63" t="s">
        <v>347</v>
      </c>
      <c r="AI15" s="63" t="s">
        <v>73</v>
      </c>
      <c r="AJ15" s="63" t="s">
        <v>542</v>
      </c>
      <c r="AK15" s="63" t="s">
        <v>346</v>
      </c>
      <c r="AL15" s="63" t="s">
        <v>347</v>
      </c>
      <c r="AM15" s="63" t="s">
        <v>73</v>
      </c>
      <c r="AN15" s="63" t="s">
        <v>542</v>
      </c>
      <c r="AO15" s="63" t="s">
        <v>350</v>
      </c>
    </row>
    <row r="16" spans="1:56" x14ac:dyDescent="0.2">
      <c r="A16" t="s">
        <v>15</v>
      </c>
      <c r="B16" s="16">
        <v>0</v>
      </c>
      <c r="D16" s="136" t="s">
        <v>65</v>
      </c>
      <c r="E16" s="25">
        <v>0.12988531510392201</v>
      </c>
      <c r="F16" s="25">
        <v>0.301763759023087</v>
      </c>
      <c r="G16" s="25">
        <v>4.5765929358399397E-2</v>
      </c>
      <c r="H16" s="25">
        <v>1.03787055261428</v>
      </c>
      <c r="I16" s="25">
        <v>1.0905214661862599</v>
      </c>
      <c r="J16" s="25">
        <v>1.0441778110456199</v>
      </c>
      <c r="K16" s="25">
        <v>-1.40458701659424</v>
      </c>
      <c r="L16" s="25">
        <v>-1.2632049584237199</v>
      </c>
      <c r="M16" s="25">
        <v>-0.98219285831361003</v>
      </c>
      <c r="N16" s="137">
        <f t="shared" si="0"/>
        <v>3.1073347722995688E-4</v>
      </c>
      <c r="P16" s="16"/>
      <c r="Q16" t="s">
        <v>535</v>
      </c>
      <c r="R16" s="63" t="s">
        <v>346</v>
      </c>
      <c r="S16" s="63" t="s">
        <v>347</v>
      </c>
      <c r="T16" s="63" t="s">
        <v>348</v>
      </c>
      <c r="U16" s="63" t="s">
        <v>349</v>
      </c>
      <c r="V16" s="63" t="s">
        <v>73</v>
      </c>
      <c r="W16" s="63" t="s">
        <v>542</v>
      </c>
      <c r="X16" s="63" t="s">
        <v>346</v>
      </c>
      <c r="Y16" s="63" t="s">
        <v>347</v>
      </c>
      <c r="Z16" s="63" t="s">
        <v>348</v>
      </c>
      <c r="AA16" s="63" t="s">
        <v>349</v>
      </c>
      <c r="AB16" s="63" t="s">
        <v>73</v>
      </c>
      <c r="AC16" s="63" t="s">
        <v>542</v>
      </c>
      <c r="AD16" s="63" t="s">
        <v>350</v>
      </c>
      <c r="AF16" s="216"/>
      <c r="AG16" s="63">
        <v>0.99233501247161071</v>
      </c>
      <c r="AH16" s="63">
        <v>1.0076649875283892</v>
      </c>
      <c r="AI16" s="63">
        <f>AVERAGE(AG16:AH16)</f>
        <v>1</v>
      </c>
      <c r="AJ16" s="63">
        <f>_xlfn.STDEV.S(AG16:AH16)/SQRT(COUNT(AG16:AH16))</f>
        <v>7.6649875283892324E-3</v>
      </c>
      <c r="AK16" s="63">
        <v>1.6293556294422675</v>
      </c>
      <c r="AL16" s="63">
        <v>1.7317509179275417</v>
      </c>
      <c r="AM16" s="63">
        <f>AVERAGE(AK16:AL16)</f>
        <v>1.6805532736849047</v>
      </c>
      <c r="AN16" s="63">
        <f>_xlfn.STDEV.S(AK16:AL16)/SQRT(COUNT(AK16:AL16))</f>
        <v>5.1197644242637057E-2</v>
      </c>
      <c r="AO16" s="194">
        <f>_xlfn.T.TEST(AK16:AL16,AG16:AH16,2,2)</f>
        <v>5.7365788071701103E-3</v>
      </c>
    </row>
    <row r="17" spans="1:41" x14ac:dyDescent="0.2">
      <c r="A17" t="s">
        <v>16</v>
      </c>
      <c r="B17" s="16">
        <v>0</v>
      </c>
      <c r="Q17" s="70" t="s">
        <v>70</v>
      </c>
      <c r="R17" s="16">
        <v>0.90266395448381109</v>
      </c>
      <c r="S17" s="16">
        <v>0.67168699742011928</v>
      </c>
      <c r="T17" s="16">
        <v>1.0550101099009281</v>
      </c>
      <c r="U17" s="16">
        <v>1.3706389381951412</v>
      </c>
      <c r="V17" s="16">
        <f>AVERAGE(R17:U17)</f>
        <v>0.99999999999999989</v>
      </c>
      <c r="W17" s="16">
        <f>_xlfn.STDEV.S(R17:U17)/SQRT(COUNT(R17:U17))</f>
        <v>0.14653300769152108</v>
      </c>
      <c r="X17" s="16">
        <v>21.45519263042571</v>
      </c>
      <c r="Y17" s="16">
        <v>16.9229253008683</v>
      </c>
      <c r="Z17" s="16">
        <v>19.349277139272143</v>
      </c>
      <c r="AA17" s="16"/>
      <c r="AB17" s="16">
        <f>AVERAGE(X17:AA17)</f>
        <v>19.242465023522055</v>
      </c>
      <c r="AC17" s="16">
        <f>_xlfn.STDEV.S(X17:AA17)/SQRT(COUNT(X17:AA17))</f>
        <v>1.3094424268490032</v>
      </c>
      <c r="AD17" s="194">
        <f>_xlfn.T.TEST(R17:U17,X17:Z17,2,3)</f>
        <v>4.6878971574521762E-3</v>
      </c>
      <c r="AE17" s="7"/>
      <c r="AG17" s="96"/>
      <c r="AH17" s="63"/>
      <c r="AI17" s="63"/>
      <c r="AJ17" s="63"/>
      <c r="AK17" s="63"/>
      <c r="AL17" s="63"/>
      <c r="AM17" s="63"/>
      <c r="AN17" s="63"/>
      <c r="AO17" s="194"/>
    </row>
    <row r="18" spans="1:41" x14ac:dyDescent="0.2">
      <c r="A18" t="s">
        <v>17</v>
      </c>
      <c r="B18" s="16">
        <v>0</v>
      </c>
      <c r="D18" s="212" t="s">
        <v>531</v>
      </c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P18" s="90"/>
      <c r="Q18" s="70" t="s">
        <v>71</v>
      </c>
      <c r="R18" s="16">
        <v>1.0884206355277681</v>
      </c>
      <c r="S18" s="16">
        <v>1.0620583452878343</v>
      </c>
      <c r="T18" s="16">
        <v>0.8414345221584838</v>
      </c>
      <c r="U18" s="16">
        <v>1.0080864970259136</v>
      </c>
      <c r="V18" s="16">
        <f>AVERAGE(R18:U18)</f>
        <v>1</v>
      </c>
      <c r="W18" s="16">
        <f>_xlfn.STDEV.S(R18:U18)/SQRT(COUNT(R18:U18))</f>
        <v>5.543603611690455E-2</v>
      </c>
      <c r="X18" s="16">
        <v>43.492294471824415</v>
      </c>
      <c r="Y18" s="16">
        <v>54.631449603826184</v>
      </c>
      <c r="Z18" s="16">
        <v>41.241902751921479</v>
      </c>
      <c r="AA18" s="16">
        <v>37.220808750657</v>
      </c>
      <c r="AB18" s="16">
        <f>AVERAGE(X18:AA18)</f>
        <v>44.146613894557269</v>
      </c>
      <c r="AC18" s="16">
        <f>_xlfn.STDEV.S(X18:AA18)/SQRT(COUNT(X18:AA18))</f>
        <v>3.7278684422284627</v>
      </c>
      <c r="AD18" s="194">
        <f>_xlfn.T.TEST(R18:U18,X18:Z18,2,3)</f>
        <v>8.1823439610819032E-3</v>
      </c>
      <c r="AE18" s="7"/>
      <c r="AF18" s="96" t="s">
        <v>71</v>
      </c>
      <c r="AG18" s="63">
        <v>0.86883456985333885</v>
      </c>
      <c r="AH18" s="63">
        <v>1.1311654301466614</v>
      </c>
      <c r="AI18" s="63">
        <f t="shared" ref="AI18" si="1">AVERAGE(AG18:AH18)</f>
        <v>1</v>
      </c>
      <c r="AJ18" s="63">
        <f>_xlfn.STDEV.S(AG18:AH18)/SQRT(COUNT(AG18:AH18))</f>
        <v>0.13116543014666196</v>
      </c>
      <c r="AK18" s="63">
        <v>3.2410036981836767</v>
      </c>
      <c r="AL18" s="63">
        <v>2.8713534737036293</v>
      </c>
      <c r="AM18" s="63">
        <f t="shared" ref="AM18" si="2">AVERAGE(AK18:AL18)</f>
        <v>3.0561785859436528</v>
      </c>
      <c r="AN18" s="63">
        <f>_xlfn.STDEV.S(AK18:AL18)/SQRT(COUNT(AK18:AL18))</f>
        <v>0.18482511224002371</v>
      </c>
      <c r="AO18" s="194">
        <f>_xlfn.T.TEST(AG18:AH18,AK18:AL18,2,2)</f>
        <v>1.1932059652766334E-2</v>
      </c>
    </row>
    <row r="19" spans="1:41" x14ac:dyDescent="0.2">
      <c r="A19" t="s">
        <v>18</v>
      </c>
      <c r="B19" s="16">
        <v>0</v>
      </c>
      <c r="E19" s="211" t="s">
        <v>51</v>
      </c>
      <c r="F19" s="211"/>
      <c r="G19" s="211"/>
      <c r="H19" s="211" t="s">
        <v>52</v>
      </c>
      <c r="I19" s="211"/>
      <c r="J19" s="211"/>
      <c r="K19" s="211" t="s">
        <v>53</v>
      </c>
      <c r="L19" s="211"/>
      <c r="M19" s="211"/>
      <c r="N19" t="s">
        <v>398</v>
      </c>
      <c r="P19" s="91"/>
      <c r="Q19" s="95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7"/>
    </row>
    <row r="20" spans="1:41" x14ac:dyDescent="0.2">
      <c r="A20" t="s">
        <v>19</v>
      </c>
      <c r="B20" s="16">
        <v>0</v>
      </c>
      <c r="D20" s="70" t="s">
        <v>186</v>
      </c>
      <c r="E20" s="25">
        <v>-0.43932625346529097</v>
      </c>
      <c r="F20" s="25">
        <v>5.6025336377051399E-2</v>
      </c>
      <c r="G20" s="25">
        <v>-0.158197792551313</v>
      </c>
      <c r="H20" s="25">
        <v>1.4446711652911099</v>
      </c>
      <c r="I20" s="25">
        <v>1.20248827111169</v>
      </c>
      <c r="J20" s="25">
        <v>0.99672961217881295</v>
      </c>
      <c r="K20" s="25">
        <v>-0.88398107088784805</v>
      </c>
      <c r="L20" s="25">
        <v>-1.0377485238244999</v>
      </c>
      <c r="M20" s="25">
        <v>-1.1806607442297099</v>
      </c>
      <c r="N20" s="137">
        <f>_xlfn.T.TEST(E20:G20,H20:J20,2,2)</f>
        <v>1.9508459985017467E-3</v>
      </c>
      <c r="O20" s="137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7"/>
    </row>
    <row r="21" spans="1:41" x14ac:dyDescent="0.2">
      <c r="A21" t="s">
        <v>20</v>
      </c>
      <c r="B21" s="16">
        <v>3.3557050000000001E-3</v>
      </c>
      <c r="D21" s="70" t="s">
        <v>190</v>
      </c>
      <c r="E21" s="25">
        <v>-0.22925657358180701</v>
      </c>
      <c r="F21" s="25">
        <v>6.60850753039635E-2</v>
      </c>
      <c r="G21" s="25">
        <v>-0.197731934025766</v>
      </c>
      <c r="H21" s="25">
        <v>1.6453518575317301</v>
      </c>
      <c r="I21" s="25">
        <v>0.84730378141923601</v>
      </c>
      <c r="J21" s="25">
        <v>1.0494185103926901</v>
      </c>
      <c r="K21" s="25">
        <v>-1.1013774095880799</v>
      </c>
      <c r="L21" s="25">
        <v>-1.0697992146598201</v>
      </c>
      <c r="M21" s="25">
        <v>-1.00999409279214</v>
      </c>
      <c r="N21" s="137">
        <f t="shared" ref="N21:N29" si="3">_xlfn.T.TEST(E21:G21,H21:J21,2,2)</f>
        <v>7.1886564571078558E-3</v>
      </c>
      <c r="O21" s="137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94"/>
      <c r="AE21" s="7"/>
    </row>
    <row r="22" spans="1:41" x14ac:dyDescent="0.2">
      <c r="A22" t="s">
        <v>21</v>
      </c>
      <c r="B22" s="16">
        <v>6.1538460000000001E-3</v>
      </c>
      <c r="D22" s="70" t="s">
        <v>399</v>
      </c>
      <c r="E22" s="25">
        <v>-1.07953422454183</v>
      </c>
      <c r="F22" s="25">
        <v>-1.01815873421864</v>
      </c>
      <c r="G22" s="25">
        <v>-1.1110325201337901</v>
      </c>
      <c r="H22" s="25">
        <v>1.1556335248629299</v>
      </c>
      <c r="I22" s="25">
        <v>1.35172555539317</v>
      </c>
      <c r="J22" s="25">
        <v>1.14165535329027</v>
      </c>
      <c r="K22" s="25">
        <v>-9.7850599542915404E-3</v>
      </c>
      <c r="L22" s="25">
        <v>-0.26411437423583101</v>
      </c>
      <c r="M22" s="25">
        <v>-0.16638952046198599</v>
      </c>
      <c r="N22" s="137">
        <f t="shared" si="3"/>
        <v>6.2289703602377105E-6</v>
      </c>
      <c r="O22" s="137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41" x14ac:dyDescent="0.2">
      <c r="A23" t="s">
        <v>22</v>
      </c>
      <c r="B23" s="16">
        <v>2.8880866000000002E-2</v>
      </c>
      <c r="D23" s="70" t="s">
        <v>400</v>
      </c>
      <c r="E23" s="25">
        <v>3.35203011780024E-2</v>
      </c>
      <c r="F23" s="25">
        <v>0.28526844769780901</v>
      </c>
      <c r="G23" s="25">
        <v>0.39470625502012002</v>
      </c>
      <c r="H23" s="25">
        <v>1.5559383448761299</v>
      </c>
      <c r="I23" s="25">
        <v>-7.4887764181952393E-2</v>
      </c>
      <c r="J23" s="25">
        <v>1.2085350911455399</v>
      </c>
      <c r="K23" s="25">
        <v>-1.09574226129289</v>
      </c>
      <c r="L23" s="25">
        <v>-1.23125630353884</v>
      </c>
      <c r="M23" s="25">
        <v>-1.07608211090392</v>
      </c>
      <c r="N23" s="192">
        <f>_xlfn.T.TEST(E23:G23,H23:J23,2,2)</f>
        <v>0.26397744260267425</v>
      </c>
      <c r="O23" s="137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1:41" x14ac:dyDescent="0.2">
      <c r="D24" s="70" t="s">
        <v>401</v>
      </c>
      <c r="E24" s="25">
        <v>3.4293145386000298E-2</v>
      </c>
      <c r="F24" s="25">
        <v>0.24175499548559201</v>
      </c>
      <c r="G24" s="25">
        <v>-8.8810705763958595E-3</v>
      </c>
      <c r="H24" s="25">
        <v>1.5027572146300101</v>
      </c>
      <c r="I24" s="25">
        <v>0.660957893509595</v>
      </c>
      <c r="J24" s="25">
        <v>1.0643585250563199</v>
      </c>
      <c r="K24" s="25">
        <v>-1.0667006374460399</v>
      </c>
      <c r="L24" s="25">
        <v>-1.10126052053233</v>
      </c>
      <c r="M24" s="25">
        <v>-1.32727954551276</v>
      </c>
      <c r="N24" s="192">
        <f t="shared" si="3"/>
        <v>1.8007203299983596E-2</v>
      </c>
      <c r="O24" s="137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41" x14ac:dyDescent="0.2">
      <c r="A25" s="209" t="s">
        <v>23</v>
      </c>
      <c r="B25" s="209"/>
      <c r="D25" s="70" t="s">
        <v>402</v>
      </c>
      <c r="E25" s="25">
        <v>5.5340150767253599E-2</v>
      </c>
      <c r="F25" s="25">
        <v>0.33452552487092102</v>
      </c>
      <c r="G25" s="25">
        <v>-0.23669804443357301</v>
      </c>
      <c r="H25" s="25">
        <v>1.20281791844821</v>
      </c>
      <c r="I25" s="25">
        <v>1.1748150525736301</v>
      </c>
      <c r="J25" s="25">
        <v>0.94427847868612802</v>
      </c>
      <c r="K25" s="25">
        <v>-1.3419825012277</v>
      </c>
      <c r="L25" s="25">
        <v>-1.19772266986344</v>
      </c>
      <c r="M25" s="25">
        <v>-0.93537390982142998</v>
      </c>
      <c r="N25" s="192">
        <f t="shared" si="3"/>
        <v>4.5750133834492734E-3</v>
      </c>
      <c r="O25" s="137"/>
      <c r="P25" s="16"/>
      <c r="Q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41" x14ac:dyDescent="0.2">
      <c r="A26" s="1" t="s">
        <v>2</v>
      </c>
      <c r="B26" s="9" t="s">
        <v>534</v>
      </c>
      <c r="D26" s="70" t="s">
        <v>403</v>
      </c>
      <c r="E26" s="25">
        <v>-0.420810657699209</v>
      </c>
      <c r="F26" s="25">
        <v>-0.49052480904617801</v>
      </c>
      <c r="G26" s="25">
        <v>-0.443607315011179</v>
      </c>
      <c r="H26" s="25">
        <v>1.16079182730078</v>
      </c>
      <c r="I26" s="25">
        <v>1.2333231054340299</v>
      </c>
      <c r="J26" s="25">
        <v>1.51066079914451</v>
      </c>
      <c r="K26" s="25">
        <v>-0.70501590933568103</v>
      </c>
      <c r="L26" s="25">
        <v>-1.05689711459818</v>
      </c>
      <c r="M26" s="25">
        <v>-0.78791992618889295</v>
      </c>
      <c r="N26" s="192">
        <f t="shared" si="3"/>
        <v>8.6014651103180791E-5</v>
      </c>
      <c r="O26" s="137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1:41" x14ac:dyDescent="0.2">
      <c r="A27" s="6" t="s">
        <v>5</v>
      </c>
      <c r="B27" s="16">
        <v>4.480315E-2</v>
      </c>
      <c r="D27" s="70" t="s">
        <v>404</v>
      </c>
      <c r="E27" s="25">
        <v>-1.6992759475873199E-3</v>
      </c>
      <c r="F27" s="25">
        <v>6.5443798420217206E-2</v>
      </c>
      <c r="G27" s="25">
        <v>-0.14519272599104199</v>
      </c>
      <c r="H27" s="25">
        <v>1.03919393970205</v>
      </c>
      <c r="I27" s="25">
        <v>1.59061765446936</v>
      </c>
      <c r="J27" s="25">
        <v>0.75532815870254399</v>
      </c>
      <c r="K27" s="25">
        <v>-1.4080755367323701</v>
      </c>
      <c r="L27" s="25">
        <v>-1.0337363161867099</v>
      </c>
      <c r="M27" s="25">
        <v>-0.86187969643646101</v>
      </c>
      <c r="N27" s="192">
        <f t="shared" si="3"/>
        <v>1.0276481877663883E-2</v>
      </c>
      <c r="O27" s="137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  <row r="28" spans="1:41" x14ac:dyDescent="0.2">
      <c r="A28" s="6" t="s">
        <v>3</v>
      </c>
      <c r="B28" s="16">
        <v>4.9171600000000003E-2</v>
      </c>
      <c r="D28" s="70" t="s">
        <v>405</v>
      </c>
      <c r="E28" s="25">
        <v>-1.05895672659157</v>
      </c>
      <c r="F28" s="25">
        <v>-0.184965526290332</v>
      </c>
      <c r="G28" s="25">
        <v>-0.67458071115889295</v>
      </c>
      <c r="H28" s="25">
        <v>0.33788158686841202</v>
      </c>
      <c r="I28" s="25">
        <v>0.51618748391983404</v>
      </c>
      <c r="J28" s="25">
        <v>2.3069466507415499</v>
      </c>
      <c r="K28" s="25">
        <v>-0.369391849645126</v>
      </c>
      <c r="L28" s="25">
        <v>-0.72733746153587697</v>
      </c>
      <c r="M28" s="25">
        <v>-0.145783446307999</v>
      </c>
      <c r="N28" s="192">
        <f>_xlfn.T.TEST(E28:G28,H28:J28,2,2)</f>
        <v>6.688184995541184E-2</v>
      </c>
      <c r="O28" s="137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41" x14ac:dyDescent="0.2">
      <c r="A29" s="1" t="s">
        <v>9</v>
      </c>
      <c r="B29" s="9" t="s">
        <v>534</v>
      </c>
      <c r="D29" s="70" t="s">
        <v>214</v>
      </c>
      <c r="E29" s="25">
        <v>-0.24106180233750699</v>
      </c>
      <c r="F29" s="25">
        <v>-0.31137904037926101</v>
      </c>
      <c r="G29" s="25">
        <v>-0.45308742481507502</v>
      </c>
      <c r="H29" s="25">
        <v>1.53820951335329</v>
      </c>
      <c r="I29" s="25">
        <v>1.1431062758417501</v>
      </c>
      <c r="J29" s="25">
        <v>1.14154293138198</v>
      </c>
      <c r="K29" s="25">
        <v>-0.87606476141790601</v>
      </c>
      <c r="L29" s="25">
        <v>-0.89318076975865501</v>
      </c>
      <c r="M29" s="25">
        <v>-1.0480849218686099</v>
      </c>
      <c r="N29" s="137">
        <f t="shared" si="3"/>
        <v>3.8443438672503992E-4</v>
      </c>
      <c r="O29" s="137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41" x14ac:dyDescent="0.2">
      <c r="A30" t="s">
        <v>10</v>
      </c>
      <c r="B30" s="16">
        <v>0</v>
      </c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41" x14ac:dyDescent="0.2">
      <c r="A31" t="s">
        <v>11</v>
      </c>
      <c r="B31" s="16">
        <v>0</v>
      </c>
      <c r="D31" s="212" t="s">
        <v>532</v>
      </c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P31" s="90"/>
      <c r="Q31" s="94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94"/>
      <c r="AD31" s="94"/>
    </row>
    <row r="32" spans="1:41" x14ac:dyDescent="0.2">
      <c r="A32" t="s">
        <v>12</v>
      </c>
      <c r="B32" s="16">
        <v>0</v>
      </c>
      <c r="E32" s="211" t="s">
        <v>51</v>
      </c>
      <c r="F32" s="211"/>
      <c r="G32" s="211"/>
      <c r="H32" s="211" t="s">
        <v>52</v>
      </c>
      <c r="I32" s="211"/>
      <c r="J32" s="211"/>
      <c r="K32" s="211" t="s">
        <v>53</v>
      </c>
      <c r="L32" s="211"/>
      <c r="M32" s="211"/>
      <c r="N32" t="s">
        <v>398</v>
      </c>
      <c r="P32" s="91"/>
      <c r="Q32" s="95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95"/>
      <c r="AD32" s="95"/>
    </row>
    <row r="33" spans="1:30" x14ac:dyDescent="0.2">
      <c r="A33" t="s">
        <v>13</v>
      </c>
      <c r="B33" s="16">
        <v>0</v>
      </c>
      <c r="D33" s="138" t="s">
        <v>190</v>
      </c>
      <c r="E33" s="25">
        <v>-0.199578766963215</v>
      </c>
      <c r="F33" s="25">
        <v>-0.330694419588551</v>
      </c>
      <c r="G33" s="25">
        <v>-0.191991257648681</v>
      </c>
      <c r="H33" s="25">
        <v>1.44132683132006</v>
      </c>
      <c r="I33" s="25">
        <v>0.94777100076592702</v>
      </c>
      <c r="J33" s="25">
        <v>1.3412687603036499</v>
      </c>
      <c r="K33" s="25">
        <v>-1.04187746188776</v>
      </c>
      <c r="L33" s="25">
        <v>-0.88131431376359004</v>
      </c>
      <c r="M33" s="25">
        <v>-1.08491037253784</v>
      </c>
      <c r="N33" s="137">
        <f>_xlfn.T.TEST(E33:G33,H33:J33,2,2)</f>
        <v>7.0212072641587112E-4</v>
      </c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x14ac:dyDescent="0.2">
      <c r="A34" t="s">
        <v>14</v>
      </c>
      <c r="B34" s="16">
        <v>0</v>
      </c>
      <c r="D34" s="138" t="s">
        <v>407</v>
      </c>
      <c r="E34" s="25">
        <v>-0.815492353399351</v>
      </c>
      <c r="F34" s="25">
        <v>-0.31395062119565098</v>
      </c>
      <c r="G34" s="25">
        <v>-0.55584733450294699</v>
      </c>
      <c r="H34" s="25">
        <v>1.0980051963595101</v>
      </c>
      <c r="I34" s="25">
        <v>1.84889704274919</v>
      </c>
      <c r="J34" s="25">
        <v>0.82033707733598804</v>
      </c>
      <c r="K34" s="25">
        <v>-0.78979398520819399</v>
      </c>
      <c r="L34" s="25">
        <v>-0.352951664663058</v>
      </c>
      <c r="M34" s="25">
        <v>-0.939203357475486</v>
      </c>
      <c r="N34" s="137">
        <f t="shared" ref="N34:N40" si="4">_xlfn.T.TEST(E34:G34,H34:J34,2,2)</f>
        <v>5.8803311936847747E-3</v>
      </c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</row>
    <row r="35" spans="1:30" x14ac:dyDescent="0.2">
      <c r="A35" t="s">
        <v>18</v>
      </c>
      <c r="B35" s="16">
        <v>0</v>
      </c>
      <c r="D35" s="138" t="s">
        <v>408</v>
      </c>
      <c r="E35" s="25">
        <v>-0.463270538017788</v>
      </c>
      <c r="F35" s="25">
        <v>-0.12986676279870199</v>
      </c>
      <c r="G35" s="25">
        <v>-0.434177683699488</v>
      </c>
      <c r="H35" s="25">
        <v>1.50105022406211</v>
      </c>
      <c r="I35" s="25">
        <v>1.3272807353139899</v>
      </c>
      <c r="J35" s="25">
        <v>0.97412454343646104</v>
      </c>
      <c r="K35" s="25">
        <v>-0.94487260288559705</v>
      </c>
      <c r="L35" s="25">
        <v>-0.75935259953138301</v>
      </c>
      <c r="M35" s="25">
        <v>-1.0709153158796101</v>
      </c>
      <c r="N35" s="137">
        <f t="shared" si="4"/>
        <v>1.0241413978222345E-3</v>
      </c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</row>
    <row r="36" spans="1:30" x14ac:dyDescent="0.2">
      <c r="A36" t="s">
        <v>16</v>
      </c>
      <c r="B36" s="16">
        <v>0</v>
      </c>
      <c r="D36" s="138" t="s">
        <v>409</v>
      </c>
      <c r="E36" s="25">
        <v>-0.463613275299674</v>
      </c>
      <c r="F36" s="25">
        <v>-0.25299922126507102</v>
      </c>
      <c r="G36" s="25">
        <v>-0.36420587643565699</v>
      </c>
      <c r="H36" s="25">
        <v>1.4516296753394999</v>
      </c>
      <c r="I36" s="25">
        <v>1.2052790302057701</v>
      </c>
      <c r="J36" s="25">
        <v>1.20289823127899</v>
      </c>
      <c r="K36" s="25">
        <v>-0.93579005976617702</v>
      </c>
      <c r="L36" s="25">
        <v>-0.86191509942797695</v>
      </c>
      <c r="M36" s="25">
        <v>-0.98128340462969899</v>
      </c>
      <c r="N36" s="137">
        <f t="shared" si="4"/>
        <v>8.7806292583365067E-5</v>
      </c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</row>
    <row r="37" spans="1:30" x14ac:dyDescent="0.2">
      <c r="A37" t="s">
        <v>15</v>
      </c>
      <c r="B37" s="16">
        <v>0</v>
      </c>
      <c r="D37" s="138" t="s">
        <v>410</v>
      </c>
      <c r="E37" s="25">
        <v>-1.09726901809082</v>
      </c>
      <c r="F37" s="25">
        <v>0.13217468093246601</v>
      </c>
      <c r="G37" s="25">
        <v>-1.0409961502887599</v>
      </c>
      <c r="H37" s="25">
        <v>0.75712814755106095</v>
      </c>
      <c r="I37" s="25">
        <v>1.7722052110989801</v>
      </c>
      <c r="J37" s="25">
        <v>0.423586797058284</v>
      </c>
      <c r="K37" s="25">
        <v>-0.61844987150229402</v>
      </c>
      <c r="L37" s="25">
        <v>0.66197006343753095</v>
      </c>
      <c r="M37" s="25">
        <v>-0.99034986019645399</v>
      </c>
      <c r="N37" s="137">
        <f t="shared" si="4"/>
        <v>4.4153115264659711E-2</v>
      </c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</row>
    <row r="38" spans="1:30" x14ac:dyDescent="0.2">
      <c r="A38" t="s">
        <v>25</v>
      </c>
      <c r="B38" s="16">
        <v>0</v>
      </c>
      <c r="D38" s="138" t="s">
        <v>411</v>
      </c>
      <c r="E38" s="25">
        <v>-0.38824236292877101</v>
      </c>
      <c r="F38" s="25">
        <v>-0.52558317909377705</v>
      </c>
      <c r="G38" s="25">
        <v>-0.49348494287156602</v>
      </c>
      <c r="H38" s="25">
        <v>1.17055638337516</v>
      </c>
      <c r="I38" s="25">
        <v>1.13968923011376</v>
      </c>
      <c r="J38" s="25">
        <v>1.5765210029105601</v>
      </c>
      <c r="K38" s="25">
        <v>-0.60130228778728501</v>
      </c>
      <c r="L38" s="25">
        <v>-1.0967080870672199</v>
      </c>
      <c r="M38" s="25">
        <v>-0.78144575665085103</v>
      </c>
      <c r="N38" s="137">
        <f t="shared" si="4"/>
        <v>2.7405049551235946E-4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</row>
    <row r="39" spans="1:30" x14ac:dyDescent="0.2">
      <c r="A39" t="s">
        <v>17</v>
      </c>
      <c r="B39" s="16">
        <v>0</v>
      </c>
      <c r="D39" s="138" t="s">
        <v>412</v>
      </c>
      <c r="E39" s="25">
        <v>-0.37619292970932</v>
      </c>
      <c r="F39" s="25">
        <v>-0.55548952485246605</v>
      </c>
      <c r="G39" s="25">
        <v>-0.29425728671812301</v>
      </c>
      <c r="H39" s="25">
        <v>1.4603911092461801</v>
      </c>
      <c r="I39" s="25">
        <v>1.02508738648453</v>
      </c>
      <c r="J39" s="25">
        <v>1.35189935317878</v>
      </c>
      <c r="K39" s="25">
        <v>-0.707468870504254</v>
      </c>
      <c r="L39" s="25">
        <v>-1.21569192118873</v>
      </c>
      <c r="M39" s="25">
        <v>-0.68827731593660002</v>
      </c>
      <c r="N39" s="137">
        <f t="shared" si="4"/>
        <v>3.7300373300227753E-4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</row>
    <row r="40" spans="1:30" x14ac:dyDescent="0.2">
      <c r="A40" t="s">
        <v>26</v>
      </c>
      <c r="B40" s="16">
        <v>0</v>
      </c>
      <c r="D40" s="138" t="s">
        <v>214</v>
      </c>
      <c r="E40" s="25">
        <v>-0.96385160740737597</v>
      </c>
      <c r="F40" s="25">
        <v>-0.49527329604666998</v>
      </c>
      <c r="G40" s="25">
        <v>-0.76408638780668203</v>
      </c>
      <c r="H40" s="25">
        <v>1.54141954002791</v>
      </c>
      <c r="I40" s="25">
        <v>1.5136795826181899</v>
      </c>
      <c r="J40" s="25">
        <v>0.66294364527170402</v>
      </c>
      <c r="K40" s="25">
        <v>-0.63023904546743004</v>
      </c>
      <c r="L40" s="25">
        <v>-5.5581292925930203E-3</v>
      </c>
      <c r="M40" s="25">
        <v>-0.85903430189704499</v>
      </c>
      <c r="N40" s="137">
        <f t="shared" si="4"/>
        <v>3.4122176331908005E-3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</row>
    <row r="41" spans="1:30" x14ac:dyDescent="0.2">
      <c r="A41" t="s">
        <v>22</v>
      </c>
      <c r="B41" s="16">
        <v>5.9288535000000002E-3</v>
      </c>
    </row>
    <row r="42" spans="1:30" x14ac:dyDescent="0.2">
      <c r="A42" t="s">
        <v>19</v>
      </c>
      <c r="B42" s="16">
        <v>7.9365080000000001E-3</v>
      </c>
    </row>
    <row r="43" spans="1:30" x14ac:dyDescent="0.2">
      <c r="A43" t="s">
        <v>27</v>
      </c>
      <c r="B43" s="16">
        <v>8.2135530000000002E-3</v>
      </c>
    </row>
    <row r="44" spans="1:30" x14ac:dyDescent="0.2">
      <c r="A44" t="s">
        <v>20</v>
      </c>
      <c r="B44" s="16">
        <v>1.446281E-2</v>
      </c>
    </row>
    <row r="45" spans="1:30" x14ac:dyDescent="0.2">
      <c r="A45" t="s">
        <v>28</v>
      </c>
      <c r="B45" s="16">
        <v>1.6427105000000001E-2</v>
      </c>
    </row>
    <row r="46" spans="1:30" x14ac:dyDescent="0.2">
      <c r="A46" t="s">
        <v>21</v>
      </c>
      <c r="B46" s="16">
        <v>2.5793651000000001E-2</v>
      </c>
    </row>
    <row r="47" spans="1:30" x14ac:dyDescent="0.2">
      <c r="A47" t="s">
        <v>8</v>
      </c>
      <c r="B47" s="16">
        <v>2.6476579E-2</v>
      </c>
    </row>
    <row r="49" spans="1:2" x14ac:dyDescent="0.2">
      <c r="A49" s="209" t="s">
        <v>29</v>
      </c>
      <c r="B49" s="209"/>
    </row>
    <row r="50" spans="1:2" x14ac:dyDescent="0.2">
      <c r="A50" s="1" t="s">
        <v>2</v>
      </c>
      <c r="B50" s="9" t="s">
        <v>534</v>
      </c>
    </row>
    <row r="51" spans="1:2" x14ac:dyDescent="0.2">
      <c r="A51" s="4" t="s">
        <v>3</v>
      </c>
      <c r="B51" s="16">
        <v>0</v>
      </c>
    </row>
    <row r="52" spans="1:2" x14ac:dyDescent="0.2">
      <c r="A52" s="5" t="s">
        <v>5</v>
      </c>
      <c r="B52" s="16">
        <v>0</v>
      </c>
    </row>
    <row r="53" spans="1:2" x14ac:dyDescent="0.2">
      <c r="A53" t="s">
        <v>30</v>
      </c>
      <c r="B53" s="16">
        <v>0</v>
      </c>
    </row>
    <row r="54" spans="1:2" x14ac:dyDescent="0.2">
      <c r="A54" t="s">
        <v>7</v>
      </c>
      <c r="B54" s="16">
        <v>0</v>
      </c>
    </row>
    <row r="55" spans="1:2" x14ac:dyDescent="0.2">
      <c r="A55" t="s">
        <v>4</v>
      </c>
      <c r="B55" s="16">
        <v>0</v>
      </c>
    </row>
    <row r="56" spans="1:2" x14ac:dyDescent="0.2">
      <c r="A56" t="s">
        <v>31</v>
      </c>
      <c r="B56" s="16">
        <v>0</v>
      </c>
    </row>
    <row r="57" spans="1:2" x14ac:dyDescent="0.2">
      <c r="A57" t="s">
        <v>32</v>
      </c>
      <c r="B57" s="16">
        <v>0</v>
      </c>
    </row>
    <row r="58" spans="1:2" x14ac:dyDescent="0.2">
      <c r="A58" t="s">
        <v>33</v>
      </c>
      <c r="B58" s="16">
        <v>1.4104372999999999E-3</v>
      </c>
    </row>
    <row r="59" spans="1:2" x14ac:dyDescent="0.2">
      <c r="A59" t="s">
        <v>24</v>
      </c>
      <c r="B59" s="16">
        <v>4.7694749999999996E-3</v>
      </c>
    </row>
    <row r="60" spans="1:2" x14ac:dyDescent="0.2">
      <c r="A60" t="s">
        <v>35</v>
      </c>
      <c r="B60" s="16">
        <v>2.6917900000000002E-2</v>
      </c>
    </row>
    <row r="61" spans="1:2" x14ac:dyDescent="0.2">
      <c r="A61" t="s">
        <v>34</v>
      </c>
      <c r="B61" s="16">
        <v>3.3527700000000001E-2</v>
      </c>
    </row>
    <row r="62" spans="1:2" x14ac:dyDescent="0.2">
      <c r="A62" s="1" t="s">
        <v>9</v>
      </c>
      <c r="B62" s="9" t="s">
        <v>534</v>
      </c>
    </row>
    <row r="63" spans="1:2" x14ac:dyDescent="0.2">
      <c r="A63" t="s">
        <v>10</v>
      </c>
      <c r="B63" s="16">
        <v>0</v>
      </c>
    </row>
    <row r="64" spans="1:2" x14ac:dyDescent="0.2">
      <c r="A64" t="s">
        <v>12</v>
      </c>
      <c r="B64" s="16">
        <v>0</v>
      </c>
    </row>
    <row r="65" spans="1:2" x14ac:dyDescent="0.2">
      <c r="A65" t="s">
        <v>11</v>
      </c>
      <c r="B65" s="16">
        <v>0</v>
      </c>
    </row>
    <row r="66" spans="1:2" x14ac:dyDescent="0.2">
      <c r="A66" t="s">
        <v>15</v>
      </c>
      <c r="B66" s="16">
        <v>0</v>
      </c>
    </row>
    <row r="67" spans="1:2" x14ac:dyDescent="0.2">
      <c r="A67" t="s">
        <v>13</v>
      </c>
      <c r="B67" s="16">
        <v>0</v>
      </c>
    </row>
    <row r="68" spans="1:2" x14ac:dyDescent="0.2">
      <c r="A68" t="s">
        <v>17</v>
      </c>
      <c r="B68" s="16">
        <v>0</v>
      </c>
    </row>
    <row r="69" spans="1:2" x14ac:dyDescent="0.2">
      <c r="A69" t="s">
        <v>19</v>
      </c>
      <c r="B69" s="16">
        <v>0</v>
      </c>
    </row>
    <row r="70" spans="1:2" x14ac:dyDescent="0.2">
      <c r="A70" t="s">
        <v>18</v>
      </c>
      <c r="B70" s="16">
        <v>0</v>
      </c>
    </row>
    <row r="71" spans="1:2" x14ac:dyDescent="0.2">
      <c r="A71" t="s">
        <v>21</v>
      </c>
      <c r="B71" s="16">
        <v>0</v>
      </c>
    </row>
    <row r="72" spans="1:2" x14ac:dyDescent="0.2">
      <c r="A72" t="s">
        <v>14</v>
      </c>
      <c r="B72" s="16">
        <v>0</v>
      </c>
    </row>
    <row r="73" spans="1:2" x14ac:dyDescent="0.2">
      <c r="A73" t="s">
        <v>16</v>
      </c>
      <c r="B73" s="16">
        <v>0</v>
      </c>
    </row>
    <row r="74" spans="1:2" x14ac:dyDescent="0.2">
      <c r="A74" t="s">
        <v>28</v>
      </c>
      <c r="B74" s="16">
        <v>3.7037035999999998E-3</v>
      </c>
    </row>
    <row r="75" spans="1:2" x14ac:dyDescent="0.2">
      <c r="A75" t="s">
        <v>36</v>
      </c>
      <c r="B75" s="16">
        <v>3.8961038000000003E-2</v>
      </c>
    </row>
    <row r="77" spans="1:2" x14ac:dyDescent="0.2">
      <c r="A77" s="209" t="s">
        <v>37</v>
      </c>
      <c r="B77" s="209"/>
    </row>
    <row r="78" spans="1:2" x14ac:dyDescent="0.2">
      <c r="A78" s="1" t="s">
        <v>2</v>
      </c>
      <c r="B78" s="9" t="s">
        <v>534</v>
      </c>
    </row>
    <row r="79" spans="1:2" x14ac:dyDescent="0.2">
      <c r="A79" t="s">
        <v>24</v>
      </c>
      <c r="B79" s="16">
        <v>0</v>
      </c>
    </row>
    <row r="80" spans="1:2" x14ac:dyDescent="0.2">
      <c r="A80" t="s">
        <v>6</v>
      </c>
      <c r="B80" s="16">
        <v>0</v>
      </c>
    </row>
    <row r="81" spans="1:2" x14ac:dyDescent="0.2">
      <c r="A81" t="s">
        <v>22</v>
      </c>
      <c r="B81" s="16">
        <v>0</v>
      </c>
    </row>
    <row r="82" spans="1:2" x14ac:dyDescent="0.2">
      <c r="A82" s="4" t="s">
        <v>3</v>
      </c>
      <c r="B82" s="16">
        <v>0</v>
      </c>
    </row>
    <row r="83" spans="1:2" x14ac:dyDescent="0.2">
      <c r="A83" t="s">
        <v>8</v>
      </c>
      <c r="B83" s="16">
        <v>0</v>
      </c>
    </row>
    <row r="84" spans="1:2" x14ac:dyDescent="0.2">
      <c r="A84" s="4" t="s">
        <v>5</v>
      </c>
      <c r="B84" s="16">
        <v>0</v>
      </c>
    </row>
    <row r="85" spans="1:2" x14ac:dyDescent="0.2">
      <c r="A85" t="s">
        <v>31</v>
      </c>
      <c r="B85" s="16">
        <v>0</v>
      </c>
    </row>
    <row r="86" spans="1:2" x14ac:dyDescent="0.2">
      <c r="A86" t="s">
        <v>34</v>
      </c>
      <c r="B86" s="16">
        <v>0</v>
      </c>
    </row>
    <row r="87" spans="1:2" x14ac:dyDescent="0.2">
      <c r="A87" t="s">
        <v>38</v>
      </c>
      <c r="B87" s="16">
        <v>0</v>
      </c>
    </row>
    <row r="88" spans="1:2" x14ac:dyDescent="0.2">
      <c r="A88" t="s">
        <v>4</v>
      </c>
      <c r="B88" s="16">
        <v>0</v>
      </c>
    </row>
    <row r="89" spans="1:2" x14ac:dyDescent="0.2">
      <c r="A89" t="s">
        <v>32</v>
      </c>
      <c r="B89" s="16">
        <v>0</v>
      </c>
    </row>
    <row r="90" spans="1:2" x14ac:dyDescent="0.2">
      <c r="A90" t="s">
        <v>39</v>
      </c>
      <c r="B90" s="16">
        <v>0</v>
      </c>
    </row>
    <row r="91" spans="1:2" x14ac:dyDescent="0.2">
      <c r="A91" t="s">
        <v>41</v>
      </c>
      <c r="B91" s="16">
        <v>0</v>
      </c>
    </row>
    <row r="92" spans="1:2" x14ac:dyDescent="0.2">
      <c r="A92" t="s">
        <v>35</v>
      </c>
      <c r="B92" s="16">
        <v>0</v>
      </c>
    </row>
    <row r="93" spans="1:2" x14ac:dyDescent="0.2">
      <c r="A93" t="s">
        <v>42</v>
      </c>
      <c r="B93" s="16">
        <v>0</v>
      </c>
    </row>
    <row r="94" spans="1:2" x14ac:dyDescent="0.2">
      <c r="A94" t="s">
        <v>43</v>
      </c>
      <c r="B94" s="16">
        <v>0</v>
      </c>
    </row>
    <row r="95" spans="1:2" x14ac:dyDescent="0.2">
      <c r="A95" t="s">
        <v>33</v>
      </c>
      <c r="B95" s="16">
        <v>0</v>
      </c>
    </row>
    <row r="96" spans="1:2" x14ac:dyDescent="0.2">
      <c r="A96" t="s">
        <v>40</v>
      </c>
      <c r="B96" s="16">
        <v>1.9607843999999998E-3</v>
      </c>
    </row>
    <row r="97" spans="1:2" x14ac:dyDescent="0.2">
      <c r="A97" t="s">
        <v>45</v>
      </c>
      <c r="B97" s="16">
        <v>7.7972709999999997E-3</v>
      </c>
    </row>
    <row r="98" spans="1:2" x14ac:dyDescent="0.2">
      <c r="A98" t="s">
        <v>44</v>
      </c>
      <c r="B98" s="16">
        <v>2.9045642999999999E-2</v>
      </c>
    </row>
    <row r="99" spans="1:2" x14ac:dyDescent="0.2">
      <c r="A99" t="s">
        <v>46</v>
      </c>
      <c r="B99" s="16">
        <v>4.0404040000000002E-2</v>
      </c>
    </row>
    <row r="100" spans="1:2" x14ac:dyDescent="0.2">
      <c r="A100" s="1" t="s">
        <v>9</v>
      </c>
      <c r="B100" s="9" t="s">
        <v>534</v>
      </c>
    </row>
    <row r="101" spans="1:2" x14ac:dyDescent="0.2">
      <c r="A101" t="s">
        <v>10</v>
      </c>
      <c r="B101" s="16">
        <v>0</v>
      </c>
    </row>
    <row r="102" spans="1:2" x14ac:dyDescent="0.2">
      <c r="A102" t="s">
        <v>12</v>
      </c>
      <c r="B102" s="16">
        <v>0</v>
      </c>
    </row>
    <row r="103" spans="1:2" x14ac:dyDescent="0.2">
      <c r="A103" t="s">
        <v>11</v>
      </c>
      <c r="B103" s="16">
        <v>0</v>
      </c>
    </row>
    <row r="104" spans="1:2" x14ac:dyDescent="0.2">
      <c r="A104" t="s">
        <v>18</v>
      </c>
      <c r="B104" s="16">
        <v>0</v>
      </c>
    </row>
    <row r="105" spans="1:2" x14ac:dyDescent="0.2">
      <c r="A105" t="s">
        <v>15</v>
      </c>
      <c r="B105" s="16">
        <v>0</v>
      </c>
    </row>
    <row r="106" spans="1:2" x14ac:dyDescent="0.2">
      <c r="A106" t="s">
        <v>19</v>
      </c>
      <c r="B106" s="16">
        <v>0</v>
      </c>
    </row>
    <row r="107" spans="1:2" x14ac:dyDescent="0.2">
      <c r="A107" t="s">
        <v>14</v>
      </c>
      <c r="B107" s="16">
        <v>0</v>
      </c>
    </row>
    <row r="108" spans="1:2" x14ac:dyDescent="0.2">
      <c r="A108" t="s">
        <v>13</v>
      </c>
      <c r="B108" s="16">
        <v>0</v>
      </c>
    </row>
    <row r="109" spans="1:2" x14ac:dyDescent="0.2">
      <c r="A109" t="s">
        <v>17</v>
      </c>
      <c r="B109" s="16">
        <v>0</v>
      </c>
    </row>
    <row r="110" spans="1:2" x14ac:dyDescent="0.2">
      <c r="A110" t="s">
        <v>27</v>
      </c>
      <c r="B110" s="16">
        <v>2.0040079999999998E-3</v>
      </c>
    </row>
    <row r="111" spans="1:2" x14ac:dyDescent="0.2">
      <c r="A111" t="s">
        <v>21</v>
      </c>
      <c r="B111" s="16">
        <v>2.0161290000000002E-3</v>
      </c>
    </row>
    <row r="112" spans="1:2" x14ac:dyDescent="0.2">
      <c r="A112" t="s">
        <v>25</v>
      </c>
      <c r="B112" s="16">
        <v>4.1916170000000003E-2</v>
      </c>
    </row>
    <row r="114" spans="1:2" x14ac:dyDescent="0.2">
      <c r="A114" s="209" t="s">
        <v>47</v>
      </c>
      <c r="B114" s="209"/>
    </row>
    <row r="115" spans="1:2" x14ac:dyDescent="0.2">
      <c r="A115" s="1" t="s">
        <v>2</v>
      </c>
      <c r="B115" s="9" t="s">
        <v>534</v>
      </c>
    </row>
    <row r="116" spans="1:2" x14ac:dyDescent="0.2">
      <c r="A116" t="s">
        <v>48</v>
      </c>
      <c r="B116" s="16">
        <v>0</v>
      </c>
    </row>
    <row r="117" spans="1:2" x14ac:dyDescent="0.2">
      <c r="A117" t="s">
        <v>24</v>
      </c>
      <c r="B117" s="16">
        <v>0</v>
      </c>
    </row>
    <row r="118" spans="1:2" x14ac:dyDescent="0.2">
      <c r="A118" t="s">
        <v>7</v>
      </c>
      <c r="B118" s="16">
        <v>0</v>
      </c>
    </row>
    <row r="119" spans="1:2" x14ac:dyDescent="0.2">
      <c r="A119" t="s">
        <v>6</v>
      </c>
      <c r="B119" s="16">
        <v>3.7174719999999999E-3</v>
      </c>
    </row>
    <row r="120" spans="1:2" x14ac:dyDescent="0.2">
      <c r="A120" t="s">
        <v>34</v>
      </c>
      <c r="B120" s="16">
        <v>3.7243948000000001E-3</v>
      </c>
    </row>
    <row r="121" spans="1:2" x14ac:dyDescent="0.2">
      <c r="A121" t="s">
        <v>49</v>
      </c>
      <c r="B121" s="16">
        <v>3.4749034999999998E-2</v>
      </c>
    </row>
    <row r="122" spans="1:2" x14ac:dyDescent="0.2">
      <c r="A122" s="1" t="s">
        <v>9</v>
      </c>
      <c r="B122" s="9" t="s">
        <v>534</v>
      </c>
    </row>
    <row r="123" spans="1:2" x14ac:dyDescent="0.2">
      <c r="A123" t="s">
        <v>10</v>
      </c>
      <c r="B123" s="16">
        <v>0</v>
      </c>
    </row>
    <row r="124" spans="1:2" x14ac:dyDescent="0.2">
      <c r="A124" t="s">
        <v>12</v>
      </c>
      <c r="B124" s="16">
        <v>0</v>
      </c>
    </row>
    <row r="125" spans="1:2" x14ac:dyDescent="0.2">
      <c r="A125" t="s">
        <v>13</v>
      </c>
      <c r="B125" s="16">
        <v>0</v>
      </c>
    </row>
    <row r="126" spans="1:2" x14ac:dyDescent="0.2">
      <c r="A126" t="s">
        <v>17</v>
      </c>
      <c r="B126" s="16">
        <v>0</v>
      </c>
    </row>
    <row r="127" spans="1:2" x14ac:dyDescent="0.2">
      <c r="A127" t="s">
        <v>11</v>
      </c>
      <c r="B127" s="16">
        <v>0</v>
      </c>
    </row>
    <row r="128" spans="1:2" x14ac:dyDescent="0.2">
      <c r="A128" t="s">
        <v>21</v>
      </c>
      <c r="B128" s="16">
        <v>0</v>
      </c>
    </row>
    <row r="129" spans="1:2" x14ac:dyDescent="0.2">
      <c r="A129" t="s">
        <v>14</v>
      </c>
      <c r="B129" s="16">
        <v>0</v>
      </c>
    </row>
    <row r="130" spans="1:2" x14ac:dyDescent="0.2">
      <c r="A130" t="s">
        <v>16</v>
      </c>
      <c r="B130" s="16">
        <v>0</v>
      </c>
    </row>
    <row r="131" spans="1:2" x14ac:dyDescent="0.2">
      <c r="A131" t="s">
        <v>19</v>
      </c>
      <c r="B131" s="16">
        <v>0</v>
      </c>
    </row>
    <row r="132" spans="1:2" x14ac:dyDescent="0.2">
      <c r="A132" t="s">
        <v>18</v>
      </c>
      <c r="B132" s="16">
        <v>0</v>
      </c>
    </row>
    <row r="133" spans="1:2" x14ac:dyDescent="0.2">
      <c r="A133" t="s">
        <v>25</v>
      </c>
      <c r="B133" s="16">
        <v>0</v>
      </c>
    </row>
    <row r="134" spans="1:2" x14ac:dyDescent="0.2">
      <c r="A134" t="s">
        <v>15</v>
      </c>
      <c r="B134" s="16">
        <v>2.0876826999999998E-3</v>
      </c>
    </row>
    <row r="135" spans="1:2" x14ac:dyDescent="0.2">
      <c r="A135" t="s">
        <v>5</v>
      </c>
      <c r="B135" s="16">
        <v>2.1367522000000001E-3</v>
      </c>
    </row>
    <row r="136" spans="1:2" x14ac:dyDescent="0.2">
      <c r="A136" t="s">
        <v>28</v>
      </c>
      <c r="B136" s="16">
        <v>2.1978023000000001E-3</v>
      </c>
    </row>
    <row r="137" spans="1:2" x14ac:dyDescent="0.2">
      <c r="A137" t="s">
        <v>20</v>
      </c>
      <c r="B137" s="16">
        <v>2.2573364000000001E-3</v>
      </c>
    </row>
    <row r="138" spans="1:2" x14ac:dyDescent="0.2">
      <c r="A138" t="s">
        <v>36</v>
      </c>
      <c r="B138" s="16">
        <v>4.2918454999999996E-3</v>
      </c>
    </row>
    <row r="139" spans="1:2" x14ac:dyDescent="0.2">
      <c r="A139" t="s">
        <v>42</v>
      </c>
      <c r="B139" s="16">
        <v>4.2918454999999996E-3</v>
      </c>
    </row>
    <row r="140" spans="1:2" x14ac:dyDescent="0.2">
      <c r="A140" t="s">
        <v>45</v>
      </c>
      <c r="B140" s="16">
        <v>1.0570823999999999E-2</v>
      </c>
    </row>
    <row r="141" spans="1:2" x14ac:dyDescent="0.2">
      <c r="A141" t="s">
        <v>22</v>
      </c>
      <c r="B141" s="16">
        <v>1.2096773999999999E-2</v>
      </c>
    </row>
    <row r="142" spans="1:2" x14ac:dyDescent="0.2">
      <c r="A142" t="s">
        <v>32</v>
      </c>
      <c r="B142" s="16">
        <v>3.9501040000000001E-2</v>
      </c>
    </row>
  </sheetData>
  <mergeCells count="37">
    <mergeCell ref="A114:B114"/>
    <mergeCell ref="A2:B2"/>
    <mergeCell ref="A25:B25"/>
    <mergeCell ref="A49:B49"/>
    <mergeCell ref="E3:G3"/>
    <mergeCell ref="E19:G19"/>
    <mergeCell ref="D2:N2"/>
    <mergeCell ref="D18:N18"/>
    <mergeCell ref="E32:G32"/>
    <mergeCell ref="AK14:AO14"/>
    <mergeCell ref="R15:W15"/>
    <mergeCell ref="X15:AC15"/>
    <mergeCell ref="AF15:AF16"/>
    <mergeCell ref="AF1:AO1"/>
    <mergeCell ref="AF2:AO2"/>
    <mergeCell ref="AG3:AJ3"/>
    <mergeCell ref="AK3:AO3"/>
    <mergeCell ref="AF13:AO13"/>
    <mergeCell ref="AF4:AF5"/>
    <mergeCell ref="AF7:AF10"/>
    <mergeCell ref="Q2:AD2"/>
    <mergeCell ref="Q8:AD8"/>
    <mergeCell ref="R3:W3"/>
    <mergeCell ref="X3:AC3"/>
    <mergeCell ref="A1:B1"/>
    <mergeCell ref="A77:B77"/>
    <mergeCell ref="AG14:AJ14"/>
    <mergeCell ref="H3:J3"/>
    <mergeCell ref="K3:M3"/>
    <mergeCell ref="H19:J19"/>
    <mergeCell ref="K19:M19"/>
    <mergeCell ref="H32:J32"/>
    <mergeCell ref="K32:M32"/>
    <mergeCell ref="D31:N31"/>
    <mergeCell ref="R9:W9"/>
    <mergeCell ref="X9:AC9"/>
    <mergeCell ref="Q14:AD14"/>
  </mergeCells>
  <phoneticPr fontId="1" type="noConversion"/>
  <pageMargins left="0.7" right="0.7" top="0.75" bottom="0.75" header="0.3" footer="0.3"/>
  <pageSetup paperSize="9" orientation="portrait" r:id="rId1"/>
  <ignoredErrors>
    <ignoredError sqref="N1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A3CE0-6C59-43AD-9331-9FEADAA4E44A}">
  <dimension ref="A1:W98"/>
  <sheetViews>
    <sheetView workbookViewId="0">
      <selection activeCell="F11" sqref="F11"/>
    </sheetView>
  </sheetViews>
  <sheetFormatPr defaultRowHeight="14.25" x14ac:dyDescent="0.2"/>
  <cols>
    <col min="1" max="1" width="16.25" customWidth="1"/>
    <col min="2" max="2" width="13.875" customWidth="1"/>
    <col min="3" max="3" width="11.625" customWidth="1"/>
    <col min="4" max="5" width="14.125" customWidth="1"/>
    <col min="6" max="6" width="15.5" customWidth="1"/>
    <col min="7" max="7" width="21.375" customWidth="1"/>
    <col min="8" max="8" width="21.625" customWidth="1"/>
    <col min="9" max="9" width="19.875" customWidth="1"/>
    <col min="11" max="11" width="44" customWidth="1"/>
    <col min="12" max="12" width="43.75" customWidth="1"/>
    <col min="13" max="13" width="43.875" customWidth="1"/>
    <col min="22" max="22" width="14.625" customWidth="1"/>
    <col min="23" max="23" width="14.875" customWidth="1"/>
  </cols>
  <sheetData>
    <row r="1" spans="2:23" x14ac:dyDescent="0.2">
      <c r="B1" s="209" t="s">
        <v>76</v>
      </c>
      <c r="C1" s="209"/>
      <c r="D1" s="209"/>
      <c r="E1" s="94"/>
      <c r="F1" s="72"/>
      <c r="G1" s="72"/>
      <c r="H1" s="72"/>
      <c r="I1" s="72"/>
      <c r="K1" s="3" t="s">
        <v>80</v>
      </c>
      <c r="L1" s="3"/>
      <c r="M1" s="3"/>
      <c r="N1" s="3"/>
      <c r="O1" s="2" t="s">
        <v>81</v>
      </c>
      <c r="P1" s="2"/>
      <c r="Q1" s="2"/>
      <c r="W1" s="2"/>
    </row>
    <row r="2" spans="2:23" ht="16.5" customHeight="1" x14ac:dyDescent="0.2">
      <c r="B2" s="209" t="s">
        <v>292</v>
      </c>
      <c r="C2" s="209"/>
      <c r="D2" s="209"/>
      <c r="E2" s="94"/>
      <c r="F2" s="209" t="s">
        <v>269</v>
      </c>
      <c r="G2" s="209"/>
      <c r="H2" s="209"/>
      <c r="I2" s="209"/>
      <c r="K2" s="209" t="s">
        <v>258</v>
      </c>
      <c r="L2" s="209"/>
      <c r="M2" s="209"/>
      <c r="N2" s="3"/>
      <c r="O2" s="3" t="s">
        <v>394</v>
      </c>
      <c r="P2" s="3"/>
      <c r="Q2" s="3"/>
      <c r="R2" s="3"/>
      <c r="S2" s="3"/>
      <c r="T2" s="3"/>
      <c r="U2" s="3"/>
      <c r="V2" s="3"/>
      <c r="W2" s="3"/>
    </row>
    <row r="3" spans="2:23" x14ac:dyDescent="0.2">
      <c r="B3" s="81" t="s">
        <v>77</v>
      </c>
      <c r="C3" s="81" t="s">
        <v>78</v>
      </c>
      <c r="D3" s="81" t="s">
        <v>79</v>
      </c>
      <c r="E3" s="98"/>
      <c r="F3" s="73"/>
      <c r="G3" s="73" t="s">
        <v>51</v>
      </c>
      <c r="H3" s="73" t="s">
        <v>78</v>
      </c>
      <c r="I3" s="73" t="s">
        <v>79</v>
      </c>
      <c r="K3" s="17" t="s">
        <v>259</v>
      </c>
      <c r="L3" s="17" t="s">
        <v>260</v>
      </c>
      <c r="M3" s="17" t="s">
        <v>261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2:23" x14ac:dyDescent="0.2">
      <c r="B4" s="82">
        <v>392.4</v>
      </c>
      <c r="C4" s="82">
        <v>63.56</v>
      </c>
      <c r="D4" s="82">
        <v>544.04</v>
      </c>
      <c r="E4" s="99"/>
      <c r="F4" s="8"/>
      <c r="G4" s="74">
        <v>0.98699999999999999</v>
      </c>
      <c r="H4" s="74">
        <v>0.54100000000000004</v>
      </c>
      <c r="I4" s="74">
        <v>0.26900000000000002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9"/>
      <c r="W4" s="9"/>
    </row>
    <row r="5" spans="2:23" x14ac:dyDescent="0.2">
      <c r="B5" s="82">
        <v>455.91</v>
      </c>
      <c r="C5" s="82">
        <v>28.82</v>
      </c>
      <c r="D5" s="82">
        <v>413.92</v>
      </c>
      <c r="E5" s="99"/>
      <c r="F5" s="8"/>
      <c r="G5" s="74">
        <v>0.77900000000000003</v>
      </c>
      <c r="H5" s="74">
        <v>0.55200000000000005</v>
      </c>
      <c r="I5" s="74">
        <v>0.57299999999999995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8"/>
      <c r="W5" s="8"/>
    </row>
    <row r="6" spans="2:23" x14ac:dyDescent="0.2">
      <c r="B6" s="82">
        <v>244.13</v>
      </c>
      <c r="C6" s="82">
        <v>28.91</v>
      </c>
      <c r="D6" s="82">
        <v>494</v>
      </c>
      <c r="E6" s="99"/>
      <c r="F6" s="8"/>
      <c r="G6" s="74">
        <v>0.93700000000000006</v>
      </c>
      <c r="H6" s="74">
        <v>0.88600000000000001</v>
      </c>
      <c r="I6" s="74">
        <v>0.45600000000000002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8"/>
      <c r="W6" s="8"/>
    </row>
    <row r="7" spans="2:23" x14ac:dyDescent="0.2">
      <c r="B7" s="82">
        <v>191.45</v>
      </c>
      <c r="C7" s="82">
        <v>26.6</v>
      </c>
      <c r="D7" s="82">
        <v>3401.64</v>
      </c>
      <c r="E7" s="99"/>
      <c r="F7" s="8"/>
      <c r="G7" s="74">
        <v>0.89600000000000002</v>
      </c>
      <c r="H7" s="74">
        <v>0.45</v>
      </c>
      <c r="I7" s="74">
        <v>0.49099999999999999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8"/>
      <c r="W7" s="8"/>
    </row>
    <row r="8" spans="2:23" x14ac:dyDescent="0.2">
      <c r="B8" s="82">
        <v>353.2</v>
      </c>
      <c r="C8" s="82">
        <v>18.29</v>
      </c>
      <c r="D8" s="82">
        <v>585.41999999999996</v>
      </c>
      <c r="E8" s="99"/>
      <c r="F8" s="8"/>
      <c r="G8" s="74">
        <v>1.0069999999999999</v>
      </c>
      <c r="H8" s="74">
        <v>0.40400000000000003</v>
      </c>
      <c r="I8" s="74">
        <v>0.85699999999999998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8"/>
      <c r="W8" s="8"/>
    </row>
    <row r="9" spans="2:23" x14ac:dyDescent="0.2">
      <c r="B9" s="82">
        <v>105.11</v>
      </c>
      <c r="C9" s="82">
        <v>14.57</v>
      </c>
      <c r="D9" s="82">
        <v>463.87</v>
      </c>
      <c r="E9" s="99"/>
      <c r="F9" s="8"/>
      <c r="G9" s="74">
        <v>0.86399999999999999</v>
      </c>
      <c r="H9" s="74">
        <v>0.52300000000000002</v>
      </c>
      <c r="I9" s="74">
        <v>0.79800000000000004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8"/>
      <c r="W9" s="8"/>
    </row>
    <row r="10" spans="2:23" x14ac:dyDescent="0.2">
      <c r="B10" s="82">
        <v>174.56</v>
      </c>
      <c r="C10" s="82">
        <v>44.23</v>
      </c>
      <c r="D10" s="82">
        <v>566.79</v>
      </c>
      <c r="E10" s="99"/>
      <c r="F10" s="8"/>
      <c r="G10" s="74">
        <v>0.96199999999999997</v>
      </c>
      <c r="H10" s="74"/>
      <c r="I10" s="74">
        <v>0.40699999999999997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8"/>
      <c r="W10" s="8"/>
    </row>
    <row r="11" spans="2:23" x14ac:dyDescent="0.2">
      <c r="B11" s="82">
        <v>196.68</v>
      </c>
      <c r="C11" s="82"/>
      <c r="D11" s="82">
        <v>495.6</v>
      </c>
      <c r="E11" s="99"/>
      <c r="F11" s="8"/>
      <c r="G11" s="74">
        <v>1.159</v>
      </c>
      <c r="H11" s="74"/>
      <c r="I11" s="74">
        <v>0.41499999999999998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2:23" x14ac:dyDescent="0.2">
      <c r="B12" s="82">
        <v>154.35</v>
      </c>
      <c r="C12" s="82"/>
      <c r="D12" s="82">
        <v>797.69</v>
      </c>
      <c r="E12" s="99"/>
      <c r="F12" s="8"/>
      <c r="G12" s="74">
        <v>1.18</v>
      </c>
      <c r="H12" s="74"/>
      <c r="I12" s="74">
        <v>0.53900000000000003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2:23" x14ac:dyDescent="0.2">
      <c r="B13" s="82">
        <v>383.78</v>
      </c>
      <c r="C13" s="82"/>
      <c r="D13" s="82">
        <v>299.7</v>
      </c>
      <c r="E13" s="99"/>
      <c r="F13" s="8"/>
      <c r="G13" s="74">
        <v>1.0620000000000001</v>
      </c>
      <c r="H13" s="74"/>
      <c r="I13" s="74">
        <v>0.497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2:23" x14ac:dyDescent="0.2">
      <c r="B14" s="82"/>
      <c r="C14" s="82"/>
      <c r="D14" s="82">
        <v>802.49</v>
      </c>
      <c r="E14" s="99"/>
      <c r="F14" s="8"/>
      <c r="G14" s="74">
        <v>0.96199999999999997</v>
      </c>
      <c r="H14" s="74"/>
      <c r="I14" s="74">
        <v>0.68100000000000005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2:23" x14ac:dyDescent="0.2">
      <c r="B15" s="82"/>
      <c r="C15" s="82"/>
      <c r="D15" s="82">
        <v>224.4</v>
      </c>
      <c r="E15" s="99"/>
      <c r="F15" s="8"/>
      <c r="G15" s="74">
        <v>0.96699999999999997</v>
      </c>
      <c r="H15" s="74"/>
      <c r="I15" s="7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2:23" x14ac:dyDescent="0.2">
      <c r="B16" s="82"/>
      <c r="C16" s="82"/>
      <c r="D16" s="82">
        <v>434.79</v>
      </c>
      <c r="E16" s="99"/>
      <c r="F16" s="8"/>
      <c r="G16" s="74">
        <v>1.1040000000000001</v>
      </c>
      <c r="H16" s="74"/>
      <c r="I16" s="74"/>
      <c r="K16" s="3"/>
      <c r="L16" s="3"/>
      <c r="M16" s="3"/>
      <c r="N16" s="3"/>
      <c r="O16" s="3"/>
      <c r="P16" s="3"/>
      <c r="Q16" s="3"/>
      <c r="R16" s="3"/>
      <c r="S16" s="3"/>
      <c r="U16" s="3"/>
      <c r="V16" s="3"/>
      <c r="W16" s="3"/>
    </row>
    <row r="17" spans="1:23" x14ac:dyDescent="0.2">
      <c r="B17" s="82"/>
      <c r="C17" s="82"/>
      <c r="D17" s="82">
        <v>1459.71</v>
      </c>
      <c r="E17" s="99"/>
      <c r="F17" s="8"/>
      <c r="G17" s="74">
        <v>1.1339999999999999</v>
      </c>
      <c r="H17" s="74"/>
      <c r="I17" s="74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">
      <c r="B18" s="82"/>
      <c r="C18" s="82"/>
      <c r="D18" s="82">
        <v>447.98</v>
      </c>
      <c r="E18" s="99"/>
      <c r="F18" s="8"/>
      <c r="G18" s="74">
        <v>0.98</v>
      </c>
      <c r="H18" s="74"/>
      <c r="I18" s="74"/>
      <c r="K18" s="209" t="s">
        <v>262</v>
      </c>
      <c r="L18" s="209"/>
      <c r="M18" s="209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">
      <c r="G19" s="74">
        <v>1.0589999999999999</v>
      </c>
      <c r="H19" s="74"/>
      <c r="I19" s="74"/>
      <c r="K19" s="17" t="s">
        <v>259</v>
      </c>
      <c r="L19" s="17" t="s">
        <v>260</v>
      </c>
      <c r="M19" s="17" t="s">
        <v>261</v>
      </c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">
      <c r="A20" s="48" t="s">
        <v>73</v>
      </c>
      <c r="B20" s="112">
        <f>AVERAGE(B2:B18)</f>
        <v>265.15699999999998</v>
      </c>
      <c r="C20" s="112">
        <f>AVERAGE(C2:C18)</f>
        <v>32.139999999999993</v>
      </c>
      <c r="D20" s="112">
        <f>AVERAGE(D2:D18)</f>
        <v>762.13600000000008</v>
      </c>
      <c r="E20" s="111"/>
      <c r="F20" s="72"/>
      <c r="G20" s="74">
        <v>1.0469999999999999</v>
      </c>
      <c r="H20" s="74"/>
      <c r="I20" s="74"/>
      <c r="K20" s="3"/>
      <c r="L20" s="3"/>
      <c r="M20" s="3"/>
      <c r="N20" s="3"/>
      <c r="O20" s="3" t="s">
        <v>395</v>
      </c>
      <c r="P20" s="3"/>
      <c r="Q20" s="3"/>
      <c r="R20" s="3"/>
      <c r="S20" s="3"/>
      <c r="T20" s="3"/>
      <c r="U20" s="3"/>
      <c r="V20" s="3"/>
      <c r="W20" s="3"/>
    </row>
    <row r="21" spans="1:23" x14ac:dyDescent="0.2">
      <c r="A21" s="48" t="s">
        <v>542</v>
      </c>
      <c r="B21" s="112">
        <f>_xlfn.STDEV.S(B4:B18)/SQRT(COUNT(B4:B18))</f>
        <v>38.161277641376543</v>
      </c>
      <c r="C21" s="112">
        <f t="shared" ref="C21" si="0">_xlfn.STDEV.S(C4:C18)/SQRT(COUNT(C4:C18))</f>
        <v>6.3359495849365137</v>
      </c>
      <c r="D21" s="112">
        <f>_xlfn.STDEV.S(D4:D18)/SQRT(COUNT(D4:D18))</f>
        <v>202.78360096605917</v>
      </c>
      <c r="E21" s="111"/>
      <c r="F21" s="73"/>
      <c r="G21" s="74">
        <v>0.91400000000000003</v>
      </c>
      <c r="H21" s="74"/>
      <c r="I21" s="7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">
      <c r="A22" s="48" t="s">
        <v>354</v>
      </c>
      <c r="B22" s="112"/>
      <c r="C22" s="195">
        <f>_xlfn.T.TEST(B4:B13,C4:C10,2,3)</f>
        <v>1.5846876365407665E-4</v>
      </c>
      <c r="D22" s="195">
        <f>_xlfn.T.TEST(D4:D18,B4:B13,2,3)</f>
        <v>2.9352206156973027E-2</v>
      </c>
      <c r="E22" s="83"/>
      <c r="G22" s="30"/>
      <c r="H22" s="30"/>
      <c r="I22" s="3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">
      <c r="A23" s="48" t="s">
        <v>355</v>
      </c>
      <c r="B23" s="112"/>
      <c r="C23" s="195"/>
      <c r="D23" s="195">
        <f>_xlfn.T.TEST(D4:D18,C4:C10,2,3)</f>
        <v>2.9011068575304946E-3</v>
      </c>
      <c r="E23" s="83"/>
      <c r="F23" s="48" t="s">
        <v>73</v>
      </c>
      <c r="G23" s="112">
        <f>AVERAGE(G4:G22)</f>
        <v>1.0000000000000002</v>
      </c>
      <c r="H23" s="112">
        <f t="shared" ref="H23:I23" si="1">AVERAGE(H4:H22)</f>
        <v>0.55933333333333335</v>
      </c>
      <c r="I23" s="112">
        <f t="shared" si="1"/>
        <v>0.5439090909090909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">
      <c r="F24" s="48" t="s">
        <v>542</v>
      </c>
      <c r="G24" s="112">
        <f>_xlfn.STDEV.S(G4:G21)/SQRT(COUNT(G4:G21))</f>
        <v>2.4924723269583723E-2</v>
      </c>
      <c r="H24" s="112">
        <f t="shared" ref="H24" si="2">_xlfn.STDEV.S(H4:H21)/SQRT(COUNT(H4:H21))</f>
        <v>6.9403009861084428E-2</v>
      </c>
      <c r="I24" s="112">
        <f>_xlfn.STDEV.S(I4:I21)/SQRT(COUNT(I4:I21))</f>
        <v>5.2735783012271303E-2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6.5" x14ac:dyDescent="0.2">
      <c r="B25" s="209" t="s">
        <v>293</v>
      </c>
      <c r="C25" s="209"/>
      <c r="D25" s="209"/>
      <c r="E25" s="94"/>
      <c r="F25" s="48" t="s">
        <v>354</v>
      </c>
      <c r="G25" s="113"/>
      <c r="H25" s="195">
        <f>_xlfn.T.TEST(H4:H9,G4:G21,2,2)</f>
        <v>1.4283501216162266E-7</v>
      </c>
      <c r="I25" s="195">
        <f>_xlfn.T.TEST(I4:I14,G4:G21,2,2)</f>
        <v>2.0805834361029382E-9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">
      <c r="B26" s="81" t="s">
        <v>51</v>
      </c>
      <c r="C26" s="81" t="s">
        <v>78</v>
      </c>
      <c r="D26" s="81" t="s">
        <v>79</v>
      </c>
      <c r="E26" s="98"/>
      <c r="F26" s="48" t="s">
        <v>355</v>
      </c>
      <c r="G26" s="113"/>
      <c r="H26" s="195"/>
      <c r="I26" s="195">
        <f>_xlfn.T.TEST(I4:I14,H4:H9,2,2)</f>
        <v>0.8631241077588836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">
      <c r="B27" s="82">
        <v>7.74</v>
      </c>
      <c r="C27" s="82">
        <v>0.24</v>
      </c>
      <c r="D27" s="82">
        <v>24.46</v>
      </c>
      <c r="E27" s="99"/>
      <c r="F27" s="30"/>
      <c r="G27" s="113"/>
      <c r="H27" s="113"/>
      <c r="I27" s="11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">
      <c r="B28" s="82">
        <v>11.26</v>
      </c>
      <c r="C28" s="82">
        <v>1.67</v>
      </c>
      <c r="D28" s="82">
        <v>10.35</v>
      </c>
      <c r="E28" s="99"/>
      <c r="F28" s="30"/>
      <c r="G28" s="30"/>
      <c r="H28" s="30"/>
      <c r="I28" s="3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">
      <c r="B29" s="82">
        <v>4.29</v>
      </c>
      <c r="C29" s="82">
        <v>1.05</v>
      </c>
      <c r="D29" s="82">
        <v>20.03</v>
      </c>
      <c r="E29" s="99"/>
      <c r="F29" s="30"/>
      <c r="G29" s="30"/>
      <c r="H29" s="30"/>
      <c r="I29" s="30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">
      <c r="B30" s="82">
        <v>1.99</v>
      </c>
      <c r="C30" s="82">
        <v>2.15</v>
      </c>
      <c r="D30" s="82">
        <v>17.77</v>
      </c>
      <c r="E30" s="99"/>
      <c r="F30" s="30"/>
      <c r="G30" s="30"/>
      <c r="H30" s="30"/>
      <c r="I30" s="3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">
      <c r="B31" s="82">
        <v>8.5</v>
      </c>
      <c r="C31" s="82">
        <v>1.08</v>
      </c>
      <c r="D31" s="82">
        <v>17.309999999999999</v>
      </c>
      <c r="E31" s="99"/>
      <c r="F31" s="30"/>
      <c r="G31" s="30"/>
      <c r="H31" s="30"/>
      <c r="I31" s="30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">
      <c r="B32" s="82">
        <v>16.27</v>
      </c>
      <c r="C32" s="82">
        <v>1.1399999999999999</v>
      </c>
      <c r="D32" s="82">
        <v>9.1300000000000008</v>
      </c>
      <c r="E32" s="99"/>
      <c r="F32" s="30"/>
      <c r="G32" s="30"/>
      <c r="H32" s="30"/>
      <c r="I32" s="30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">
      <c r="B33" s="82">
        <v>5.43</v>
      </c>
      <c r="C33" s="82">
        <v>2.31</v>
      </c>
      <c r="D33" s="82">
        <v>17.420000000000002</v>
      </c>
      <c r="E33" s="99"/>
      <c r="F33" s="30"/>
      <c r="G33" s="30"/>
      <c r="H33" s="30"/>
      <c r="I33" s="30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">
      <c r="B34" s="82">
        <v>6.76</v>
      </c>
      <c r="C34" s="82"/>
      <c r="D34" s="82">
        <v>8.4</v>
      </c>
      <c r="E34" s="99"/>
      <c r="F34" s="30"/>
      <c r="G34" s="30"/>
      <c r="H34" s="30"/>
      <c r="I34" s="30"/>
      <c r="K34" s="209" t="s">
        <v>263</v>
      </c>
      <c r="L34" s="209"/>
      <c r="M34" s="209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">
      <c r="B35" s="82"/>
      <c r="C35" s="82"/>
      <c r="D35" s="82">
        <v>22.73</v>
      </c>
      <c r="E35" s="99"/>
      <c r="F35" s="30"/>
      <c r="G35" s="30"/>
      <c r="H35" s="30"/>
      <c r="I35" s="30"/>
      <c r="K35" s="17" t="s">
        <v>259</v>
      </c>
      <c r="L35" s="17" t="s">
        <v>260</v>
      </c>
      <c r="M35" s="17" t="s">
        <v>261</v>
      </c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">
      <c r="B36" s="82"/>
      <c r="C36" s="82"/>
      <c r="D36" s="82">
        <v>5.03</v>
      </c>
      <c r="E36" s="99"/>
      <c r="F36" s="30"/>
      <c r="G36" s="30"/>
      <c r="H36" s="30"/>
      <c r="I36" s="30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">
      <c r="B37" s="82"/>
      <c r="C37" s="82"/>
      <c r="D37" s="82">
        <v>6.59</v>
      </c>
      <c r="E37" s="99"/>
      <c r="F37" s="8"/>
      <c r="G37" s="8"/>
      <c r="H37" s="8"/>
      <c r="I37" s="8"/>
    </row>
    <row r="38" spans="1:23" x14ac:dyDescent="0.2">
      <c r="B38" s="82"/>
      <c r="C38" s="82"/>
      <c r="D38" s="82">
        <v>9.1300000000000008</v>
      </c>
      <c r="E38" s="99"/>
      <c r="F38" s="72"/>
      <c r="G38" s="72"/>
      <c r="H38" s="72"/>
      <c r="I38" s="72"/>
      <c r="O38" s="3" t="s">
        <v>396</v>
      </c>
    </row>
    <row r="39" spans="1:23" x14ac:dyDescent="0.2">
      <c r="B39" s="82"/>
      <c r="C39" s="82"/>
      <c r="D39" s="82">
        <v>3.59</v>
      </c>
      <c r="E39" s="99"/>
      <c r="F39" s="73"/>
      <c r="G39" s="73"/>
      <c r="H39" s="73"/>
      <c r="I39" s="73"/>
    </row>
    <row r="40" spans="1:23" x14ac:dyDescent="0.2">
      <c r="B40" s="82"/>
      <c r="C40" s="82"/>
      <c r="D40" s="82">
        <v>6.88</v>
      </c>
      <c r="E40" s="99"/>
      <c r="F40" s="30"/>
      <c r="G40" s="30"/>
      <c r="H40" s="30"/>
      <c r="I40" s="30"/>
    </row>
    <row r="41" spans="1:23" x14ac:dyDescent="0.2">
      <c r="B41" s="82"/>
      <c r="C41" s="82"/>
      <c r="D41" s="82">
        <v>4.97</v>
      </c>
      <c r="E41" s="99"/>
      <c r="F41" s="30"/>
      <c r="G41" s="30"/>
      <c r="H41" s="30"/>
      <c r="I41" s="30"/>
    </row>
    <row r="42" spans="1:23" x14ac:dyDescent="0.2">
      <c r="F42" s="30"/>
      <c r="G42" s="30"/>
      <c r="H42" s="30"/>
      <c r="I42" s="30"/>
    </row>
    <row r="43" spans="1:23" x14ac:dyDescent="0.2">
      <c r="A43" s="48" t="s">
        <v>73</v>
      </c>
      <c r="B43" s="112">
        <f>AVERAGE(B26:B41)</f>
        <v>7.7799999999999994</v>
      </c>
      <c r="C43" s="112">
        <f>AVERAGE(C26:C41)</f>
        <v>1.377142857142857</v>
      </c>
      <c r="D43" s="112">
        <f>AVERAGE(D26:D41)</f>
        <v>12.252666666666666</v>
      </c>
      <c r="E43" s="111"/>
      <c r="F43" s="30"/>
      <c r="G43" s="30"/>
      <c r="H43" s="30"/>
      <c r="I43" s="30"/>
    </row>
    <row r="44" spans="1:23" x14ac:dyDescent="0.2">
      <c r="A44" s="48" t="s">
        <v>542</v>
      </c>
      <c r="B44" s="112">
        <f>_xlfn.STDEV.S(B27:B41)/SQRT(COUNT(B27:B41))</f>
        <v>1.5639784434027768</v>
      </c>
      <c r="C44" s="112">
        <f t="shared" ref="C44" si="3">_xlfn.STDEV.P(C27:C41)</f>
        <v>0.66525428619898641</v>
      </c>
      <c r="D44" s="112">
        <f>_xlfn.STDEV.P(D27:D41)</f>
        <v>6.7386541353266969</v>
      </c>
      <c r="E44" s="111"/>
      <c r="F44" s="30"/>
      <c r="G44" s="30"/>
      <c r="H44" s="30"/>
      <c r="I44" s="30"/>
    </row>
    <row r="45" spans="1:23" x14ac:dyDescent="0.2">
      <c r="A45" s="48" t="s">
        <v>354</v>
      </c>
      <c r="B45" s="112"/>
      <c r="C45" s="195">
        <f>_xlfn.T.TEST(B27:B36,C27:C33,2,3)</f>
        <v>4.4049925150180377E-3</v>
      </c>
      <c r="D45" s="195">
        <f>_xlfn.T.TEST(D27:D41,B27:B36,2,2)</f>
        <v>0.11657274533765832</v>
      </c>
      <c r="E45" s="83"/>
      <c r="F45" s="30"/>
      <c r="G45" s="30"/>
      <c r="H45" s="30"/>
      <c r="I45" s="30"/>
    </row>
    <row r="46" spans="1:23" x14ac:dyDescent="0.2">
      <c r="A46" s="48" t="s">
        <v>355</v>
      </c>
      <c r="B46" s="112"/>
      <c r="C46" s="195"/>
      <c r="D46" s="195">
        <f>_xlfn.T.TEST(D27:D41,C27:C33,2,3)</f>
        <v>2.8483217962937245E-5</v>
      </c>
      <c r="E46" s="83"/>
      <c r="F46" s="30"/>
      <c r="G46" s="30"/>
      <c r="H46" s="30"/>
      <c r="I46" s="30"/>
    </row>
    <row r="47" spans="1:23" x14ac:dyDescent="0.2">
      <c r="F47" s="30"/>
      <c r="G47" s="30"/>
      <c r="H47" s="30"/>
      <c r="I47" s="30"/>
    </row>
    <row r="48" spans="1:23" x14ac:dyDescent="0.2">
      <c r="F48" s="30"/>
      <c r="G48" s="30"/>
      <c r="H48" s="30"/>
      <c r="I48" s="30"/>
    </row>
    <row r="49" spans="2:13" ht="16.5" x14ac:dyDescent="0.2">
      <c r="B49" s="209" t="s">
        <v>294</v>
      </c>
      <c r="C49" s="209"/>
      <c r="D49" s="209"/>
      <c r="E49" s="94"/>
      <c r="F49" s="30"/>
      <c r="G49" s="30"/>
      <c r="H49" s="30"/>
      <c r="I49" s="30"/>
    </row>
    <row r="50" spans="2:13" x14ac:dyDescent="0.2">
      <c r="B50" s="81" t="s">
        <v>51</v>
      </c>
      <c r="C50" s="81" t="s">
        <v>78</v>
      </c>
      <c r="D50" s="81" t="s">
        <v>79</v>
      </c>
      <c r="E50" s="98"/>
      <c r="F50" s="30"/>
      <c r="G50" s="30"/>
      <c r="H50" s="30"/>
      <c r="I50" s="30"/>
      <c r="K50" s="209" t="s">
        <v>177</v>
      </c>
      <c r="L50" s="209"/>
      <c r="M50" s="209"/>
    </row>
    <row r="51" spans="2:13" x14ac:dyDescent="0.2">
      <c r="B51" s="82">
        <v>11.94</v>
      </c>
      <c r="C51" s="82">
        <v>0.2</v>
      </c>
      <c r="D51" s="82">
        <v>77.069999999999993</v>
      </c>
      <c r="E51" s="99"/>
      <c r="F51" s="30"/>
      <c r="G51" s="30"/>
      <c r="H51" s="30"/>
      <c r="I51" s="30"/>
      <c r="K51" s="17" t="s">
        <v>259</v>
      </c>
      <c r="L51" s="17" t="s">
        <v>260</v>
      </c>
      <c r="M51" s="17" t="s">
        <v>261</v>
      </c>
    </row>
    <row r="52" spans="2:13" x14ac:dyDescent="0.2">
      <c r="B52" s="82">
        <v>8.49</v>
      </c>
      <c r="C52" s="82">
        <v>0.67</v>
      </c>
      <c r="D52" s="82">
        <v>78.650000000000006</v>
      </c>
      <c r="E52" s="99"/>
      <c r="F52" s="30"/>
      <c r="G52" s="30"/>
      <c r="H52" s="30"/>
      <c r="I52" s="30"/>
    </row>
    <row r="53" spans="2:13" x14ac:dyDescent="0.2">
      <c r="B53" s="82">
        <v>4.6399999999999997</v>
      </c>
      <c r="C53" s="82">
        <v>0.35</v>
      </c>
      <c r="D53" s="82">
        <v>25.2</v>
      </c>
      <c r="E53" s="99"/>
      <c r="F53" s="30"/>
      <c r="G53" s="30"/>
      <c r="H53" s="30"/>
      <c r="I53" s="30"/>
    </row>
    <row r="54" spans="2:13" x14ac:dyDescent="0.2">
      <c r="B54" s="82">
        <v>4.34</v>
      </c>
      <c r="C54" s="82">
        <v>1.37</v>
      </c>
      <c r="D54" s="82">
        <v>101.78</v>
      </c>
      <c r="E54" s="99"/>
      <c r="F54" s="30"/>
      <c r="G54" s="30"/>
      <c r="H54" s="30"/>
      <c r="I54" s="30"/>
    </row>
    <row r="55" spans="2:13" x14ac:dyDescent="0.2">
      <c r="B55" s="82">
        <v>5.51</v>
      </c>
      <c r="C55" s="82">
        <v>1.45</v>
      </c>
      <c r="D55" s="82">
        <v>41.34</v>
      </c>
      <c r="E55" s="99"/>
      <c r="F55" s="8"/>
      <c r="G55" s="8"/>
      <c r="H55" s="8"/>
      <c r="I55" s="8"/>
    </row>
    <row r="56" spans="2:13" x14ac:dyDescent="0.2">
      <c r="B56" s="82">
        <v>2.37</v>
      </c>
      <c r="C56" s="82">
        <v>0.55000000000000004</v>
      </c>
      <c r="D56" s="82">
        <v>78.45</v>
      </c>
      <c r="E56" s="99"/>
      <c r="F56" s="72"/>
      <c r="G56" s="72"/>
      <c r="H56" s="72"/>
      <c r="I56" s="72"/>
    </row>
    <row r="57" spans="2:13" x14ac:dyDescent="0.2">
      <c r="B57" s="82">
        <v>2.33</v>
      </c>
      <c r="C57" s="82">
        <v>0.63</v>
      </c>
      <c r="D57" s="82">
        <v>71.650000000000006</v>
      </c>
      <c r="E57" s="99"/>
      <c r="F57" s="73"/>
      <c r="G57" s="73"/>
      <c r="H57" s="73"/>
      <c r="I57" s="73"/>
    </row>
    <row r="58" spans="2:13" x14ac:dyDescent="0.2">
      <c r="B58" s="82">
        <v>6.7</v>
      </c>
      <c r="C58" s="82"/>
      <c r="D58" s="82">
        <v>36.130000000000003</v>
      </c>
      <c r="E58" s="99"/>
      <c r="F58" s="30"/>
      <c r="G58" s="30"/>
      <c r="H58" s="30"/>
      <c r="I58" s="30"/>
    </row>
    <row r="59" spans="2:13" x14ac:dyDescent="0.2">
      <c r="B59" s="82">
        <v>7.2</v>
      </c>
      <c r="C59" s="82"/>
      <c r="D59" s="82">
        <v>70.63</v>
      </c>
      <c r="E59" s="99"/>
      <c r="F59" s="30"/>
      <c r="G59" s="30"/>
      <c r="H59" s="30"/>
      <c r="I59" s="30"/>
    </row>
    <row r="60" spans="2:13" x14ac:dyDescent="0.2">
      <c r="B60" s="82">
        <v>8.68</v>
      </c>
      <c r="C60" s="82"/>
      <c r="D60" s="82">
        <v>19.440000000000001</v>
      </c>
      <c r="E60" s="99"/>
      <c r="F60" s="30"/>
      <c r="G60" s="30"/>
      <c r="H60" s="30"/>
      <c r="I60" s="30"/>
    </row>
    <row r="61" spans="2:13" x14ac:dyDescent="0.2">
      <c r="B61" s="82"/>
      <c r="C61" s="82"/>
      <c r="D61" s="82">
        <v>53.41</v>
      </c>
      <c r="E61" s="99"/>
      <c r="F61" s="30"/>
      <c r="G61" s="30"/>
      <c r="H61" s="30"/>
      <c r="I61" s="30"/>
    </row>
    <row r="62" spans="2:13" x14ac:dyDescent="0.2">
      <c r="B62" s="82"/>
      <c r="C62" s="82"/>
      <c r="D62" s="82">
        <v>43.16</v>
      </c>
      <c r="E62" s="99"/>
      <c r="F62" s="30"/>
      <c r="G62" s="30"/>
      <c r="H62" s="30"/>
      <c r="I62" s="30"/>
    </row>
    <row r="63" spans="2:13" x14ac:dyDescent="0.2">
      <c r="B63" s="82"/>
      <c r="C63" s="82"/>
      <c r="D63" s="82">
        <v>12.82</v>
      </c>
      <c r="E63" s="99"/>
      <c r="F63" s="30"/>
      <c r="G63" s="30"/>
      <c r="H63" s="30"/>
      <c r="I63" s="30"/>
    </row>
    <row r="64" spans="2:13" x14ac:dyDescent="0.2">
      <c r="B64" s="82"/>
      <c r="C64" s="82"/>
      <c r="D64" s="82">
        <v>140.47999999999999</v>
      </c>
      <c r="E64" s="99"/>
      <c r="F64" s="30"/>
      <c r="G64" s="30"/>
      <c r="H64" s="30"/>
      <c r="I64" s="30"/>
    </row>
    <row r="65" spans="1:9" x14ac:dyDescent="0.2">
      <c r="B65" s="82"/>
      <c r="C65" s="82"/>
      <c r="D65" s="82">
        <v>9.69</v>
      </c>
      <c r="E65" s="99"/>
      <c r="F65" s="30"/>
      <c r="G65" s="30"/>
      <c r="H65" s="30"/>
      <c r="I65" s="30"/>
    </row>
    <row r="66" spans="1:9" x14ac:dyDescent="0.2">
      <c r="F66" s="30"/>
      <c r="G66" s="30"/>
      <c r="H66" s="30"/>
      <c r="I66" s="30"/>
    </row>
    <row r="67" spans="1:9" x14ac:dyDescent="0.2">
      <c r="A67" s="48" t="s">
        <v>73</v>
      </c>
      <c r="B67" s="112">
        <f>AVERAGE(B51:B66)</f>
        <v>6.2200000000000006</v>
      </c>
      <c r="C67" s="112">
        <f t="shared" ref="C67:D67" si="4">AVERAGE(C51:C66)</f>
        <v>0.74571428571428566</v>
      </c>
      <c r="D67" s="112">
        <f t="shared" si="4"/>
        <v>57.326666666666675</v>
      </c>
      <c r="E67" s="111"/>
      <c r="F67" s="30"/>
      <c r="G67" s="30"/>
      <c r="H67" s="30"/>
      <c r="I67" s="30"/>
    </row>
    <row r="68" spans="1:9" x14ac:dyDescent="0.2">
      <c r="A68" s="48" t="s">
        <v>542</v>
      </c>
      <c r="B68" s="112">
        <f>_xlfn.STDEV.S(B51:B65)/SQRT(COUNT(B51:B65))</f>
        <v>0.95220912735712682</v>
      </c>
      <c r="C68" s="112">
        <f t="shared" ref="C68:D68" si="5">_xlfn.STDEV.S(C51:C65)/SQRT(COUNT(C51:C65))</f>
        <v>0.1824157619398106</v>
      </c>
      <c r="D68" s="112">
        <f t="shared" si="5"/>
        <v>9.3099833085967028</v>
      </c>
      <c r="E68" s="111"/>
      <c r="F68" s="30"/>
      <c r="G68" s="30"/>
      <c r="H68" s="30"/>
      <c r="I68" s="30"/>
    </row>
    <row r="69" spans="1:9" x14ac:dyDescent="0.2">
      <c r="A69" s="48" t="s">
        <v>354</v>
      </c>
      <c r="B69" s="112"/>
      <c r="C69" s="195">
        <f>_xlfn.T.TEST(B51:B60,C51:C57,2,3)</f>
        <v>2.4337631059816176E-4</v>
      </c>
      <c r="D69" s="195">
        <f>_xlfn.T.TEST(D51:D65,B51:B60,2,2)</f>
        <v>1.8798388020822658E-4</v>
      </c>
      <c r="E69" s="83"/>
      <c r="F69" s="30"/>
      <c r="G69" s="30"/>
      <c r="H69" s="30"/>
      <c r="I69" s="30"/>
    </row>
    <row r="70" spans="1:9" x14ac:dyDescent="0.2">
      <c r="A70" s="48" t="s">
        <v>355</v>
      </c>
      <c r="B70" s="112"/>
      <c r="C70" s="195"/>
      <c r="D70" s="195">
        <f>_xlfn.T.TEST(D51:D65,C51:C57,2,3)</f>
        <v>2.8464276706866266E-5</v>
      </c>
      <c r="E70" s="83"/>
      <c r="F70" s="30"/>
      <c r="G70" s="30"/>
      <c r="H70" s="30"/>
      <c r="I70" s="30"/>
    </row>
    <row r="71" spans="1:9" x14ac:dyDescent="0.2">
      <c r="B71" s="112"/>
      <c r="C71" s="112"/>
      <c r="D71" s="112"/>
      <c r="F71" s="30"/>
      <c r="G71" s="30"/>
      <c r="H71" s="30"/>
      <c r="I71" s="30"/>
    </row>
    <row r="72" spans="1:9" x14ac:dyDescent="0.2">
      <c r="F72" s="30"/>
      <c r="G72" s="30"/>
      <c r="H72" s="30"/>
      <c r="I72" s="30"/>
    </row>
    <row r="73" spans="1:9" x14ac:dyDescent="0.2">
      <c r="F73" s="30"/>
      <c r="G73" s="30"/>
      <c r="H73" s="30"/>
      <c r="I73" s="30"/>
    </row>
    <row r="74" spans="1:9" x14ac:dyDescent="0.2">
      <c r="F74" s="30"/>
      <c r="G74" s="30"/>
      <c r="H74" s="30"/>
      <c r="I74" s="30"/>
    </row>
    <row r="75" spans="1:9" x14ac:dyDescent="0.2">
      <c r="F75" s="30"/>
      <c r="G75" s="30"/>
      <c r="H75" s="30"/>
      <c r="I75" s="30"/>
    </row>
    <row r="76" spans="1:9" x14ac:dyDescent="0.2">
      <c r="B76" s="30"/>
      <c r="C76" s="30"/>
      <c r="D76" s="30"/>
      <c r="E76" s="30"/>
      <c r="F76" s="30"/>
      <c r="G76" s="30"/>
      <c r="H76" s="30"/>
      <c r="I76" s="30"/>
    </row>
    <row r="77" spans="1:9" x14ac:dyDescent="0.2">
      <c r="B77" s="30"/>
      <c r="C77" s="30"/>
      <c r="D77" s="30"/>
      <c r="E77" s="30"/>
      <c r="F77" s="30"/>
      <c r="G77" s="30"/>
      <c r="H77" s="30"/>
      <c r="I77" s="30"/>
    </row>
    <row r="78" spans="1:9" x14ac:dyDescent="0.2">
      <c r="B78" s="30"/>
      <c r="C78" s="30"/>
      <c r="D78" s="30"/>
      <c r="E78" s="30"/>
      <c r="F78" s="30"/>
      <c r="G78" s="30"/>
      <c r="H78" s="30"/>
      <c r="I78" s="30"/>
    </row>
    <row r="79" spans="1:9" x14ac:dyDescent="0.2">
      <c r="B79" s="30"/>
      <c r="C79" s="30"/>
      <c r="D79" s="30"/>
      <c r="E79" s="30"/>
      <c r="F79" s="30"/>
      <c r="G79" s="30"/>
      <c r="H79" s="30"/>
      <c r="I79" s="30"/>
    </row>
    <row r="80" spans="1:9" x14ac:dyDescent="0.2">
      <c r="B80" s="8"/>
      <c r="C80" s="8"/>
      <c r="D80" s="8"/>
      <c r="E80" s="8"/>
      <c r="F80" s="8"/>
      <c r="G80" s="8"/>
      <c r="H80" s="8"/>
      <c r="I80" s="8"/>
    </row>
    <row r="82" spans="2:9" x14ac:dyDescent="0.2">
      <c r="B82" s="8"/>
      <c r="C82" s="8"/>
      <c r="D82" s="8"/>
      <c r="E82" s="8"/>
      <c r="F82" s="8"/>
      <c r="G82" s="8"/>
      <c r="H82" s="8"/>
      <c r="I82" s="8"/>
    </row>
    <row r="83" spans="2:9" x14ac:dyDescent="0.2">
      <c r="B83" s="8"/>
      <c r="C83" s="8"/>
      <c r="D83" s="8"/>
      <c r="E83" s="8"/>
      <c r="F83" s="8"/>
      <c r="G83" s="8"/>
      <c r="H83" s="8"/>
      <c r="I83" s="8"/>
    </row>
    <row r="84" spans="2:9" x14ac:dyDescent="0.2">
      <c r="B84" s="8"/>
      <c r="C84" s="8"/>
      <c r="D84" s="8"/>
      <c r="E84" s="8"/>
      <c r="F84" s="8"/>
      <c r="G84" s="8"/>
      <c r="H84" s="8"/>
      <c r="I84" s="8"/>
    </row>
    <row r="85" spans="2:9" x14ac:dyDescent="0.2">
      <c r="B85" s="8"/>
      <c r="C85" s="8"/>
      <c r="D85" s="8"/>
      <c r="E85" s="8"/>
      <c r="F85" s="8"/>
      <c r="G85" s="8"/>
      <c r="H85" s="8"/>
      <c r="I85" s="8"/>
    </row>
    <row r="86" spans="2:9" x14ac:dyDescent="0.2">
      <c r="B86" s="8"/>
      <c r="C86" s="8"/>
      <c r="D86" s="8"/>
      <c r="E86" s="8"/>
      <c r="F86" s="8"/>
      <c r="G86" s="8"/>
      <c r="H86" s="8"/>
      <c r="I86" s="8"/>
    </row>
    <row r="87" spans="2:9" x14ac:dyDescent="0.2">
      <c r="C87" s="8"/>
      <c r="D87" s="8"/>
      <c r="E87" s="8"/>
      <c r="F87" s="8"/>
      <c r="G87" s="8"/>
      <c r="H87" s="8"/>
      <c r="I87" s="8"/>
    </row>
    <row r="88" spans="2:9" x14ac:dyDescent="0.2">
      <c r="C88" s="8"/>
      <c r="D88" s="8"/>
      <c r="E88" s="8"/>
      <c r="F88" s="8"/>
      <c r="G88" s="8"/>
      <c r="H88" s="8"/>
      <c r="I88" s="8"/>
    </row>
    <row r="89" spans="2:9" x14ac:dyDescent="0.2">
      <c r="B89" s="8"/>
      <c r="C89" s="8"/>
      <c r="D89" s="8"/>
      <c r="E89" s="8"/>
      <c r="F89" s="8"/>
      <c r="G89" s="8"/>
      <c r="H89" s="8"/>
      <c r="I89" s="8"/>
    </row>
    <row r="90" spans="2:9" x14ac:dyDescent="0.2">
      <c r="B90" s="8"/>
      <c r="C90" s="8"/>
      <c r="D90" s="8"/>
      <c r="E90" s="8"/>
      <c r="F90" s="8"/>
      <c r="G90" s="8"/>
      <c r="H90" s="8"/>
      <c r="I90" s="8"/>
    </row>
    <row r="91" spans="2:9" x14ac:dyDescent="0.2">
      <c r="B91" s="8"/>
      <c r="C91" s="8"/>
    </row>
    <row r="92" spans="2:9" x14ac:dyDescent="0.2">
      <c r="B92" s="8"/>
      <c r="C92" s="8"/>
    </row>
    <row r="93" spans="2:9" x14ac:dyDescent="0.2">
      <c r="B93" s="8"/>
      <c r="C93" s="8"/>
    </row>
    <row r="94" spans="2:9" x14ac:dyDescent="0.2">
      <c r="B94" s="8"/>
      <c r="C94" s="8"/>
    </row>
    <row r="95" spans="2:9" x14ac:dyDescent="0.2">
      <c r="B95" s="8"/>
      <c r="C95" s="8"/>
    </row>
    <row r="96" spans="2:9" x14ac:dyDescent="0.2">
      <c r="B96" s="8"/>
      <c r="C96" s="8"/>
    </row>
    <row r="97" spans="2:9" x14ac:dyDescent="0.2">
      <c r="B97" s="8"/>
      <c r="C97" s="8"/>
    </row>
    <row r="98" spans="2:9" x14ac:dyDescent="0.2">
      <c r="B98" s="8"/>
      <c r="C98" s="8"/>
      <c r="D98" s="8"/>
      <c r="E98" s="8"/>
      <c r="F98" s="8"/>
      <c r="G98" s="8"/>
      <c r="H98" s="8"/>
      <c r="I98" s="8"/>
    </row>
  </sheetData>
  <mergeCells count="9">
    <mergeCell ref="B1:D1"/>
    <mergeCell ref="K2:M2"/>
    <mergeCell ref="K18:M18"/>
    <mergeCell ref="K34:M34"/>
    <mergeCell ref="K50:M50"/>
    <mergeCell ref="B2:D2"/>
    <mergeCell ref="B25:D25"/>
    <mergeCell ref="B49:D49"/>
    <mergeCell ref="F2:I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9F558-5714-4305-8B5B-60524FF483BE}">
  <dimension ref="A1:Z63"/>
  <sheetViews>
    <sheetView workbookViewId="0">
      <selection activeCell="G31" sqref="G31"/>
    </sheetView>
  </sheetViews>
  <sheetFormatPr defaultRowHeight="14.25" x14ac:dyDescent="0.2"/>
  <cols>
    <col min="1" max="1" width="10.5" customWidth="1"/>
    <col min="2" max="2" width="10.625" customWidth="1"/>
    <col min="3" max="3" width="9.75" customWidth="1"/>
    <col min="4" max="6" width="9.25" customWidth="1"/>
    <col min="7" max="9" width="21.25" customWidth="1"/>
    <col min="10" max="10" width="14" customWidth="1"/>
    <col min="11" max="11" width="10.875" customWidth="1"/>
    <col min="12" max="14" width="11" customWidth="1"/>
    <col min="15" max="15" width="14.75" customWidth="1"/>
    <col min="16" max="16" width="10.875" customWidth="1"/>
    <col min="17" max="17" width="11.25" customWidth="1"/>
    <col min="18" max="18" width="11.375" customWidth="1"/>
    <col min="20" max="20" width="27.125" customWidth="1"/>
    <col min="21" max="21" width="29.5" customWidth="1"/>
    <col min="22" max="22" width="11.625" customWidth="1"/>
    <col min="23" max="23" width="17.625" customWidth="1"/>
  </cols>
  <sheetData>
    <row r="1" spans="1:26" x14ac:dyDescent="0.2">
      <c r="A1" s="208" t="s">
        <v>82</v>
      </c>
      <c r="B1" s="208"/>
      <c r="C1" s="208"/>
      <c r="D1" s="208"/>
      <c r="E1" s="93"/>
      <c r="F1" s="93"/>
      <c r="G1" s="93"/>
      <c r="H1" s="93"/>
      <c r="I1" s="93"/>
      <c r="J1" s="209" t="s">
        <v>84</v>
      </c>
      <c r="K1" s="209"/>
      <c r="L1" s="209"/>
      <c r="M1" s="209"/>
      <c r="N1" s="93"/>
      <c r="O1" s="3"/>
      <c r="P1" s="208" t="s">
        <v>85</v>
      </c>
      <c r="Q1" s="208"/>
      <c r="R1" s="208"/>
      <c r="T1" s="208" t="s">
        <v>86</v>
      </c>
      <c r="U1" s="208"/>
      <c r="V1" s="93"/>
      <c r="W1" s="3"/>
      <c r="X1" s="2" t="s">
        <v>87</v>
      </c>
    </row>
    <row r="2" spans="1:26" ht="17.25" x14ac:dyDescent="0.25">
      <c r="A2" s="88" t="s">
        <v>83</v>
      </c>
      <c r="B2" s="218" t="s">
        <v>356</v>
      </c>
      <c r="C2" s="218"/>
      <c r="D2" s="218"/>
      <c r="E2" s="107" t="s">
        <v>73</v>
      </c>
      <c r="F2" s="100" t="s">
        <v>542</v>
      </c>
      <c r="G2" s="100" t="s">
        <v>357</v>
      </c>
      <c r="H2" s="100" t="s">
        <v>358</v>
      </c>
      <c r="I2" s="100"/>
      <c r="K2" s="209" t="s">
        <v>297</v>
      </c>
      <c r="L2" s="209"/>
      <c r="M2" s="209"/>
      <c r="N2" s="94"/>
      <c r="P2" s="209" t="s">
        <v>298</v>
      </c>
      <c r="Q2" s="209"/>
      <c r="R2" s="209"/>
      <c r="T2" s="12" t="s">
        <v>272</v>
      </c>
      <c r="U2" s="12" t="s">
        <v>273</v>
      </c>
      <c r="V2" s="12"/>
      <c r="X2" s="2" t="s">
        <v>277</v>
      </c>
    </row>
    <row r="3" spans="1:26" x14ac:dyDescent="0.2">
      <c r="A3" s="48">
        <v>0</v>
      </c>
      <c r="B3" s="58">
        <v>0.90760000000000007</v>
      </c>
      <c r="C3" s="58">
        <v>0.91390000000000005</v>
      </c>
      <c r="D3" s="58">
        <v>1.1784999999999999</v>
      </c>
      <c r="E3" s="58">
        <f>AVERAGE(B3:D3)</f>
        <v>1</v>
      </c>
      <c r="F3" s="58">
        <f>_xlfn.STDEV.S(B3:D3)/SQRT(COUNT(B3:D3))</f>
        <v>8.9268527488695695E-2</v>
      </c>
      <c r="G3" s="58"/>
      <c r="H3" s="58"/>
      <c r="I3" s="58"/>
      <c r="K3" s="48" t="s">
        <v>51</v>
      </c>
      <c r="L3" s="48" t="s">
        <v>78</v>
      </c>
      <c r="M3" s="48" t="s">
        <v>79</v>
      </c>
      <c r="N3" s="48"/>
      <c r="O3" s="48"/>
      <c r="P3" s="48" t="s">
        <v>51</v>
      </c>
      <c r="Q3" s="48" t="s">
        <v>78</v>
      </c>
      <c r="R3" s="48" t="s">
        <v>79</v>
      </c>
      <c r="T3" s="57">
        <v>8.5000000000000006E-2</v>
      </c>
      <c r="U3" s="57">
        <v>9.2300000000000007E-2</v>
      </c>
      <c r="V3" s="57"/>
      <c r="X3" s="48" t="s">
        <v>51</v>
      </c>
      <c r="Y3" s="48" t="s">
        <v>78</v>
      </c>
      <c r="Z3" s="48" t="s">
        <v>79</v>
      </c>
    </row>
    <row r="4" spans="1:26" x14ac:dyDescent="0.2">
      <c r="A4" s="48">
        <v>0.01</v>
      </c>
      <c r="B4" s="58">
        <v>0.89569999999999994</v>
      </c>
      <c r="C4" s="58">
        <v>0.74269999999999992</v>
      </c>
      <c r="D4" s="58">
        <v>0.51270000000000004</v>
      </c>
      <c r="E4" s="58">
        <f t="shared" ref="E4:E23" si="0">AVERAGE(B4:D4)</f>
        <v>0.7170333333333333</v>
      </c>
      <c r="F4" s="58">
        <f t="shared" ref="F4:F23" si="1">_xlfn.STDEV.S(B4:D4)/SQRT(COUNT(B4:D4))</f>
        <v>0.11130488658535047</v>
      </c>
      <c r="G4" s="196">
        <f>_xlfn.T.TEST(B4:D4,B12:D12,2,2)</f>
        <v>3.1913354811357299E-2</v>
      </c>
      <c r="H4" s="197">
        <f>_xlfn.T.TEST(B4:D4,B20:D20,2,3)</f>
        <v>5.609152411410484E-2</v>
      </c>
      <c r="I4" s="114"/>
      <c r="K4" s="48">
        <v>2.04</v>
      </c>
      <c r="L4" s="48">
        <v>0.01</v>
      </c>
      <c r="M4" s="48">
        <v>0.79</v>
      </c>
      <c r="N4" s="48"/>
      <c r="O4" s="48"/>
      <c r="P4" s="48">
        <v>148.49</v>
      </c>
      <c r="Q4" s="48">
        <v>1.53</v>
      </c>
      <c r="R4" s="48">
        <v>67.75</v>
      </c>
      <c r="T4" s="57">
        <v>4.0999999999999995E-2</v>
      </c>
      <c r="U4" s="57">
        <v>0.313</v>
      </c>
      <c r="V4" s="57"/>
      <c r="X4" s="48">
        <v>1.1339999999999999</v>
      </c>
      <c r="Y4" s="48">
        <v>5.5259999999999998</v>
      </c>
      <c r="Z4" s="48">
        <v>9.6989999999999998</v>
      </c>
    </row>
    <row r="5" spans="1:26" x14ac:dyDescent="0.2">
      <c r="A5" s="48">
        <v>0.1</v>
      </c>
      <c r="B5" s="58">
        <v>0.3493</v>
      </c>
      <c r="C5" s="58">
        <v>0.2296</v>
      </c>
      <c r="D5" s="58">
        <v>0.29499999999999998</v>
      </c>
      <c r="E5" s="58">
        <f t="shared" si="0"/>
        <v>0.29129999999999995</v>
      </c>
      <c r="F5" s="58">
        <f t="shared" si="1"/>
        <v>3.4603901514135782E-2</v>
      </c>
      <c r="G5" s="196">
        <f t="shared" ref="G5:G7" si="2">_xlfn.T.TEST(B5:D5,B13:D13,2,2)</f>
        <v>0.51311348696353876</v>
      </c>
      <c r="H5" s="196">
        <f>_xlfn.T.TEST(B5:D5,B21:D21,2,2)</f>
        <v>4.1618165357191978E-3</v>
      </c>
      <c r="I5" s="49"/>
      <c r="K5" s="48">
        <v>2.97</v>
      </c>
      <c r="L5" s="48">
        <v>0.09</v>
      </c>
      <c r="M5" s="48">
        <v>0.27</v>
      </c>
      <c r="N5" s="48"/>
      <c r="O5" s="48"/>
      <c r="P5" s="48">
        <v>209.5</v>
      </c>
      <c r="Q5" s="48">
        <v>3.04</v>
      </c>
      <c r="R5" s="48">
        <v>117.26</v>
      </c>
      <c r="T5" s="57">
        <v>3.5000000000000003E-2</v>
      </c>
      <c r="U5" s="57">
        <v>0.1968</v>
      </c>
      <c r="V5" s="57"/>
      <c r="X5" s="48">
        <v>2.2250000000000001</v>
      </c>
      <c r="Y5" s="48">
        <v>2.0539999999999998</v>
      </c>
      <c r="Z5" s="48">
        <v>53.646999999999998</v>
      </c>
    </row>
    <row r="6" spans="1:26" x14ac:dyDescent="0.2">
      <c r="A6" s="48">
        <v>1</v>
      </c>
      <c r="B6" s="58">
        <v>0.1024</v>
      </c>
      <c r="C6" s="58">
        <v>0.1242</v>
      </c>
      <c r="D6" s="58">
        <v>0.18420000000000003</v>
      </c>
      <c r="E6" s="58">
        <f t="shared" si="0"/>
        <v>0.13693333333333335</v>
      </c>
      <c r="F6" s="58">
        <f t="shared" si="1"/>
        <v>2.4456855435189887E-2</v>
      </c>
      <c r="G6" s="196">
        <f t="shared" si="2"/>
        <v>0.39701274362760841</v>
      </c>
      <c r="H6" s="196">
        <f t="shared" ref="H6:H7" si="3">_xlfn.T.TEST(B6:D6,B22:D22,2,2)</f>
        <v>1.7832234578053111E-2</v>
      </c>
      <c r="I6" s="49"/>
      <c r="K6" s="48">
        <v>0.54</v>
      </c>
      <c r="L6" s="48">
        <v>0.08</v>
      </c>
      <c r="M6" s="48">
        <v>0.35</v>
      </c>
      <c r="N6" s="48"/>
      <c r="O6" s="48"/>
      <c r="P6" s="48">
        <v>134.01</v>
      </c>
      <c r="Q6" s="48">
        <v>2.65</v>
      </c>
      <c r="R6" s="48">
        <v>43.51</v>
      </c>
      <c r="T6" s="57">
        <v>7.8E-2</v>
      </c>
      <c r="U6" s="57">
        <v>0.1837</v>
      </c>
      <c r="V6" s="57"/>
      <c r="X6" s="48">
        <v>1.7</v>
      </c>
      <c r="Y6" s="48">
        <v>1.2250000000000001</v>
      </c>
      <c r="Z6" s="48">
        <v>32.131999999999998</v>
      </c>
    </row>
    <row r="7" spans="1:26" x14ac:dyDescent="0.2">
      <c r="A7" s="48">
        <v>10</v>
      </c>
      <c r="B7" s="58">
        <v>3.0899999999999997E-2</v>
      </c>
      <c r="C7" s="58">
        <v>2.2099999999999998E-2</v>
      </c>
      <c r="D7" s="58">
        <v>1.7299999999999999E-2</v>
      </c>
      <c r="E7" s="58">
        <f t="shared" si="0"/>
        <v>2.343333333333333E-2</v>
      </c>
      <c r="F7" s="58">
        <f t="shared" si="1"/>
        <v>3.9821825394848308E-3</v>
      </c>
      <c r="G7" s="196">
        <f t="shared" si="2"/>
        <v>0.63896832491643774</v>
      </c>
      <c r="H7" s="196">
        <f t="shared" si="3"/>
        <v>4.0156704063504529E-2</v>
      </c>
      <c r="I7" s="49"/>
      <c r="K7" s="48">
        <v>1.18</v>
      </c>
      <c r="L7" s="48">
        <v>0.11</v>
      </c>
      <c r="M7" s="48">
        <v>1.1000000000000001</v>
      </c>
      <c r="N7" s="48"/>
      <c r="O7" s="48"/>
      <c r="P7" s="48">
        <v>104.48</v>
      </c>
      <c r="Q7" s="48">
        <v>38.17</v>
      </c>
      <c r="R7" s="48">
        <v>90.32</v>
      </c>
      <c r="T7" s="57">
        <v>4.2999999999999997E-2</v>
      </c>
      <c r="U7" s="57">
        <v>7.0900000000000005E-2</v>
      </c>
      <c r="V7" s="57"/>
      <c r="X7" s="48">
        <v>0.59199999999999997</v>
      </c>
      <c r="Y7" s="48">
        <v>3.4529999999999998</v>
      </c>
      <c r="Z7" s="48">
        <v>24.21</v>
      </c>
    </row>
    <row r="8" spans="1:26" x14ac:dyDescent="0.2">
      <c r="A8" s="48"/>
      <c r="E8" s="58"/>
      <c r="F8" s="58"/>
      <c r="K8" s="48">
        <v>0.74</v>
      </c>
      <c r="L8" s="48">
        <v>0.06</v>
      </c>
      <c r="M8" s="48">
        <v>1.1599999999999999</v>
      </c>
      <c r="N8" s="48"/>
      <c r="O8" s="48"/>
      <c r="P8" s="48">
        <v>147.19999999999999</v>
      </c>
      <c r="Q8" s="48">
        <v>37.79</v>
      </c>
      <c r="R8" s="48">
        <v>135.76</v>
      </c>
      <c r="T8" s="57">
        <v>0.1</v>
      </c>
      <c r="U8" s="57">
        <v>6.6799999999999998E-2</v>
      </c>
      <c r="V8" s="57"/>
      <c r="X8" s="48">
        <v>1.006</v>
      </c>
      <c r="Y8" s="48">
        <v>5.9710000000000001</v>
      </c>
      <c r="Z8" s="48">
        <v>12.959</v>
      </c>
    </row>
    <row r="9" spans="1:26" x14ac:dyDescent="0.2">
      <c r="A9" s="48"/>
      <c r="E9" s="58"/>
      <c r="F9" s="58"/>
      <c r="K9" s="48">
        <v>3.88</v>
      </c>
      <c r="L9" s="48">
        <v>0.1</v>
      </c>
      <c r="M9" s="48">
        <v>2.09</v>
      </c>
      <c r="N9" s="48"/>
      <c r="O9" s="48"/>
      <c r="P9" s="48">
        <v>90.1</v>
      </c>
      <c r="Q9" s="48">
        <v>34.28</v>
      </c>
      <c r="R9" s="48">
        <v>127.46</v>
      </c>
      <c r="T9" s="57">
        <v>6.5000000000000002E-2</v>
      </c>
      <c r="U9" s="57">
        <v>1.9199999999999998E-2</v>
      </c>
      <c r="V9" s="57"/>
      <c r="X9" s="48">
        <v>0.82199999999999995</v>
      </c>
      <c r="Y9" s="48">
        <v>1.4990000000000001</v>
      </c>
      <c r="Z9" s="48">
        <v>4.9809999999999999</v>
      </c>
    </row>
    <row r="10" spans="1:26" ht="15" x14ac:dyDescent="0.25">
      <c r="A10" s="88" t="s">
        <v>83</v>
      </c>
      <c r="B10" s="219" t="s">
        <v>295</v>
      </c>
      <c r="C10" s="219"/>
      <c r="D10" s="219"/>
      <c r="E10" s="58"/>
      <c r="F10" s="58"/>
      <c r="G10" s="100" t="s">
        <v>358</v>
      </c>
      <c r="H10" s="97"/>
      <c r="I10" s="97"/>
      <c r="K10" s="48">
        <v>1.03</v>
      </c>
      <c r="L10" s="48">
        <v>0.09</v>
      </c>
      <c r="M10" s="48">
        <v>0.35</v>
      </c>
      <c r="N10" s="48"/>
      <c r="O10" s="48"/>
      <c r="P10" s="48">
        <v>182.7</v>
      </c>
      <c r="Q10" s="48">
        <v>25.86</v>
      </c>
      <c r="R10" s="48">
        <v>56.08</v>
      </c>
      <c r="T10" s="57">
        <v>2.2000000000000002E-2</v>
      </c>
      <c r="U10" s="57">
        <v>0.38549999999999995</v>
      </c>
      <c r="V10" s="57"/>
      <c r="X10" s="48">
        <v>1.4219999999999999</v>
      </c>
      <c r="Y10" s="48">
        <v>1.825</v>
      </c>
      <c r="Z10" s="48">
        <v>3.9089999999999998</v>
      </c>
    </row>
    <row r="11" spans="1:26" x14ac:dyDescent="0.2">
      <c r="A11" s="48">
        <v>0</v>
      </c>
      <c r="B11" s="58">
        <v>1.1926000000000001</v>
      </c>
      <c r="C11" s="58">
        <v>0.70579999999999998</v>
      </c>
      <c r="D11" s="58">
        <v>1.1015000000000001</v>
      </c>
      <c r="E11" s="58">
        <f t="shared" si="0"/>
        <v>0.99996666666666678</v>
      </c>
      <c r="F11" s="58">
        <f>_xlfn.STDEV.S(B11:D11)/SQRT(COUNT(B11:D11))</f>
        <v>0.14941588863898561</v>
      </c>
      <c r="G11" s="58"/>
      <c r="H11" s="58"/>
      <c r="I11" s="58"/>
      <c r="K11" s="48">
        <v>0.53</v>
      </c>
      <c r="L11" s="48"/>
      <c r="M11" s="48">
        <v>0.66</v>
      </c>
      <c r="N11" s="48"/>
      <c r="O11" s="48"/>
      <c r="P11" s="48">
        <v>658.42</v>
      </c>
      <c r="Q11" s="48"/>
      <c r="R11" s="48">
        <v>206.45</v>
      </c>
      <c r="T11" s="57">
        <v>4.5999999999999999E-2</v>
      </c>
      <c r="U11" s="57">
        <v>4.2699999999999995E-2</v>
      </c>
      <c r="V11" s="57"/>
      <c r="X11" s="48">
        <v>1.2010000000000001</v>
      </c>
      <c r="Y11" s="48"/>
      <c r="Z11" s="48">
        <v>129.554</v>
      </c>
    </row>
    <row r="12" spans="1:26" x14ac:dyDescent="0.2">
      <c r="A12" s="48">
        <v>0.01</v>
      </c>
      <c r="B12" s="58">
        <v>0.26050000000000001</v>
      </c>
      <c r="C12" s="58">
        <v>0.36280000000000001</v>
      </c>
      <c r="D12" s="58">
        <v>0.38579999999999998</v>
      </c>
      <c r="E12" s="58">
        <f t="shared" si="0"/>
        <v>0.33636666666666665</v>
      </c>
      <c r="F12" s="58">
        <f t="shared" si="1"/>
        <v>3.8510013127901178E-2</v>
      </c>
      <c r="G12" s="196">
        <f>_xlfn.T.TEST(B12:D12,B20:D20,2,2)</f>
        <v>0.17755096132284187</v>
      </c>
      <c r="H12" s="58"/>
      <c r="I12" s="58"/>
      <c r="K12" s="48">
        <v>5.0199999999999996</v>
      </c>
      <c r="L12" s="48"/>
      <c r="M12" s="48">
        <v>0.93</v>
      </c>
      <c r="N12" s="48"/>
      <c r="O12" s="48"/>
      <c r="P12" s="48">
        <v>53.73</v>
      </c>
      <c r="Q12" s="48"/>
      <c r="R12" s="48">
        <v>160.77000000000001</v>
      </c>
      <c r="T12" s="57">
        <v>7.5999999999999998E-2</v>
      </c>
      <c r="U12" s="57">
        <v>5.7999999999999996E-2</v>
      </c>
      <c r="V12" s="57"/>
      <c r="X12" s="48">
        <v>0.67500000000000004</v>
      </c>
      <c r="Y12" s="48"/>
      <c r="Z12" s="48">
        <v>6.3419999999999996</v>
      </c>
    </row>
    <row r="13" spans="1:26" x14ac:dyDescent="0.2">
      <c r="A13" s="48">
        <v>0.1</v>
      </c>
      <c r="B13" s="58">
        <v>0.23769999999999999</v>
      </c>
      <c r="C13" s="58">
        <v>0.18129999999999999</v>
      </c>
      <c r="D13" s="58">
        <v>0.3337</v>
      </c>
      <c r="E13" s="58">
        <f t="shared" si="0"/>
        <v>0.25089999999999996</v>
      </c>
      <c r="F13" s="58">
        <f t="shared" si="1"/>
        <v>4.4486402416918432E-2</v>
      </c>
      <c r="G13" s="196">
        <f t="shared" ref="G13:G15" si="4">_xlfn.T.TEST(B13:D13,B21:D21,2,2)</f>
        <v>1.9401589693598949E-2</v>
      </c>
      <c r="H13" s="58"/>
      <c r="I13" s="58"/>
      <c r="K13" s="48">
        <v>1.24</v>
      </c>
      <c r="L13" s="48"/>
      <c r="M13" s="48">
        <v>0.79</v>
      </c>
      <c r="N13" s="48"/>
      <c r="O13" s="48"/>
      <c r="P13" s="48">
        <v>345.86</v>
      </c>
      <c r="Q13" s="48"/>
      <c r="R13" s="48">
        <v>126.3</v>
      </c>
      <c r="T13" s="57">
        <v>6.3E-2</v>
      </c>
      <c r="U13" s="57">
        <v>0.22690000000000002</v>
      </c>
      <c r="V13" s="57"/>
      <c r="X13" s="48">
        <v>1.0780000000000001</v>
      </c>
      <c r="Y13" s="48"/>
      <c r="Z13" s="48">
        <v>6.8760000000000003</v>
      </c>
    </row>
    <row r="14" spans="1:26" x14ac:dyDescent="0.2">
      <c r="A14" s="48">
        <v>1</v>
      </c>
      <c r="B14" s="58">
        <v>0.15579999999999999</v>
      </c>
      <c r="C14" s="58">
        <v>6.54E-2</v>
      </c>
      <c r="D14" s="58">
        <v>8.5099999999999995E-2</v>
      </c>
      <c r="E14" s="58">
        <f t="shared" si="0"/>
        <v>0.10210000000000001</v>
      </c>
      <c r="F14" s="58">
        <f t="shared" si="1"/>
        <v>2.7445643248671232E-2</v>
      </c>
      <c r="G14" s="196">
        <f t="shared" si="4"/>
        <v>8.8861871835552969E-2</v>
      </c>
      <c r="H14" s="58"/>
      <c r="I14" s="58"/>
      <c r="K14" s="48">
        <v>1.1399999999999999</v>
      </c>
      <c r="L14" s="48"/>
      <c r="M14" s="48">
        <v>0.3</v>
      </c>
      <c r="N14" s="48"/>
      <c r="O14" s="48"/>
      <c r="P14" s="48">
        <v>91.45</v>
      </c>
      <c r="Q14" s="48"/>
      <c r="R14" s="48"/>
      <c r="T14" s="57">
        <v>0.105</v>
      </c>
      <c r="U14" s="57">
        <v>7.0599999999999996E-2</v>
      </c>
      <c r="V14" s="57"/>
      <c r="X14" s="48">
        <v>0.95799999999999996</v>
      </c>
      <c r="Y14" s="48"/>
      <c r="Z14" s="48">
        <v>109.85599999999999</v>
      </c>
    </row>
    <row r="15" spans="1:26" x14ac:dyDescent="0.2">
      <c r="A15" s="48">
        <v>10</v>
      </c>
      <c r="B15" s="58">
        <v>3.04E-2</v>
      </c>
      <c r="C15" s="58">
        <v>1.18E-2</v>
      </c>
      <c r="D15" s="58">
        <v>1.78E-2</v>
      </c>
      <c r="E15" s="58">
        <f t="shared" si="0"/>
        <v>0.02</v>
      </c>
      <c r="F15" s="58">
        <f t="shared" si="1"/>
        <v>5.4808758424178912E-3</v>
      </c>
      <c r="G15" s="196">
        <f t="shared" si="4"/>
        <v>0.15212038368399206</v>
      </c>
      <c r="H15" s="58"/>
      <c r="I15" s="58"/>
      <c r="K15" s="48">
        <v>3.35</v>
      </c>
      <c r="L15" s="48"/>
      <c r="M15" s="48">
        <v>1.28</v>
      </c>
      <c r="N15" s="48"/>
      <c r="O15" s="48"/>
      <c r="P15" s="48">
        <v>257.06</v>
      </c>
      <c r="Q15" s="48"/>
      <c r="R15" s="48"/>
      <c r="T15" s="57">
        <v>0.111</v>
      </c>
      <c r="U15" s="57">
        <v>3.6699999999999997E-2</v>
      </c>
      <c r="V15" s="57"/>
      <c r="X15" s="48">
        <v>0.50700000000000001</v>
      </c>
      <c r="Y15" s="48"/>
      <c r="Z15" s="30">
        <v>9.7889999999999997</v>
      </c>
    </row>
    <row r="16" spans="1:26" x14ac:dyDescent="0.2">
      <c r="A16" s="48"/>
      <c r="E16" s="58"/>
      <c r="F16" s="58"/>
      <c r="K16" s="48">
        <v>0.91</v>
      </c>
      <c r="L16" s="48"/>
      <c r="M16" s="48">
        <v>1.54</v>
      </c>
      <c r="N16" s="48"/>
      <c r="O16" s="48"/>
      <c r="P16" s="48">
        <v>186.92</v>
      </c>
      <c r="Q16" s="48"/>
      <c r="R16" s="48"/>
      <c r="T16" s="56"/>
      <c r="U16" s="56"/>
      <c r="V16" s="56"/>
      <c r="X16" s="48">
        <v>0.499</v>
      </c>
      <c r="Y16" s="48"/>
      <c r="Z16" s="30">
        <v>6.5670000000000002</v>
      </c>
    </row>
    <row r="17" spans="1:26" x14ac:dyDescent="0.2">
      <c r="A17" s="48"/>
      <c r="E17" s="58"/>
      <c r="F17" s="58"/>
      <c r="K17" s="48">
        <v>2.9</v>
      </c>
      <c r="L17" s="48"/>
      <c r="M17" s="48"/>
      <c r="N17" s="48"/>
      <c r="O17" s="48"/>
      <c r="P17" s="48"/>
      <c r="Q17" s="48"/>
      <c r="R17" s="48"/>
      <c r="T17" s="220" t="s">
        <v>360</v>
      </c>
      <c r="U17" s="220"/>
      <c r="V17" s="115"/>
      <c r="X17" s="48">
        <v>0.45100000000000001</v>
      </c>
      <c r="Y17" s="48"/>
      <c r="Z17" s="48"/>
    </row>
    <row r="18" spans="1:26" ht="15" x14ac:dyDescent="0.25">
      <c r="A18" s="88" t="s">
        <v>83</v>
      </c>
      <c r="B18" s="219" t="s">
        <v>296</v>
      </c>
      <c r="C18" s="219"/>
      <c r="D18" s="219"/>
      <c r="E18" s="58"/>
      <c r="F18" s="58"/>
      <c r="G18" s="97"/>
      <c r="H18" s="97"/>
      <c r="I18" s="97"/>
      <c r="K18" s="48">
        <v>2</v>
      </c>
      <c r="L18" s="48"/>
      <c r="M18" s="48"/>
      <c r="N18" s="48"/>
      <c r="O18" s="48"/>
      <c r="P18" s="48"/>
      <c r="Q18" s="48"/>
      <c r="R18" s="48"/>
      <c r="T18" s="220" t="s">
        <v>359</v>
      </c>
      <c r="U18" s="220"/>
      <c r="V18" s="115"/>
      <c r="X18" s="48">
        <v>0.73099999999999998</v>
      </c>
      <c r="Y18" s="48"/>
      <c r="Z18" s="48"/>
    </row>
    <row r="19" spans="1:26" x14ac:dyDescent="0.2">
      <c r="A19" s="48">
        <v>0</v>
      </c>
      <c r="B19" s="58">
        <v>1.2610999999999999</v>
      </c>
      <c r="C19" s="58">
        <v>1.0823</v>
      </c>
      <c r="D19" s="58">
        <v>0.65659999999999996</v>
      </c>
      <c r="E19" s="58">
        <f t="shared" si="0"/>
        <v>1</v>
      </c>
      <c r="F19" s="58">
        <f>_xlfn.STDEV.S(B19:D19)/SQRT(COUNT(B19:D19))</f>
        <v>0.17929029533134233</v>
      </c>
      <c r="G19" s="58"/>
      <c r="H19" s="58"/>
      <c r="I19" s="58"/>
      <c r="K19" s="48">
        <v>1.85</v>
      </c>
      <c r="L19" s="48"/>
      <c r="M19" s="48"/>
      <c r="N19" s="48"/>
      <c r="O19" s="48"/>
      <c r="P19" s="48"/>
      <c r="Q19" s="48"/>
      <c r="R19" s="48"/>
    </row>
    <row r="20" spans="1:26" x14ac:dyDescent="0.2">
      <c r="A20" s="48">
        <v>0.01</v>
      </c>
      <c r="B20" s="58">
        <v>0.28809999999999997</v>
      </c>
      <c r="C20" s="58">
        <v>0.2545</v>
      </c>
      <c r="D20" s="58">
        <v>0.27179999999999999</v>
      </c>
      <c r="E20" s="58">
        <f t="shared" si="0"/>
        <v>0.27146666666666669</v>
      </c>
      <c r="F20" s="58">
        <f t="shared" si="1"/>
        <v>9.7009163370156727E-3</v>
      </c>
      <c r="G20" s="58"/>
      <c r="H20" s="58"/>
      <c r="I20" s="58"/>
      <c r="K20" s="48">
        <v>3.42</v>
      </c>
      <c r="L20" s="48"/>
      <c r="M20" s="48"/>
      <c r="N20" s="48"/>
      <c r="O20" s="48"/>
      <c r="P20" s="48"/>
      <c r="Q20" s="48"/>
      <c r="R20" s="48"/>
      <c r="W20" s="48" t="s">
        <v>73</v>
      </c>
      <c r="X20" s="49">
        <f>AVERAGE(X4:X18)</f>
        <v>1.0000666666666667</v>
      </c>
      <c r="Y20" s="49">
        <f t="shared" ref="Y20:Z20" si="5">AVERAGE(Y4:Y18)</f>
        <v>3.0789999999999997</v>
      </c>
      <c r="Z20" s="49">
        <f t="shared" si="5"/>
        <v>31.578538461538457</v>
      </c>
    </row>
    <row r="21" spans="1:26" x14ac:dyDescent="0.2">
      <c r="A21" s="48">
        <v>0.1</v>
      </c>
      <c r="B21" s="58">
        <v>6.9500000000000006E-2</v>
      </c>
      <c r="C21" s="58">
        <v>6.4100000000000004E-2</v>
      </c>
      <c r="D21" s="58">
        <v>9.9299999999999999E-2</v>
      </c>
      <c r="E21" s="58">
        <f t="shared" si="0"/>
        <v>7.7633333333333332E-2</v>
      </c>
      <c r="F21" s="58">
        <f t="shared" si="1"/>
        <v>1.0944912567540753E-2</v>
      </c>
      <c r="G21" s="58"/>
      <c r="H21" s="58"/>
      <c r="I21" s="58"/>
      <c r="W21" s="48" t="s">
        <v>543</v>
      </c>
      <c r="X21" s="49">
        <f>_xlfn.STDEV.S(X4:X18)/SQRT(COUNT(X4:X18))</f>
        <v>0.12736402522154713</v>
      </c>
      <c r="Y21" s="49">
        <f t="shared" ref="Y21" si="6">_xlfn.STDEV.S(Y4:Y18)/SQRT(COUNT(Y4:Y18))</f>
        <v>0.74078796529358493</v>
      </c>
      <c r="Z21" s="49">
        <f>_xlfn.STDEV.S(Z4:Z18)/SQRT(COUNT(Z4:Z18))</f>
        <v>11.578623061274127</v>
      </c>
    </row>
    <row r="22" spans="1:26" x14ac:dyDescent="0.2">
      <c r="A22" s="48">
        <v>1</v>
      </c>
      <c r="B22" s="58">
        <v>5.0499999999999996E-2</v>
      </c>
      <c r="C22" s="58">
        <v>3.0299999999999997E-2</v>
      </c>
      <c r="D22" s="58">
        <v>3.7000000000000005E-2</v>
      </c>
      <c r="E22" s="58">
        <f t="shared" si="0"/>
        <v>3.9266666666666665E-2</v>
      </c>
      <c r="F22" s="58">
        <f t="shared" si="1"/>
        <v>5.9403516543869552E-3</v>
      </c>
      <c r="G22" s="58"/>
      <c r="H22" s="58"/>
      <c r="I22" s="58"/>
      <c r="J22" s="48" t="s">
        <v>73</v>
      </c>
      <c r="K22" s="49">
        <f>AVERAGE(K4:K21)</f>
        <v>2.0435294117647058</v>
      </c>
      <c r="L22" s="49">
        <f t="shared" ref="L22:M22" si="7">AVERAGE(L4:L21)</f>
        <v>7.7142857142857138E-2</v>
      </c>
      <c r="M22" s="49">
        <f t="shared" si="7"/>
        <v>0.89307692307692299</v>
      </c>
      <c r="N22" s="94"/>
      <c r="O22" s="48" t="s">
        <v>73</v>
      </c>
      <c r="P22" s="49">
        <f>AVERAGE(P4:P18)</f>
        <v>200.76307692307694</v>
      </c>
      <c r="Q22" s="49">
        <f t="shared" ref="Q22:R22" si="8">AVERAGE(Q4:Q18)</f>
        <v>20.474285714285713</v>
      </c>
      <c r="R22" s="49">
        <f t="shared" si="8"/>
        <v>113.16599999999998</v>
      </c>
      <c r="W22" s="48" t="s">
        <v>354</v>
      </c>
      <c r="Y22" s="196">
        <f>_xlfn.T.TEST(Y4:Y10,X4:X18,2,3)</f>
        <v>3.0711341002026202E-2</v>
      </c>
      <c r="Z22" s="196">
        <f>_xlfn.T.TEST(Z4:Z16,X4:X18,2,3)</f>
        <v>2.1538884319349996E-2</v>
      </c>
    </row>
    <row r="23" spans="1:26" x14ac:dyDescent="0.2">
      <c r="A23" s="48">
        <v>10</v>
      </c>
      <c r="B23" s="58">
        <v>5.8999999999999999E-3</v>
      </c>
      <c r="C23" s="58">
        <v>1.4199999999999999E-2</v>
      </c>
      <c r="D23" s="58">
        <v>8.0000000000000002E-3</v>
      </c>
      <c r="E23" s="58">
        <f t="shared" si="0"/>
        <v>9.3666666666666672E-3</v>
      </c>
      <c r="F23" s="58">
        <f t="shared" si="1"/>
        <v>2.4915412454498452E-3</v>
      </c>
      <c r="G23" s="58"/>
      <c r="H23" s="58"/>
      <c r="I23" s="58"/>
      <c r="J23" s="48" t="s">
        <v>543</v>
      </c>
      <c r="K23" s="49">
        <f>_xlfn.STDEV.S(K4:K20)/SQRT(COUNT(K4:K20))</f>
        <v>0.32218913560259288</v>
      </c>
      <c r="L23" s="49">
        <f t="shared" ref="L23" si="9">_xlfn.STDEV.S(L4:L20)/SQRT(COUNT(L4:L20))</f>
        <v>1.2670604472047696E-2</v>
      </c>
      <c r="M23" s="49">
        <f>_xlfn.STDEV.S(M4:M20)/SQRT(COUNT(M4:M20))</f>
        <v>0.15024929973549273</v>
      </c>
      <c r="N23" s="48"/>
      <c r="O23" s="48" t="s">
        <v>543</v>
      </c>
      <c r="P23" s="49">
        <f>_xlfn.STDEV.S(P4:P20)/SQRT(COUNT(P4:P20))</f>
        <v>43.809672292663087</v>
      </c>
      <c r="Q23" s="49">
        <f t="shared" ref="Q23:R23" si="10">_xlfn.STDEV.S(Q4:Q20)/SQRT(COUNT(Q4:Q20))</f>
        <v>6.5703543635472998</v>
      </c>
      <c r="R23" s="49">
        <f t="shared" si="10"/>
        <v>15.835065884155828</v>
      </c>
      <c r="W23" s="48" t="s">
        <v>355</v>
      </c>
      <c r="Y23" s="196"/>
      <c r="Z23" s="196">
        <f>_xlfn.T.TEST(Z4:Z16,Y4:Y10,2,3)</f>
        <v>3.0093190184978098E-2</v>
      </c>
    </row>
    <row r="24" spans="1:26" x14ac:dyDescent="0.2">
      <c r="J24" s="48" t="s">
        <v>354</v>
      </c>
      <c r="L24" s="196">
        <f>_xlfn.T.TEST(L4:L10,K4:K20,2,3)</f>
        <v>1.5181060100159213E-5</v>
      </c>
      <c r="M24" s="196">
        <f>_xlfn.T.TEST(M4:M16,K4:K20,2,3)</f>
        <v>3.7477152016989462E-3</v>
      </c>
      <c r="N24" s="57"/>
      <c r="O24" s="48" t="s">
        <v>354</v>
      </c>
      <c r="Q24" s="196">
        <f>_xlfn.T.TEST(Q4:Q10,P4:P16,2,3)</f>
        <v>1.4254679639424969E-3</v>
      </c>
      <c r="R24" s="196">
        <f>_xlfn.T.TEST(R4:R13,P4:P16,2,3)</f>
        <v>7.9612748474880826E-2</v>
      </c>
    </row>
    <row r="25" spans="1:26" x14ac:dyDescent="0.2">
      <c r="A25" s="209" t="s">
        <v>544</v>
      </c>
      <c r="B25" s="209"/>
      <c r="C25" s="209"/>
      <c r="D25" s="209"/>
      <c r="E25" s="94"/>
      <c r="F25" s="94"/>
      <c r="G25" s="94"/>
      <c r="H25" s="94"/>
      <c r="I25" s="94"/>
      <c r="J25" s="48" t="s">
        <v>355</v>
      </c>
      <c r="L25" s="196"/>
      <c r="M25" s="196">
        <f>_xlfn.T.TEST(M4:M16,L4:L10,2,3)</f>
        <v>1.4963328830653127E-4</v>
      </c>
      <c r="N25" s="57"/>
      <c r="O25" s="48" t="s">
        <v>355</v>
      </c>
      <c r="Q25" s="196"/>
      <c r="R25" s="196">
        <f>_xlfn.T.TEST(R4:R13,Q4:Q10,2,3)</f>
        <v>1.6600072681231725E-4</v>
      </c>
    </row>
    <row r="26" spans="1:26" x14ac:dyDescent="0.2">
      <c r="A26" s="19" t="s">
        <v>100</v>
      </c>
      <c r="B26" s="19"/>
      <c r="C26" s="30">
        <v>3.7999999999999999E-2</v>
      </c>
      <c r="N26" s="57"/>
      <c r="O26" s="48"/>
    </row>
    <row r="27" spans="1:26" x14ac:dyDescent="0.2">
      <c r="A27" s="19" t="s">
        <v>101</v>
      </c>
      <c r="B27" s="19"/>
      <c r="C27" s="30">
        <v>8.9999999999999993E-3</v>
      </c>
      <c r="N27" s="57"/>
      <c r="O27" s="48"/>
    </row>
    <row r="28" spans="1:26" ht="16.5" x14ac:dyDescent="0.2">
      <c r="A28" s="2" t="s">
        <v>102</v>
      </c>
      <c r="C28" s="30">
        <v>4.0000000000000001E-3</v>
      </c>
      <c r="K28" s="209" t="s">
        <v>270</v>
      </c>
      <c r="L28" s="209"/>
      <c r="M28" s="209"/>
      <c r="N28" s="57"/>
      <c r="O28" s="48"/>
      <c r="P28" s="209" t="s">
        <v>271</v>
      </c>
      <c r="Q28" s="209"/>
      <c r="R28" s="209"/>
    </row>
    <row r="29" spans="1:26" x14ac:dyDescent="0.2">
      <c r="K29" s="48" t="s">
        <v>51</v>
      </c>
      <c r="L29" s="48" t="s">
        <v>78</v>
      </c>
      <c r="M29" s="48" t="s">
        <v>79</v>
      </c>
      <c r="N29" s="57"/>
      <c r="O29" s="48"/>
      <c r="P29" s="48" t="s">
        <v>51</v>
      </c>
      <c r="Q29" s="48" t="s">
        <v>78</v>
      </c>
      <c r="R29" s="48" t="s">
        <v>79</v>
      </c>
    </row>
    <row r="30" spans="1:26" x14ac:dyDescent="0.2">
      <c r="K30" s="57">
        <v>0.30199999999999999</v>
      </c>
      <c r="L30" s="57">
        <v>0.04</v>
      </c>
      <c r="M30" s="57">
        <v>8.5000000000000006E-2</v>
      </c>
      <c r="O30" s="48"/>
      <c r="P30" s="57">
        <v>0.107</v>
      </c>
      <c r="Q30" s="57">
        <v>2.6099999999999998E-2</v>
      </c>
      <c r="R30" s="57">
        <v>0.128</v>
      </c>
    </row>
    <row r="31" spans="1:26" x14ac:dyDescent="0.2">
      <c r="K31" s="57">
        <v>0.26899999999999996</v>
      </c>
      <c r="L31" s="57">
        <v>5.1699999999999996E-2</v>
      </c>
      <c r="M31" s="57">
        <v>4.0999999999999995E-2</v>
      </c>
      <c r="O31" s="48"/>
      <c r="P31" s="57">
        <v>9.8000000000000004E-2</v>
      </c>
      <c r="Q31" s="57">
        <v>2.4300000000000002E-2</v>
      </c>
      <c r="R31" s="57">
        <v>0.129</v>
      </c>
    </row>
    <row r="32" spans="1:26" x14ac:dyDescent="0.2">
      <c r="K32" s="57">
        <v>0.14699999999999999</v>
      </c>
      <c r="L32" s="57">
        <v>7.2599999999999998E-2</v>
      </c>
      <c r="M32" s="57">
        <v>3.5000000000000003E-2</v>
      </c>
      <c r="O32" s="48"/>
      <c r="P32" s="57">
        <v>0.107</v>
      </c>
      <c r="Q32" s="57">
        <v>3.3099999999999997E-2</v>
      </c>
      <c r="R32" s="57">
        <v>3.5000000000000003E-2</v>
      </c>
    </row>
    <row r="33" spans="11:19" x14ac:dyDescent="0.2">
      <c r="K33" s="57">
        <v>0.35600000000000004</v>
      </c>
      <c r="L33" s="57">
        <v>4.9299999999999997E-2</v>
      </c>
      <c r="M33" s="57">
        <v>7.8E-2</v>
      </c>
      <c r="O33" s="48"/>
      <c r="P33" s="57">
        <v>8.5999999999999993E-2</v>
      </c>
      <c r="Q33" s="57">
        <v>6.13E-2</v>
      </c>
      <c r="R33" s="57">
        <v>0.111</v>
      </c>
    </row>
    <row r="34" spans="11:19" x14ac:dyDescent="0.2">
      <c r="K34" s="57">
        <v>0.32</v>
      </c>
      <c r="L34" s="57">
        <v>5.9699999999999996E-2</v>
      </c>
      <c r="M34" s="57">
        <v>4.2999999999999997E-2</v>
      </c>
      <c r="O34" s="48"/>
      <c r="P34" s="57">
        <v>0.13800000000000001</v>
      </c>
      <c r="Q34" s="57">
        <v>4.99E-2</v>
      </c>
      <c r="R34" s="57">
        <v>9.5000000000000001E-2</v>
      </c>
    </row>
    <row r="35" spans="11:19" x14ac:dyDescent="0.2">
      <c r="K35" s="57">
        <v>0.09</v>
      </c>
      <c r="L35" s="57">
        <v>8.6300000000000002E-2</v>
      </c>
      <c r="M35" s="57">
        <v>0.1</v>
      </c>
      <c r="O35" s="48"/>
      <c r="P35" s="57">
        <v>0.12300000000000001</v>
      </c>
      <c r="Q35" s="57">
        <v>5.4299999999999994E-2</v>
      </c>
      <c r="R35" s="57">
        <v>0.20100000000000001</v>
      </c>
    </row>
    <row r="36" spans="11:19" x14ac:dyDescent="0.2">
      <c r="K36" s="57">
        <v>0.24100000000000002</v>
      </c>
      <c r="L36" s="57">
        <v>3.9800000000000002E-2</v>
      </c>
      <c r="M36" s="57">
        <v>6.5000000000000002E-2</v>
      </c>
      <c r="O36" s="48"/>
      <c r="P36" s="57">
        <v>0.127</v>
      </c>
      <c r="Q36" s="57">
        <v>4.1399999999999999E-2</v>
      </c>
      <c r="R36" s="57">
        <v>4.9000000000000002E-2</v>
      </c>
    </row>
    <row r="37" spans="11:19" x14ac:dyDescent="0.2">
      <c r="K37" s="57">
        <v>0.26500000000000001</v>
      </c>
      <c r="L37" s="57"/>
      <c r="M37" s="57">
        <v>2.2000000000000002E-2</v>
      </c>
      <c r="O37" s="48"/>
      <c r="P37" s="57">
        <v>0.109</v>
      </c>
      <c r="Q37" s="57"/>
      <c r="R37" s="57">
        <v>0.14899999999999999</v>
      </c>
    </row>
    <row r="38" spans="11:19" x14ac:dyDescent="0.2">
      <c r="K38" s="57">
        <v>0.191</v>
      </c>
      <c r="L38" s="57"/>
      <c r="M38" s="57">
        <v>4.5999999999999999E-2</v>
      </c>
      <c r="O38" s="48"/>
      <c r="P38" s="57">
        <v>8.8000000000000009E-2</v>
      </c>
      <c r="Q38" s="57"/>
      <c r="R38" s="57">
        <v>0.11800000000000001</v>
      </c>
    </row>
    <row r="39" spans="11:19" x14ac:dyDescent="0.2">
      <c r="K39" s="57">
        <v>0.183</v>
      </c>
      <c r="L39" s="57"/>
      <c r="M39" s="57">
        <v>7.5999999999999998E-2</v>
      </c>
      <c r="P39" s="57">
        <v>0.128</v>
      </c>
      <c r="Q39" s="57"/>
      <c r="R39" s="57">
        <v>0.06</v>
      </c>
    </row>
    <row r="40" spans="11:19" x14ac:dyDescent="0.2">
      <c r="K40" s="57">
        <v>0.10199999999999999</v>
      </c>
      <c r="L40" s="57"/>
      <c r="M40" s="57">
        <v>6.3E-2</v>
      </c>
      <c r="P40" s="57">
        <v>0.122</v>
      </c>
      <c r="Q40" s="57"/>
      <c r="R40" s="57"/>
    </row>
    <row r="41" spans="11:19" x14ac:dyDescent="0.2">
      <c r="K41" s="57">
        <v>0.15</v>
      </c>
      <c r="L41" s="57"/>
      <c r="M41" s="57">
        <v>0.105</v>
      </c>
      <c r="P41" s="57">
        <v>0.10199999999999999</v>
      </c>
      <c r="Q41" s="57"/>
      <c r="R41" s="57"/>
    </row>
    <row r="42" spans="11:19" x14ac:dyDescent="0.2">
      <c r="K42" s="57">
        <v>0.114</v>
      </c>
      <c r="L42" s="57"/>
      <c r="M42" s="57">
        <v>0.111</v>
      </c>
      <c r="P42" s="57">
        <v>0.13300000000000001</v>
      </c>
      <c r="Q42" s="57"/>
      <c r="R42" s="57"/>
    </row>
    <row r="43" spans="11:19" x14ac:dyDescent="0.2">
      <c r="K43" s="57">
        <v>0.13900000000000001</v>
      </c>
      <c r="L43" s="57"/>
      <c r="M43" s="57"/>
      <c r="N43" s="57"/>
    </row>
    <row r="44" spans="11:19" x14ac:dyDescent="0.2">
      <c r="K44" s="57">
        <v>0.14400000000000002</v>
      </c>
      <c r="L44" s="57"/>
      <c r="M44" s="57"/>
      <c r="N44" s="57"/>
      <c r="O44" s="48" t="s">
        <v>73</v>
      </c>
      <c r="P44" s="57">
        <f>AVERAGE(P30:P42)</f>
        <v>0.11292307692307693</v>
      </c>
      <c r="Q44" s="57">
        <f t="shared" ref="Q44:R44" si="11">AVERAGE(Q30:Q42)</f>
        <v>4.1485714285714285E-2</v>
      </c>
      <c r="R44" s="57">
        <f t="shared" si="11"/>
        <v>0.10750000000000001</v>
      </c>
      <c r="S44" s="49"/>
    </row>
    <row r="45" spans="11:19" x14ac:dyDescent="0.2">
      <c r="K45" s="57">
        <v>0.32600000000000001</v>
      </c>
      <c r="O45" s="48" t="s">
        <v>543</v>
      </c>
      <c r="P45" s="57">
        <f>_xlfn.STDEV.S(P30:P42)/SQRT(COUNT(P30:P42))</f>
        <v>4.6787319376491989E-3</v>
      </c>
      <c r="Q45" s="57">
        <f t="shared" ref="Q45" si="12">_xlfn.STDEV.S(Q30:Q42)/SQRT(COUNT(Q30:Q42))</f>
        <v>5.4116465486344313E-3</v>
      </c>
      <c r="R45" s="57">
        <f>_xlfn.STDEV.S(R30:R42)/SQRT(COUNT(R30:R42))</f>
        <v>1.583263156339532E-2</v>
      </c>
    </row>
    <row r="46" spans="11:19" x14ac:dyDescent="0.2">
      <c r="K46" s="57">
        <v>0.30399999999999999</v>
      </c>
      <c r="O46" s="48" t="s">
        <v>354</v>
      </c>
      <c r="P46" s="49"/>
      <c r="Q46" s="196">
        <f>_xlfn.T.TEST(Q30:Q37,P30:P42,2,2)</f>
        <v>1.9994669418272025E-8</v>
      </c>
      <c r="R46" s="196">
        <f>_xlfn.T.TEST(R30:R39,P30:P42,2,3)</f>
        <v>0.7489560712510217</v>
      </c>
    </row>
    <row r="47" spans="11:19" x14ac:dyDescent="0.2">
      <c r="O47" s="48" t="s">
        <v>355</v>
      </c>
      <c r="P47" s="49"/>
      <c r="Q47" s="196"/>
      <c r="R47" s="196">
        <f>_xlfn.T.TEST(R30:R39,Q30:Q36,2,3)</f>
        <v>2.2904732687377633E-3</v>
      </c>
    </row>
    <row r="48" spans="11:19" x14ac:dyDescent="0.2">
      <c r="P48" s="49"/>
      <c r="Q48" s="49"/>
      <c r="R48" s="49"/>
    </row>
    <row r="50" spans="10:14" x14ac:dyDescent="0.2">
      <c r="J50" s="48" t="s">
        <v>73</v>
      </c>
      <c r="K50" s="57">
        <f>AVERAGE(K30:K46)</f>
        <v>0.2142941176470588</v>
      </c>
      <c r="L50" s="57">
        <f>AVERAGE(L30:L45)</f>
        <v>5.7057142857142855E-2</v>
      </c>
      <c r="M50" s="57">
        <f>AVERAGE(M30:M45)</f>
        <v>6.6923076923076918E-2</v>
      </c>
    </row>
    <row r="51" spans="10:14" x14ac:dyDescent="0.2">
      <c r="J51" s="48" t="s">
        <v>543</v>
      </c>
      <c r="K51" s="57">
        <f>_xlfn.STDEV.S(K30:K48)/SQRT(COUNT(K30:K48))</f>
        <v>2.1408279855391985E-2</v>
      </c>
      <c r="L51" s="57">
        <f t="shared" ref="L51:M51" si="13">_xlfn.STDEV.S(L30:L48)/SQRT(COUNT(L30:L48))</f>
        <v>6.5125102008093778E-3</v>
      </c>
      <c r="M51" s="57">
        <f t="shared" si="13"/>
        <v>7.9085004076768599E-3</v>
      </c>
      <c r="N51" s="57"/>
    </row>
    <row r="52" spans="10:14" x14ac:dyDescent="0.2">
      <c r="J52" s="48" t="s">
        <v>354</v>
      </c>
      <c r="L52" s="196">
        <f>_xlfn.T.TEST(L30:L36,K30:K44,2,3)</f>
        <v>1.0264398907935303E-5</v>
      </c>
      <c r="M52" s="196">
        <f>_xlfn.T.TEST(M30:M44,K30:K44,2,3)</f>
        <v>2.1645249875038921E-5</v>
      </c>
      <c r="N52" s="57"/>
    </row>
    <row r="53" spans="10:14" x14ac:dyDescent="0.2">
      <c r="J53" s="48" t="s">
        <v>355</v>
      </c>
      <c r="L53" s="196"/>
      <c r="M53" s="196">
        <f>_xlfn.T.TEST(M30:M44,L30:L36,2,2)</f>
        <v>0.41674623154048696</v>
      </c>
      <c r="N53" s="57"/>
    </row>
    <row r="54" spans="10:14" x14ac:dyDescent="0.2">
      <c r="N54" s="57"/>
    </row>
    <row r="55" spans="10:14" x14ac:dyDescent="0.2">
      <c r="N55" s="57"/>
    </row>
    <row r="56" spans="10:14" x14ac:dyDescent="0.2">
      <c r="N56" s="57"/>
    </row>
    <row r="57" spans="10:14" x14ac:dyDescent="0.2">
      <c r="N57" s="57"/>
    </row>
    <row r="58" spans="10:14" x14ac:dyDescent="0.2">
      <c r="N58" s="57"/>
    </row>
    <row r="59" spans="10:14" x14ac:dyDescent="0.2">
      <c r="N59" s="57"/>
    </row>
    <row r="60" spans="10:14" x14ac:dyDescent="0.2">
      <c r="N60" s="57"/>
    </row>
    <row r="61" spans="10:14" x14ac:dyDescent="0.2">
      <c r="N61" s="57"/>
    </row>
    <row r="62" spans="10:14" x14ac:dyDescent="0.2">
      <c r="N62" s="57"/>
    </row>
    <row r="63" spans="10:14" x14ac:dyDescent="0.2">
      <c r="N63" s="57"/>
    </row>
  </sheetData>
  <mergeCells count="14">
    <mergeCell ref="T1:U1"/>
    <mergeCell ref="B2:D2"/>
    <mergeCell ref="B10:D10"/>
    <mergeCell ref="B18:D18"/>
    <mergeCell ref="A1:D1"/>
    <mergeCell ref="K2:M2"/>
    <mergeCell ref="T17:U17"/>
    <mergeCell ref="T18:U18"/>
    <mergeCell ref="A25:D25"/>
    <mergeCell ref="K28:M28"/>
    <mergeCell ref="P1:R1"/>
    <mergeCell ref="P2:R2"/>
    <mergeCell ref="P28:R28"/>
    <mergeCell ref="J1:M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74F4-54CD-45BC-AA96-4A387E530FD3}">
  <dimension ref="A1:AC52"/>
  <sheetViews>
    <sheetView topLeftCell="Q1" workbookViewId="0">
      <selection activeCell="AN21" sqref="AN21"/>
    </sheetView>
  </sheetViews>
  <sheetFormatPr defaultRowHeight="14.25" x14ac:dyDescent="0.2"/>
  <cols>
    <col min="2" max="2" width="17.625" customWidth="1"/>
    <col min="3" max="3" width="14.875" customWidth="1"/>
    <col min="4" max="5" width="17.625" customWidth="1"/>
    <col min="7" max="7" width="15.25" customWidth="1"/>
    <col min="8" max="8" width="13.375" customWidth="1"/>
    <col min="9" max="10" width="15" customWidth="1"/>
    <col min="12" max="12" width="14.625" customWidth="1"/>
    <col min="13" max="14" width="15.375" customWidth="1"/>
    <col min="15" max="15" width="14.25" customWidth="1"/>
    <col min="16" max="16" width="12.875" customWidth="1"/>
    <col min="17" max="17" width="14" customWidth="1"/>
    <col min="18" max="18" width="14.25" customWidth="1"/>
  </cols>
  <sheetData>
    <row r="1" spans="1:29" x14ac:dyDescent="0.2">
      <c r="B1" s="208" t="s">
        <v>88</v>
      </c>
      <c r="C1" s="208"/>
      <c r="D1" s="208"/>
      <c r="E1" s="101"/>
      <c r="F1" s="3"/>
      <c r="G1" s="208" t="s">
        <v>92</v>
      </c>
      <c r="H1" s="208"/>
      <c r="I1" s="208"/>
      <c r="J1" s="101"/>
      <c r="L1" s="208" t="s">
        <v>93</v>
      </c>
      <c r="M1" s="208"/>
      <c r="N1" s="101"/>
      <c r="O1" s="3"/>
      <c r="P1" s="208" t="s">
        <v>94</v>
      </c>
      <c r="Q1" s="208"/>
      <c r="R1" s="208"/>
      <c r="T1" s="208" t="s">
        <v>95</v>
      </c>
      <c r="U1" s="208"/>
      <c r="V1" s="208"/>
    </row>
    <row r="2" spans="1:29" ht="16.5" x14ac:dyDescent="0.2">
      <c r="B2" s="10" t="s">
        <v>274</v>
      </c>
      <c r="C2" s="10"/>
      <c r="D2" s="10"/>
      <c r="E2" s="101"/>
      <c r="F2" s="10"/>
      <c r="G2" s="10" t="s">
        <v>299</v>
      </c>
      <c r="L2" s="10" t="s">
        <v>579</v>
      </c>
      <c r="P2" s="209" t="s">
        <v>537</v>
      </c>
      <c r="Q2" s="209"/>
      <c r="R2" s="209"/>
      <c r="T2" s="2"/>
      <c r="U2" s="2" t="s">
        <v>104</v>
      </c>
      <c r="AA2" s="2" t="s">
        <v>105</v>
      </c>
    </row>
    <row r="3" spans="1:29" x14ac:dyDescent="0.2">
      <c r="B3" s="81" t="s">
        <v>89</v>
      </c>
      <c r="C3" s="81" t="s">
        <v>90</v>
      </c>
      <c r="D3" s="81" t="s">
        <v>91</v>
      </c>
      <c r="E3" s="104"/>
      <c r="F3" s="81"/>
      <c r="G3" s="81" t="s">
        <v>89</v>
      </c>
      <c r="H3" s="81" t="s">
        <v>90</v>
      </c>
      <c r="I3" s="81" t="s">
        <v>91</v>
      </c>
      <c r="J3" s="104"/>
      <c r="K3" s="81"/>
      <c r="L3" s="81" t="s">
        <v>51</v>
      </c>
      <c r="M3" s="81" t="s">
        <v>79</v>
      </c>
      <c r="N3" s="104"/>
      <c r="O3" s="48"/>
      <c r="P3" s="209" t="s">
        <v>275</v>
      </c>
      <c r="Q3" s="209"/>
      <c r="R3" s="209"/>
      <c r="T3" s="3"/>
      <c r="U3" s="48" t="s">
        <v>329</v>
      </c>
      <c r="V3" s="48"/>
      <c r="W3" s="48" t="s">
        <v>103</v>
      </c>
      <c r="AA3" s="48" t="s">
        <v>330</v>
      </c>
      <c r="AB3" s="48"/>
      <c r="AC3" s="48" t="s">
        <v>106</v>
      </c>
    </row>
    <row r="4" spans="1:29" x14ac:dyDescent="0.2">
      <c r="B4" s="57">
        <v>4.0399999999999998E-2</v>
      </c>
      <c r="C4" s="57">
        <v>4.5999999999999999E-3</v>
      </c>
      <c r="D4" s="57">
        <v>5.1999999999999998E-3</v>
      </c>
      <c r="E4" s="57"/>
      <c r="F4" s="48"/>
      <c r="G4" s="48">
        <v>10.85</v>
      </c>
      <c r="H4" s="48">
        <v>3.78</v>
      </c>
      <c r="I4" s="48">
        <v>71.98</v>
      </c>
      <c r="J4" s="48"/>
      <c r="K4" s="48"/>
      <c r="L4" s="57">
        <v>0.11</v>
      </c>
      <c r="M4" s="57">
        <v>0.21600000000000003</v>
      </c>
      <c r="N4" s="57"/>
      <c r="O4" s="48"/>
      <c r="P4" s="67" t="s">
        <v>51</v>
      </c>
      <c r="Q4" s="67" t="s">
        <v>78</v>
      </c>
      <c r="R4" s="67" t="s">
        <v>79</v>
      </c>
      <c r="T4" s="11"/>
      <c r="U4" s="11"/>
      <c r="V4" s="11"/>
      <c r="W4" s="11"/>
    </row>
    <row r="5" spans="1:29" x14ac:dyDescent="0.2">
      <c r="B5" s="57">
        <v>4.8399999999999999E-2</v>
      </c>
      <c r="C5" s="57">
        <v>8.1000000000000013E-3</v>
      </c>
      <c r="D5" s="57">
        <v>8.3999999999999995E-3</v>
      </c>
      <c r="E5" s="57"/>
      <c r="F5" s="48"/>
      <c r="G5" s="48">
        <v>2.66</v>
      </c>
      <c r="H5" s="48">
        <v>1.5</v>
      </c>
      <c r="I5" s="48">
        <v>65.97</v>
      </c>
      <c r="J5" s="48"/>
      <c r="K5" s="48"/>
      <c r="L5" s="57">
        <v>0.10300000000000001</v>
      </c>
      <c r="M5" s="57">
        <v>0.183</v>
      </c>
      <c r="N5" s="57"/>
      <c r="O5" s="48"/>
      <c r="P5" s="71">
        <v>0.78</v>
      </c>
      <c r="Q5" s="71">
        <v>0</v>
      </c>
      <c r="R5" s="71">
        <v>3.0863999999999998</v>
      </c>
      <c r="T5" s="16"/>
      <c r="U5" s="16"/>
      <c r="V5" s="16"/>
      <c r="W5" s="16"/>
    </row>
    <row r="6" spans="1:29" x14ac:dyDescent="0.2">
      <c r="B6" s="57">
        <v>4.4500000000000005E-2</v>
      </c>
      <c r="C6" s="57">
        <v>7.7000000000000002E-3</v>
      </c>
      <c r="D6" s="57">
        <v>1.1999999999999999E-3</v>
      </c>
      <c r="E6" s="57"/>
      <c r="F6" s="48"/>
      <c r="G6" s="48">
        <v>1.8</v>
      </c>
      <c r="H6" s="48">
        <v>2.65</v>
      </c>
      <c r="I6" s="48">
        <v>103.78</v>
      </c>
      <c r="J6" s="48"/>
      <c r="K6" s="48"/>
      <c r="L6" s="57">
        <v>0.12300000000000001</v>
      </c>
      <c r="M6" s="57">
        <v>0.25900000000000001</v>
      </c>
      <c r="N6" s="57"/>
      <c r="O6" s="48"/>
      <c r="P6" s="71">
        <v>2.4832000000000001</v>
      </c>
      <c r="Q6" s="71">
        <v>0</v>
      </c>
      <c r="R6" s="71">
        <v>4.9584999999999999</v>
      </c>
      <c r="T6" s="16"/>
      <c r="U6" s="16"/>
      <c r="V6" s="16"/>
      <c r="W6" s="16"/>
    </row>
    <row r="7" spans="1:29" x14ac:dyDescent="0.2">
      <c r="B7" s="57">
        <v>3.6299999999999999E-2</v>
      </c>
      <c r="C7" s="57">
        <v>1.2999999999999999E-3</v>
      </c>
      <c r="D7" s="57">
        <v>1.4000000000000002E-3</v>
      </c>
      <c r="E7" s="57"/>
      <c r="F7" s="48"/>
      <c r="G7" s="48">
        <v>6.94</v>
      </c>
      <c r="H7" s="48">
        <v>3.82</v>
      </c>
      <c r="I7" s="48">
        <v>99.24</v>
      </c>
      <c r="J7" s="48"/>
      <c r="K7" s="48"/>
      <c r="L7" s="57">
        <v>0.06</v>
      </c>
      <c r="M7" s="57">
        <v>0.317</v>
      </c>
      <c r="N7" s="57"/>
      <c r="O7" s="48"/>
      <c r="P7" s="71">
        <v>0.60840000000000005</v>
      </c>
      <c r="Q7" s="71">
        <v>0</v>
      </c>
      <c r="R7" s="71">
        <v>9.4221000000000004</v>
      </c>
      <c r="T7" s="16"/>
      <c r="U7" s="16"/>
      <c r="V7" s="16"/>
      <c r="W7" s="16"/>
    </row>
    <row r="8" spans="1:29" x14ac:dyDescent="0.2">
      <c r="B8" s="57">
        <v>4.6600000000000003E-2</v>
      </c>
      <c r="C8" s="57">
        <v>1.6000000000000001E-3</v>
      </c>
      <c r="D8" s="57">
        <v>8.9999999999999998E-4</v>
      </c>
      <c r="E8" s="57"/>
      <c r="F8" s="48"/>
      <c r="G8" s="48">
        <v>9.11</v>
      </c>
      <c r="H8" s="48">
        <v>9.9700000000000006</v>
      </c>
      <c r="I8" s="48">
        <v>33.08</v>
      </c>
      <c r="J8" s="48"/>
      <c r="K8" s="48"/>
      <c r="L8" s="57">
        <v>0.10099999999999999</v>
      </c>
      <c r="M8" s="57">
        <v>0.159</v>
      </c>
      <c r="N8" s="57"/>
      <c r="O8" s="48"/>
      <c r="P8" s="71">
        <v>0.47970000000000002</v>
      </c>
      <c r="Q8" s="71">
        <v>2.1421000000000001</v>
      </c>
      <c r="R8" s="71">
        <v>15.2446</v>
      </c>
      <c r="T8" s="16"/>
      <c r="U8" s="16"/>
      <c r="V8" s="16"/>
      <c r="W8" s="16"/>
    </row>
    <row r="9" spans="1:29" x14ac:dyDescent="0.2">
      <c r="B9" s="57"/>
      <c r="C9" s="57">
        <v>1.5E-3</v>
      </c>
      <c r="D9" s="57">
        <v>1.6000000000000001E-3</v>
      </c>
      <c r="E9" s="57"/>
      <c r="F9" s="48"/>
      <c r="G9" s="48"/>
      <c r="H9" s="48">
        <v>4.62</v>
      </c>
      <c r="I9" s="48"/>
      <c r="J9" s="48"/>
      <c r="K9" s="48"/>
      <c r="L9" s="57">
        <v>0.153</v>
      </c>
      <c r="M9" s="57">
        <v>0.14099999999999999</v>
      </c>
      <c r="N9" s="57"/>
      <c r="O9" s="48"/>
      <c r="P9" s="71">
        <v>1.5170999999999999</v>
      </c>
      <c r="Q9" s="71">
        <v>1.7600000000000001E-2</v>
      </c>
      <c r="R9" s="71">
        <v>3.5510999999999999</v>
      </c>
      <c r="T9" s="16"/>
      <c r="U9" s="16"/>
      <c r="V9" s="16"/>
      <c r="W9" s="16"/>
    </row>
    <row r="10" spans="1:29" x14ac:dyDescent="0.2"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57">
        <v>0.13800000000000001</v>
      </c>
      <c r="M10" s="57">
        <v>0.17199999999999999</v>
      </c>
      <c r="N10" s="57"/>
      <c r="O10" s="48"/>
      <c r="P10" s="71">
        <v>0.13159999999999999</v>
      </c>
      <c r="Q10" s="71">
        <v>0</v>
      </c>
      <c r="R10" s="71">
        <v>0.1744</v>
      </c>
      <c r="T10" s="16"/>
      <c r="U10" s="16"/>
      <c r="V10" s="16"/>
      <c r="W10" s="16"/>
    </row>
    <row r="11" spans="1:29" x14ac:dyDescent="0.2">
      <c r="A11" s="48" t="s">
        <v>73</v>
      </c>
      <c r="B11" s="57">
        <f>AVERAGE(B4:B10)</f>
        <v>4.3240000000000001E-2</v>
      </c>
      <c r="C11" s="57">
        <f t="shared" ref="C11:D11" si="0">AVERAGE(C4:C10)</f>
        <v>4.1333333333333335E-3</v>
      </c>
      <c r="D11" s="57">
        <f t="shared" si="0"/>
        <v>3.1166666666666669E-3</v>
      </c>
      <c r="E11" s="57"/>
      <c r="F11" s="48" t="s">
        <v>73</v>
      </c>
      <c r="G11" s="48">
        <f>AVERAGE(G4:G10)</f>
        <v>6.2720000000000002</v>
      </c>
      <c r="H11" s="48">
        <f t="shared" ref="H11:I11" si="1">AVERAGE(H4:H10)</f>
        <v>4.3899999999999997</v>
      </c>
      <c r="I11" s="48">
        <f t="shared" si="1"/>
        <v>74.809999999999988</v>
      </c>
      <c r="J11" s="48"/>
      <c r="K11" s="48"/>
      <c r="L11" s="48"/>
      <c r="M11" s="48"/>
      <c r="N11" s="48"/>
      <c r="O11" s="48"/>
      <c r="P11" s="71"/>
      <c r="Q11" s="71">
        <v>0.20250000000000001</v>
      </c>
      <c r="R11" s="71">
        <v>3.1356999999999999</v>
      </c>
      <c r="T11" s="16"/>
      <c r="U11" s="16"/>
      <c r="V11" s="16"/>
      <c r="W11" s="16"/>
    </row>
    <row r="12" spans="1:29" x14ac:dyDescent="0.2">
      <c r="A12" s="48" t="s">
        <v>542</v>
      </c>
      <c r="B12" s="57">
        <f>_xlfn.STDEV.S(B4:B9)/SQRT(COUNT(B4:B9))</f>
        <v>2.187829975112326E-3</v>
      </c>
      <c r="C12" s="57">
        <f t="shared" ref="C12" si="2">_xlfn.STDEV.S(C4:C9)/SQRT(COUNT(C4:C9))</f>
        <v>1.2916827955982246E-3</v>
      </c>
      <c r="D12" s="57">
        <f>_xlfn.STDEV.S(D4:D9)/SQRT(COUNT(D4:D9))</f>
        <v>1.2394667312105546E-3</v>
      </c>
      <c r="E12" s="57"/>
      <c r="F12" s="48" t="s">
        <v>542</v>
      </c>
      <c r="G12" s="71">
        <f>_xlfn.STDEV.S(G4:G9)/SQRT(COUNT(G4:G9))</f>
        <v>1.7678218236010104</v>
      </c>
      <c r="H12" s="71">
        <f t="shared" ref="H12:I12" si="3">_xlfn.STDEV.S(H4:H9)/SQRT(COUNT(H4:H9))</f>
        <v>1.2009163168181207</v>
      </c>
      <c r="I12" s="71">
        <f t="shared" si="3"/>
        <v>12.774257708375856</v>
      </c>
      <c r="J12" s="71"/>
      <c r="K12" s="48" t="s">
        <v>73</v>
      </c>
      <c r="L12" s="57">
        <f>AVERAGE(L4:L11)</f>
        <v>0.11257142857142857</v>
      </c>
      <c r="M12" s="57">
        <f>AVERAGE(M4:M11)</f>
        <v>0.20671428571428571</v>
      </c>
      <c r="N12" s="48"/>
      <c r="O12" s="48"/>
      <c r="P12" s="71"/>
      <c r="Q12" s="71"/>
      <c r="R12" s="71">
        <v>1.2447999999999999</v>
      </c>
      <c r="T12" s="16"/>
      <c r="U12" s="16"/>
      <c r="V12" s="16"/>
      <c r="W12" s="16"/>
    </row>
    <row r="13" spans="1:29" x14ac:dyDescent="0.2">
      <c r="A13" s="48" t="s">
        <v>361</v>
      </c>
      <c r="B13" s="48"/>
      <c r="C13" s="198">
        <f>_xlfn.T.TEST(C4:C9,B4:B8,2,2)</f>
        <v>6.2719484805583062E-8</v>
      </c>
      <c r="D13" s="198">
        <f>_xlfn.T.TEST(D4:D9,B4:B8,2,2)</f>
        <v>4.4438364417185082E-8</v>
      </c>
      <c r="E13" s="71"/>
      <c r="F13" s="48" t="s">
        <v>361</v>
      </c>
      <c r="G13" s="48"/>
      <c r="H13" s="198">
        <f>_xlfn.T.TEST(H4:H9,G4:G8,2,2)</f>
        <v>0.38823757668918968</v>
      </c>
      <c r="I13" s="198">
        <f>_xlfn.T.TEST(I4:I8,G4:G8,2,3)</f>
        <v>5.4205597291759776E-3</v>
      </c>
      <c r="J13" s="71"/>
      <c r="K13" s="48" t="s">
        <v>542</v>
      </c>
      <c r="L13" s="57">
        <f>_xlfn.STDEV.S(L4:L10)/SQRT(COUNT(L4:L10))</f>
        <v>1.132392566723249E-2</v>
      </c>
      <c r="M13" s="57">
        <f>_xlfn.STDEV.S(M4:M10)/SQRT(COUNT(M4:M10))</f>
        <v>2.3576334265847283E-2</v>
      </c>
      <c r="P13" s="71"/>
      <c r="Q13" s="71"/>
      <c r="R13" s="71">
        <v>14.285</v>
      </c>
      <c r="T13" s="16"/>
      <c r="U13" s="16"/>
      <c r="V13" s="16"/>
      <c r="W13" s="16"/>
    </row>
    <row r="14" spans="1:29" x14ac:dyDescent="0.2">
      <c r="K14" s="48" t="s">
        <v>361</v>
      </c>
      <c r="M14" s="198">
        <f>_xlfn.T.TEST(M4:M10,L4:L10,2,2)</f>
        <v>3.6496227936412546E-3</v>
      </c>
    </row>
    <row r="15" spans="1:29" x14ac:dyDescent="0.2">
      <c r="O15" s="48" t="s">
        <v>73</v>
      </c>
      <c r="P15" s="71">
        <f>AVERAGE(P5:P13)</f>
        <v>1</v>
      </c>
      <c r="Q15" s="71">
        <f t="shared" ref="Q15:R15" si="4">AVERAGE(Q5:Q13)</f>
        <v>0.33745714285714284</v>
      </c>
      <c r="R15" s="71">
        <f t="shared" si="4"/>
        <v>6.1225111111111108</v>
      </c>
    </row>
    <row r="16" spans="1:29" x14ac:dyDescent="0.2">
      <c r="O16" s="48" t="s">
        <v>542</v>
      </c>
      <c r="P16" s="71">
        <f>_xlfn.STDEV.S(P5:P13)/SQRT(COUNT(P5:P13))</f>
        <v>0.35089674929623765</v>
      </c>
      <c r="Q16" s="71">
        <f t="shared" ref="Q16:R16" si="5">_xlfn.STDEV.S(Q5:Q13)/SQRT(COUNT(Q5:Q13))</f>
        <v>0.30208667776708348</v>
      </c>
      <c r="R16" s="71">
        <f t="shared" si="5"/>
        <v>1.8484385194329453</v>
      </c>
    </row>
    <row r="17" spans="15:29" x14ac:dyDescent="0.2">
      <c r="O17" s="48" t="s">
        <v>354</v>
      </c>
      <c r="P17" s="179"/>
      <c r="Q17" s="198">
        <f>_xlfn.T.TEST(Q5:Q13,P5:P13,2,2)</f>
        <v>0.1778062365010421</v>
      </c>
      <c r="R17" s="198">
        <f>_xlfn.T.TEST(R5:R13,P5:P10,2,3)</f>
        <v>2.455557074062923E-2</v>
      </c>
    </row>
    <row r="18" spans="15:29" x14ac:dyDescent="0.2">
      <c r="O18" s="48" t="s">
        <v>355</v>
      </c>
      <c r="Q18" s="198"/>
      <c r="R18" s="198">
        <f>_xlfn.T.TEST(R5:R13,Q5:Q11,2,3)</f>
        <v>1.4013694339013505E-2</v>
      </c>
    </row>
    <row r="20" spans="15:29" x14ac:dyDescent="0.2">
      <c r="P20" s="222" t="s">
        <v>276</v>
      </c>
      <c r="Q20" s="222"/>
      <c r="R20" s="222"/>
    </row>
    <row r="21" spans="15:29" x14ac:dyDescent="0.2">
      <c r="P21" s="67" t="s">
        <v>51</v>
      </c>
      <c r="Q21" s="67" t="s">
        <v>78</v>
      </c>
      <c r="R21" s="67" t="s">
        <v>79</v>
      </c>
    </row>
    <row r="22" spans="15:29" x14ac:dyDescent="0.2">
      <c r="P22" s="71">
        <v>1.6400999999999999</v>
      </c>
      <c r="Q22" s="71">
        <v>1.04E-2</v>
      </c>
      <c r="R22" s="71">
        <v>1.204</v>
      </c>
    </row>
    <row r="23" spans="15:29" x14ac:dyDescent="0.2">
      <c r="P23" s="71">
        <v>0.94640000000000002</v>
      </c>
      <c r="Q23" s="71">
        <v>1E-3</v>
      </c>
      <c r="R23" s="71">
        <v>2.3334999999999999</v>
      </c>
    </row>
    <row r="24" spans="15:29" x14ac:dyDescent="0.2">
      <c r="P24" s="71">
        <v>0.89510000000000001</v>
      </c>
      <c r="Q24" s="71">
        <v>0.2379</v>
      </c>
      <c r="R24" s="71">
        <v>1.2209000000000001</v>
      </c>
    </row>
    <row r="25" spans="15:29" x14ac:dyDescent="0.2">
      <c r="P25" s="71">
        <v>0.5867</v>
      </c>
      <c r="Q25" s="71">
        <v>1.7291000000000001</v>
      </c>
      <c r="R25" s="71">
        <v>0.92430000000000001</v>
      </c>
      <c r="U25" s="2" t="s">
        <v>104</v>
      </c>
      <c r="AA25" s="2" t="s">
        <v>105</v>
      </c>
    </row>
    <row r="26" spans="15:29" x14ac:dyDescent="0.2">
      <c r="P26" s="71">
        <v>1.4676</v>
      </c>
      <c r="Q26" s="71">
        <v>1.9E-3</v>
      </c>
      <c r="R26" s="71">
        <v>1.7145999999999999</v>
      </c>
      <c r="U26" s="48" t="s">
        <v>331</v>
      </c>
      <c r="V26" s="48"/>
      <c r="W26" s="48" t="s">
        <v>107</v>
      </c>
      <c r="AA26" s="48" t="s">
        <v>332</v>
      </c>
      <c r="AB26" s="48"/>
      <c r="AC26" s="48" t="s">
        <v>108</v>
      </c>
    </row>
    <row r="27" spans="15:29" x14ac:dyDescent="0.2">
      <c r="P27" s="71">
        <v>0.46400000000000002</v>
      </c>
      <c r="Q27" s="71">
        <v>8.9999999999999998E-4</v>
      </c>
      <c r="R27" s="71">
        <v>2.0853999999999999</v>
      </c>
    </row>
    <row r="28" spans="15:29" x14ac:dyDescent="0.2">
      <c r="P28" s="71"/>
      <c r="Q28" s="71"/>
      <c r="R28" s="71">
        <v>2.4676999999999998</v>
      </c>
    </row>
    <row r="29" spans="15:29" x14ac:dyDescent="0.2">
      <c r="P29" s="71"/>
      <c r="Q29" s="71"/>
      <c r="R29" s="71">
        <v>2.8582999999999998</v>
      </c>
    </row>
    <row r="30" spans="15:29" x14ac:dyDescent="0.2">
      <c r="P30" s="71"/>
      <c r="Q30" s="71"/>
      <c r="R30" s="71">
        <v>1.8157000000000001</v>
      </c>
    </row>
    <row r="32" spans="15:29" x14ac:dyDescent="0.2">
      <c r="O32" s="48" t="s">
        <v>73</v>
      </c>
      <c r="P32" s="71">
        <f>AVERAGE(P22:P30)</f>
        <v>0.99998333333333356</v>
      </c>
      <c r="Q32" s="71">
        <f t="shared" ref="Q32:R32" si="6">AVERAGE(Q22:Q30)</f>
        <v>0.33019999999999999</v>
      </c>
      <c r="R32" s="71">
        <f t="shared" si="6"/>
        <v>1.8471555555555552</v>
      </c>
    </row>
    <row r="33" spans="15:18" x14ac:dyDescent="0.2">
      <c r="O33" s="48" t="s">
        <v>542</v>
      </c>
      <c r="P33" s="71">
        <f>_xlfn.STDEV.S(P22:P30)/SQRT(COUNT(P22:P30))</f>
        <v>0.19151741681749054</v>
      </c>
      <c r="Q33" s="71">
        <f t="shared" ref="Q33" si="7">_xlfn.STDEV.S(Q22:Q30)/SQRT(COUNT(Q22:Q30))</f>
        <v>0.28238889024416908</v>
      </c>
      <c r="R33" s="71">
        <f>_xlfn.STDEV.S(R22:R30)/SQRT(COUNT(R22:R30))</f>
        <v>0.2165656085546411</v>
      </c>
    </row>
    <row r="34" spans="15:18" x14ac:dyDescent="0.2">
      <c r="O34" s="48" t="s">
        <v>354</v>
      </c>
      <c r="P34" s="71"/>
      <c r="Q34" s="198">
        <f>_xlfn.T.TEST(Q22:Q27,P22:P28,2,2)</f>
        <v>7.8049071614079354E-2</v>
      </c>
      <c r="R34" s="198">
        <f>_xlfn.T.TEST(R22:R30,P22:P27,2,2)</f>
        <v>1.6889317494343616E-2</v>
      </c>
    </row>
    <row r="35" spans="15:18" x14ac:dyDescent="0.2">
      <c r="O35" s="48" t="s">
        <v>355</v>
      </c>
      <c r="Q35" s="198"/>
      <c r="R35" s="198">
        <f>_xlfn.T.TEST(R22:R30,Q22:Q27,2,2)</f>
        <v>8.3102750018194667E-4</v>
      </c>
    </row>
    <row r="36" spans="15:18" x14ac:dyDescent="0.2">
      <c r="O36" s="48"/>
    </row>
    <row r="37" spans="15:18" ht="15" x14ac:dyDescent="0.25">
      <c r="P37" s="221" t="s">
        <v>319</v>
      </c>
      <c r="Q37" s="221"/>
      <c r="R37" s="221"/>
    </row>
    <row r="38" spans="15:18" x14ac:dyDescent="0.2">
      <c r="P38" s="104" t="s">
        <v>51</v>
      </c>
      <c r="Q38" s="104" t="s">
        <v>78</v>
      </c>
      <c r="R38" s="104" t="s">
        <v>79</v>
      </c>
    </row>
    <row r="39" spans="15:18" x14ac:dyDescent="0.2">
      <c r="P39" s="71">
        <v>0.59009999999999996</v>
      </c>
      <c r="Q39" s="71">
        <v>0.13919999999999999</v>
      </c>
      <c r="R39" s="71">
        <v>7.0427</v>
      </c>
    </row>
    <row r="40" spans="15:18" x14ac:dyDescent="0.2">
      <c r="P40" s="71">
        <v>0.56010000000000004</v>
      </c>
      <c r="Q40" s="71">
        <v>0</v>
      </c>
      <c r="R40" s="71">
        <v>12.154500000000001</v>
      </c>
    </row>
    <row r="41" spans="15:18" x14ac:dyDescent="0.2">
      <c r="P41" s="71">
        <v>1.1061000000000001</v>
      </c>
      <c r="Q41" s="71">
        <v>9.4147999999999996</v>
      </c>
      <c r="R41" s="71">
        <v>8.4558</v>
      </c>
    </row>
    <row r="42" spans="15:18" x14ac:dyDescent="0.2">
      <c r="P42" s="71">
        <v>0.74660000000000004</v>
      </c>
      <c r="Q42" s="71">
        <v>1.1492</v>
      </c>
      <c r="R42" s="71">
        <v>9.3841000000000001</v>
      </c>
    </row>
    <row r="43" spans="15:18" x14ac:dyDescent="0.2">
      <c r="P43" s="71">
        <v>1.9074</v>
      </c>
      <c r="Q43" s="71">
        <v>2.5000000000000001E-3</v>
      </c>
      <c r="R43" s="71">
        <v>11.131500000000001</v>
      </c>
    </row>
    <row r="44" spans="15:18" x14ac:dyDescent="0.2">
      <c r="P44" s="71">
        <v>1.0896999999999999</v>
      </c>
      <c r="Q44" s="71">
        <v>0.318</v>
      </c>
      <c r="R44" s="71">
        <v>4.2428999999999997</v>
      </c>
    </row>
    <row r="45" spans="15:18" x14ac:dyDescent="0.2">
      <c r="P45" s="71"/>
      <c r="Q45" s="71">
        <v>2.1476999999999999</v>
      </c>
      <c r="R45" s="71">
        <v>21.623100000000001</v>
      </c>
    </row>
    <row r="46" spans="15:18" x14ac:dyDescent="0.2">
      <c r="P46" s="71"/>
      <c r="Q46" s="71"/>
      <c r="R46" s="71">
        <v>13.882899999999999</v>
      </c>
    </row>
    <row r="47" spans="15:18" x14ac:dyDescent="0.2">
      <c r="P47" s="71"/>
      <c r="Q47" s="71"/>
      <c r="R47" s="71">
        <v>9.4899000000000004</v>
      </c>
    </row>
    <row r="49" spans="15:18" x14ac:dyDescent="0.2">
      <c r="O49" s="48" t="s">
        <v>73</v>
      </c>
      <c r="P49" s="71">
        <f>AVERAGE(P39:P47)</f>
        <v>0.99999999999999989</v>
      </c>
      <c r="Q49" s="71">
        <f t="shared" ref="Q49:R49" si="8">AVERAGE(Q39:Q47)</f>
        <v>1.8816285714285714</v>
      </c>
      <c r="R49" s="71">
        <f t="shared" si="8"/>
        <v>10.823044444444447</v>
      </c>
    </row>
    <row r="50" spans="15:18" x14ac:dyDescent="0.2">
      <c r="O50" s="48" t="s">
        <v>542</v>
      </c>
      <c r="P50" s="71">
        <f>_xlfn.STDEV.S(P39:P47)/SQRT(COUNT(P39:P47))</f>
        <v>0.20562260251895165</v>
      </c>
      <c r="Q50" s="71">
        <f t="shared" ref="Q50" si="9">_xlfn.STDEV.S(Q39:Q47)/SQRT(COUNT(Q39:Q47))</f>
        <v>1.2901509628748109</v>
      </c>
      <c r="R50" s="71">
        <f>_xlfn.STDEV.S(R39:R47)/SQRT(COUNT(R39:R47))</f>
        <v>1.6453335581367254</v>
      </c>
    </row>
    <row r="51" spans="15:18" x14ac:dyDescent="0.2">
      <c r="O51" s="48" t="s">
        <v>354</v>
      </c>
      <c r="P51" s="71"/>
      <c r="Q51" s="198">
        <f>_xlfn.T.TEST(Q39:Q47,P39:P46,2,3)</f>
        <v>0.52374730535769021</v>
      </c>
      <c r="R51" s="198">
        <f>_xlfn.T.TEST(R39:R47,P39:P45,2,3)</f>
        <v>3.1271486075882984E-4</v>
      </c>
    </row>
    <row r="52" spans="15:18" x14ac:dyDescent="0.2">
      <c r="O52" s="48" t="s">
        <v>355</v>
      </c>
      <c r="Q52" s="198"/>
      <c r="R52" s="198">
        <f>_xlfn.T.TEST(R39:R47,Q39:Q47,2,2)</f>
        <v>1.1264133997250358E-3</v>
      </c>
    </row>
  </sheetData>
  <mergeCells count="9">
    <mergeCell ref="P37:R37"/>
    <mergeCell ref="P3:R3"/>
    <mergeCell ref="P20:R20"/>
    <mergeCell ref="T1:V1"/>
    <mergeCell ref="B1:D1"/>
    <mergeCell ref="G1:I1"/>
    <mergeCell ref="L1:M1"/>
    <mergeCell ref="P1:R1"/>
    <mergeCell ref="P2:R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936A-5230-4776-95D2-21F7FE040771}">
  <dimension ref="A1:AA68"/>
  <sheetViews>
    <sheetView topLeftCell="O1" zoomScaleNormal="100" workbookViewId="0">
      <selection activeCell="AC24" sqref="AC24"/>
    </sheetView>
  </sheetViews>
  <sheetFormatPr defaultRowHeight="14.25" x14ac:dyDescent="0.2"/>
  <cols>
    <col min="1" max="1" width="45.125" customWidth="1"/>
    <col min="2" max="2" width="44.125" customWidth="1"/>
    <col min="3" max="3" width="45.375" customWidth="1"/>
    <col min="5" max="7" width="45.25" customWidth="1"/>
    <col min="8" max="8" width="8.875" customWidth="1"/>
    <col min="9" max="9" width="15.125" customWidth="1"/>
    <col min="10" max="10" width="11.875" customWidth="1"/>
    <col min="11" max="11" width="12" customWidth="1"/>
    <col min="12" max="12" width="10.875" customWidth="1"/>
    <col min="13" max="13" width="10.75" customWidth="1"/>
    <col min="16" max="17" width="16.875" customWidth="1"/>
    <col min="18" max="18" width="17.375" customWidth="1"/>
    <col min="19" max="19" width="20" customWidth="1"/>
    <col min="20" max="20" width="19.125" customWidth="1"/>
    <col min="21" max="21" width="16.75" customWidth="1"/>
    <col min="22" max="22" width="18.375" customWidth="1"/>
    <col min="23" max="23" width="18.75" customWidth="1"/>
    <col min="24" max="24" width="17.375" customWidth="1"/>
    <col min="25" max="25" width="18.875" customWidth="1"/>
  </cols>
  <sheetData>
    <row r="1" spans="1:27" x14ac:dyDescent="0.2">
      <c r="A1" s="208" t="s">
        <v>96</v>
      </c>
      <c r="B1" s="208"/>
      <c r="C1" s="208"/>
      <c r="D1" s="208"/>
      <c r="F1" s="208" t="s">
        <v>97</v>
      </c>
      <c r="G1" s="208"/>
      <c r="H1" s="208"/>
      <c r="I1" s="208"/>
      <c r="J1" s="208" t="s">
        <v>98</v>
      </c>
      <c r="K1" s="208"/>
      <c r="L1" s="208"/>
      <c r="M1" s="208"/>
      <c r="N1" s="13"/>
      <c r="O1" s="13"/>
      <c r="P1" s="13"/>
      <c r="Q1" s="101"/>
      <c r="S1" s="208" t="s">
        <v>99</v>
      </c>
      <c r="T1" s="208"/>
      <c r="U1" s="208"/>
      <c r="V1" s="208"/>
    </row>
    <row r="2" spans="1:27" ht="16.5" x14ac:dyDescent="0.2">
      <c r="A2" s="209" t="s">
        <v>267</v>
      </c>
      <c r="B2" s="209"/>
      <c r="C2" s="209"/>
      <c r="E2" s="209" t="s">
        <v>266</v>
      </c>
      <c r="F2" s="209"/>
      <c r="G2" s="209"/>
      <c r="H2" s="102"/>
      <c r="J2" s="209" t="s">
        <v>577</v>
      </c>
      <c r="K2" s="209"/>
      <c r="L2" s="209"/>
      <c r="M2" s="209"/>
      <c r="N2" s="209"/>
      <c r="O2" s="209"/>
      <c r="P2" s="209"/>
      <c r="Q2" s="102"/>
      <c r="S2" s="209" t="s">
        <v>300</v>
      </c>
      <c r="T2" s="209"/>
      <c r="U2" s="209"/>
      <c r="V2" s="209"/>
      <c r="W2" s="209"/>
      <c r="X2" s="209"/>
      <c r="Y2" s="209"/>
    </row>
    <row r="3" spans="1:27" x14ac:dyDescent="0.2">
      <c r="A3" s="67" t="s">
        <v>264</v>
      </c>
      <c r="B3" s="67" t="s">
        <v>265</v>
      </c>
      <c r="C3" s="67" t="s">
        <v>177</v>
      </c>
      <c r="E3" s="37" t="s">
        <v>264</v>
      </c>
      <c r="F3" s="37" t="s">
        <v>265</v>
      </c>
      <c r="G3" s="37" t="s">
        <v>177</v>
      </c>
      <c r="H3" s="103"/>
      <c r="J3" s="223" t="s">
        <v>245</v>
      </c>
      <c r="K3" s="223"/>
      <c r="L3" s="223" t="s">
        <v>246</v>
      </c>
      <c r="M3" s="223"/>
      <c r="N3" s="223" t="s">
        <v>317</v>
      </c>
      <c r="O3" s="223"/>
      <c r="P3" s="223"/>
      <c r="Q3" s="104"/>
      <c r="S3" s="223" t="s">
        <v>245</v>
      </c>
      <c r="T3" s="223"/>
      <c r="U3" s="223" t="s">
        <v>246</v>
      </c>
      <c r="V3" s="223"/>
      <c r="W3" s="223" t="s">
        <v>317</v>
      </c>
      <c r="X3" s="223"/>
      <c r="Y3" s="223"/>
    </row>
    <row r="4" spans="1:27" x14ac:dyDescent="0.2">
      <c r="A4" s="48"/>
      <c r="B4" s="48"/>
      <c r="C4" s="48"/>
      <c r="J4" s="60" t="s">
        <v>110</v>
      </c>
      <c r="K4" s="60" t="s">
        <v>111</v>
      </c>
      <c r="L4" s="60" t="s">
        <v>110</v>
      </c>
      <c r="M4" s="60" t="s">
        <v>111</v>
      </c>
      <c r="N4" s="60" t="s">
        <v>110</v>
      </c>
      <c r="O4" s="60" t="s">
        <v>111</v>
      </c>
      <c r="P4" s="60" t="s">
        <v>112</v>
      </c>
      <c r="Q4" s="105"/>
      <c r="S4" s="76" t="s">
        <v>110</v>
      </c>
      <c r="T4" s="76" t="s">
        <v>111</v>
      </c>
      <c r="U4" s="76" t="s">
        <v>110</v>
      </c>
      <c r="V4" s="76" t="s">
        <v>111</v>
      </c>
      <c r="W4" s="76" t="s">
        <v>110</v>
      </c>
      <c r="X4" s="76" t="s">
        <v>111</v>
      </c>
      <c r="Y4" s="76" t="s">
        <v>112</v>
      </c>
    </row>
    <row r="5" spans="1:27" x14ac:dyDescent="0.2">
      <c r="A5" s="48"/>
      <c r="B5" s="48"/>
      <c r="C5" s="48"/>
      <c r="J5" s="49">
        <v>0.24835499999999999</v>
      </c>
      <c r="K5" s="49">
        <v>6.7030120000000002</v>
      </c>
      <c r="L5" s="49">
        <v>0</v>
      </c>
      <c r="M5" s="49">
        <v>0</v>
      </c>
      <c r="N5" s="49">
        <v>0</v>
      </c>
      <c r="O5" s="49">
        <v>0.85320589999999996</v>
      </c>
      <c r="P5" s="49">
        <v>0</v>
      </c>
      <c r="Q5" s="49"/>
      <c r="S5" s="76">
        <v>1.1839999999999999</v>
      </c>
      <c r="T5" s="76">
        <v>0.35399999999999998</v>
      </c>
      <c r="U5" s="76">
        <v>1.238</v>
      </c>
      <c r="V5" s="76">
        <v>1.1359999999999999</v>
      </c>
      <c r="W5" s="76">
        <v>0.875</v>
      </c>
      <c r="X5" s="76">
        <v>0.65500000000000003</v>
      </c>
      <c r="Y5" s="76">
        <v>0.77900000000000003</v>
      </c>
    </row>
    <row r="6" spans="1:27" x14ac:dyDescent="0.2">
      <c r="A6" s="48"/>
      <c r="B6" s="48"/>
      <c r="C6" s="48"/>
      <c r="J6" s="49">
        <v>0.17350299999999999</v>
      </c>
      <c r="K6" s="49">
        <v>8.2542299999999997</v>
      </c>
      <c r="L6" s="49">
        <v>0.25124999999999997</v>
      </c>
      <c r="M6" s="49">
        <v>0</v>
      </c>
      <c r="N6" s="49">
        <v>0</v>
      </c>
      <c r="O6" s="49">
        <v>6.8156369999999997</v>
      </c>
      <c r="P6" s="49">
        <v>0</v>
      </c>
      <c r="Q6" s="49"/>
      <c r="S6" s="76">
        <v>0.90300000000000002</v>
      </c>
      <c r="T6" s="76">
        <v>0.51500000000000001</v>
      </c>
      <c r="U6" s="76">
        <v>0.58499999999999996</v>
      </c>
      <c r="V6" s="76">
        <v>0.57899999999999996</v>
      </c>
      <c r="W6" s="76">
        <v>1.0629999999999999</v>
      </c>
      <c r="X6" s="76">
        <v>0.48499999999999999</v>
      </c>
      <c r="Y6" s="76">
        <v>0.71499999999999997</v>
      </c>
    </row>
    <row r="7" spans="1:27" x14ac:dyDescent="0.2">
      <c r="A7" s="48"/>
      <c r="B7" s="48"/>
      <c r="C7" s="48"/>
      <c r="J7" s="49">
        <v>0.194769</v>
      </c>
      <c r="K7" s="49">
        <v>6.6205679999999996</v>
      </c>
      <c r="L7" s="49">
        <v>0</v>
      </c>
      <c r="M7" s="49">
        <v>0</v>
      </c>
      <c r="N7" s="49">
        <v>0</v>
      </c>
      <c r="O7" s="49">
        <v>14.839309999999999</v>
      </c>
      <c r="P7" s="49">
        <v>0</v>
      </c>
      <c r="Q7" s="49"/>
      <c r="S7" s="76">
        <v>0.86199999999999999</v>
      </c>
      <c r="T7" s="76">
        <v>0.42799999999999999</v>
      </c>
      <c r="U7" s="76">
        <v>1.1859999999999999</v>
      </c>
      <c r="V7" s="76">
        <v>0.439</v>
      </c>
      <c r="W7" s="76">
        <v>1.17</v>
      </c>
      <c r="X7" s="76">
        <v>0.54500000000000004</v>
      </c>
      <c r="Y7" s="76">
        <v>0.79700000000000004</v>
      </c>
    </row>
    <row r="8" spans="1:27" x14ac:dyDescent="0.2">
      <c r="A8" s="48"/>
      <c r="B8" s="48"/>
      <c r="C8" s="48"/>
      <c r="J8" s="49">
        <v>0.24048900000000001</v>
      </c>
      <c r="K8" s="49">
        <v>0.47277970000000002</v>
      </c>
      <c r="L8" s="49">
        <v>0</v>
      </c>
      <c r="M8" s="49">
        <v>6.1872680000000004</v>
      </c>
      <c r="N8" s="49">
        <v>0</v>
      </c>
      <c r="O8" s="49">
        <v>4.0823270000000003</v>
      </c>
      <c r="P8" s="49">
        <v>0</v>
      </c>
      <c r="Q8" s="49"/>
      <c r="S8" s="76">
        <v>0.83599999999999997</v>
      </c>
      <c r="T8" s="76">
        <v>0.26400000000000001</v>
      </c>
      <c r="U8" s="76">
        <v>0.81499999999999995</v>
      </c>
      <c r="V8" s="76">
        <v>0.79400000000000004</v>
      </c>
      <c r="W8" s="76">
        <v>0.98799999999999999</v>
      </c>
      <c r="X8" s="76">
        <v>0.499</v>
      </c>
      <c r="Y8" s="76">
        <v>0.81499999999999995</v>
      </c>
    </row>
    <row r="9" spans="1:27" x14ac:dyDescent="0.2">
      <c r="A9" s="48"/>
      <c r="B9" s="48"/>
      <c r="C9" s="48"/>
      <c r="J9" s="49">
        <v>0</v>
      </c>
      <c r="K9" s="49">
        <v>10.09591</v>
      </c>
      <c r="L9" s="49">
        <v>0</v>
      </c>
      <c r="M9" s="49">
        <v>0</v>
      </c>
      <c r="N9" s="49">
        <v>0</v>
      </c>
      <c r="O9" s="49">
        <v>8.7238720000000001</v>
      </c>
      <c r="P9" s="49">
        <v>0</v>
      </c>
      <c r="Q9" s="49"/>
      <c r="S9" s="76">
        <v>0.93899999999999995</v>
      </c>
      <c r="T9" s="76">
        <v>0.74299999999999999</v>
      </c>
      <c r="U9" s="76">
        <v>0.61099999999999999</v>
      </c>
      <c r="V9" s="76">
        <v>0.47899999999999998</v>
      </c>
      <c r="W9" s="76">
        <v>0.92700000000000005</v>
      </c>
      <c r="X9" s="76">
        <v>0.77900000000000003</v>
      </c>
      <c r="Y9" s="76">
        <v>0.83799999999999997</v>
      </c>
    </row>
    <row r="10" spans="1:27" x14ac:dyDescent="0.2">
      <c r="A10" s="48"/>
      <c r="B10" s="48"/>
      <c r="C10" s="48"/>
      <c r="J10" s="49">
        <v>0</v>
      </c>
      <c r="K10" s="49">
        <v>0.39911400000000002</v>
      </c>
      <c r="L10" s="49">
        <v>0</v>
      </c>
      <c r="M10" s="49">
        <v>0</v>
      </c>
      <c r="N10" s="49">
        <v>0.442635</v>
      </c>
      <c r="O10" s="49">
        <v>7.3829070000000003</v>
      </c>
      <c r="P10" s="49">
        <v>0.486902</v>
      </c>
      <c r="Q10" s="49"/>
      <c r="S10" s="76">
        <v>0.63400000000000001</v>
      </c>
      <c r="T10" s="76">
        <v>0.72699999999999998</v>
      </c>
      <c r="U10" s="76">
        <v>1.2709999999999999</v>
      </c>
      <c r="V10" s="76">
        <v>0.79200000000000004</v>
      </c>
      <c r="W10" s="76">
        <v>0.97899999999999998</v>
      </c>
      <c r="X10" s="76">
        <v>0.749</v>
      </c>
      <c r="Y10" s="76">
        <v>0.78300000000000003</v>
      </c>
    </row>
    <row r="11" spans="1:27" x14ac:dyDescent="0.2">
      <c r="A11" s="48"/>
      <c r="B11" s="48"/>
      <c r="C11" s="48"/>
      <c r="J11" s="49">
        <v>0</v>
      </c>
      <c r="K11" s="49"/>
      <c r="L11" s="49"/>
      <c r="M11" s="49">
        <v>0</v>
      </c>
      <c r="N11" s="49">
        <v>0.38311200000000001</v>
      </c>
      <c r="O11" s="49">
        <v>11.017139999999999</v>
      </c>
      <c r="P11" s="49"/>
      <c r="Q11" s="49"/>
      <c r="S11" s="76">
        <v>0.875</v>
      </c>
      <c r="T11" s="76">
        <v>0.55100000000000005</v>
      </c>
      <c r="U11" s="76">
        <v>1.0640000000000001</v>
      </c>
      <c r="V11" s="76">
        <v>0.52500000000000002</v>
      </c>
      <c r="W11" s="76"/>
      <c r="X11" s="76">
        <v>0.48799999999999999</v>
      </c>
      <c r="Y11" s="76"/>
    </row>
    <row r="12" spans="1:27" x14ac:dyDescent="0.2">
      <c r="A12" s="48"/>
      <c r="B12" s="48"/>
      <c r="C12" s="48"/>
      <c r="J12" s="49">
        <v>0</v>
      </c>
      <c r="K12" s="49"/>
      <c r="L12" s="49"/>
      <c r="M12" s="49">
        <v>0.74783100000000002</v>
      </c>
      <c r="N12" s="49"/>
      <c r="O12" s="49">
        <v>14.54651</v>
      </c>
      <c r="P12" s="49"/>
      <c r="Q12" s="49"/>
      <c r="S12" s="76">
        <v>1.024</v>
      </c>
      <c r="T12" s="76">
        <v>0.60399999999999998</v>
      </c>
      <c r="U12" s="76">
        <v>1.127</v>
      </c>
      <c r="V12" s="76">
        <v>0.39700000000000002</v>
      </c>
      <c r="W12" s="76"/>
      <c r="X12" s="76">
        <v>0.33100000000000002</v>
      </c>
      <c r="Y12" s="76"/>
    </row>
    <row r="13" spans="1:27" x14ac:dyDescent="0.2">
      <c r="A13" s="48"/>
      <c r="B13" s="48"/>
      <c r="C13" s="48"/>
      <c r="J13" s="49">
        <v>0</v>
      </c>
      <c r="K13" s="49"/>
      <c r="L13" s="49"/>
      <c r="M13" s="49">
        <v>0</v>
      </c>
      <c r="N13" s="21"/>
      <c r="O13" s="21"/>
      <c r="P13" s="21"/>
      <c r="Q13" s="21"/>
      <c r="S13" s="76">
        <v>1.026</v>
      </c>
      <c r="T13" s="76">
        <v>0.50800000000000001</v>
      </c>
      <c r="U13" s="76">
        <v>0.68600000000000005</v>
      </c>
      <c r="V13" s="76">
        <v>1.165</v>
      </c>
      <c r="W13" s="77"/>
      <c r="X13" s="76"/>
      <c r="Y13" s="76"/>
      <c r="Z13" s="8"/>
      <c r="AA13" s="8"/>
    </row>
    <row r="14" spans="1:27" x14ac:dyDescent="0.2">
      <c r="A14" s="48"/>
      <c r="B14" s="48"/>
      <c r="C14" s="48"/>
      <c r="S14" s="76">
        <v>1.06</v>
      </c>
      <c r="T14" s="76">
        <v>0.35299999999999998</v>
      </c>
      <c r="U14" s="76">
        <v>1.2</v>
      </c>
      <c r="V14" s="76">
        <v>1.0269999999999999</v>
      </c>
      <c r="W14" s="77"/>
      <c r="X14" s="76"/>
      <c r="Y14" s="76"/>
      <c r="Z14" s="8"/>
      <c r="AA14" s="8"/>
    </row>
    <row r="15" spans="1:27" x14ac:dyDescent="0.2">
      <c r="A15" s="48"/>
      <c r="B15" s="48"/>
      <c r="C15" s="48"/>
      <c r="I15" s="48" t="s">
        <v>363</v>
      </c>
      <c r="J15" s="71">
        <f>AVERAGE(J5:J13)</f>
        <v>9.5235111111111104E-2</v>
      </c>
      <c r="K15" s="71">
        <f t="shared" ref="K15:P15" si="0">AVERAGE(K5:K13)</f>
        <v>5.4242689499999992</v>
      </c>
      <c r="L15" s="71">
        <f t="shared" si="0"/>
        <v>4.1874999999999996E-2</v>
      </c>
      <c r="M15" s="71">
        <f t="shared" si="0"/>
        <v>0.77056655555555553</v>
      </c>
      <c r="N15" s="71">
        <f t="shared" si="0"/>
        <v>0.11796385714285715</v>
      </c>
      <c r="O15" s="71">
        <f t="shared" si="0"/>
        <v>8.5326136125000005</v>
      </c>
      <c r="P15" s="71">
        <f t="shared" si="0"/>
        <v>8.1150333333333338E-2</v>
      </c>
      <c r="Q15" s="71"/>
      <c r="S15" s="76">
        <v>0.98199999999999998</v>
      </c>
      <c r="T15" s="76">
        <v>0.26500000000000001</v>
      </c>
      <c r="U15" s="76">
        <v>1.0820000000000001</v>
      </c>
      <c r="V15" s="76">
        <v>0.81499999999999995</v>
      </c>
      <c r="W15" s="77"/>
      <c r="X15" s="76"/>
      <c r="Y15" s="76"/>
      <c r="Z15" s="8"/>
      <c r="AA15" s="8"/>
    </row>
    <row r="16" spans="1:27" x14ac:dyDescent="0.2">
      <c r="A16" s="48"/>
      <c r="B16" s="48"/>
      <c r="C16" s="48"/>
      <c r="I16" s="48" t="s">
        <v>542</v>
      </c>
      <c r="J16" s="71">
        <f>_xlfn.STDEV.S(J5:J13)/SQRT(COUNT(J5:J13))</f>
        <v>3.8356131267969128E-2</v>
      </c>
      <c r="K16" s="71">
        <f t="shared" ref="K16:O16" si="1">_xlfn.STDEV.S(K5:K13)/SQRT(COUNT(K5:K13))</f>
        <v>1.6600065553474128</v>
      </c>
      <c r="L16" s="71">
        <f t="shared" si="1"/>
        <v>4.1874999999999996E-2</v>
      </c>
      <c r="M16" s="71">
        <f t="shared" si="1"/>
        <v>0.68208810484503124</v>
      </c>
      <c r="N16" s="71">
        <f t="shared" si="1"/>
        <v>7.6421800464959749E-2</v>
      </c>
      <c r="O16" s="71">
        <f t="shared" si="1"/>
        <v>1.7175512466650806</v>
      </c>
      <c r="P16" s="71">
        <f>_xlfn.STDEV.S(P5:P13)/SQRT(COUNT(P5:P13))</f>
        <v>8.1150333333333338E-2</v>
      </c>
      <c r="Q16" s="71"/>
      <c r="S16" s="76">
        <v>0.90100000000000002</v>
      </c>
      <c r="T16" s="76">
        <v>0.29399999999999998</v>
      </c>
      <c r="U16" s="76">
        <v>0.95799999999999996</v>
      </c>
      <c r="V16" s="76">
        <v>1.103</v>
      </c>
      <c r="W16" s="77"/>
      <c r="X16" s="76"/>
      <c r="Y16" s="76"/>
      <c r="Z16" s="8"/>
      <c r="AA16" s="8"/>
    </row>
    <row r="17" spans="1:27" x14ac:dyDescent="0.2">
      <c r="A17" s="48"/>
      <c r="B17" s="48"/>
      <c r="C17" s="48"/>
      <c r="I17" s="48" t="s">
        <v>365</v>
      </c>
      <c r="K17" s="199">
        <f>_xlfn.T.TEST(K5:K13,J5:J13,2,3)</f>
        <v>2.3709004547781121E-2</v>
      </c>
      <c r="L17" s="200"/>
      <c r="M17" s="199">
        <f>_xlfn.T.TEST(M5:M13,L5:L10,2,2)</f>
        <v>0.40503250714019112</v>
      </c>
      <c r="N17" s="200"/>
      <c r="O17" s="199">
        <f>_xlfn.T.TEST(O5:O13,N5:N12,2,3)</f>
        <v>1.7446418637333395E-3</v>
      </c>
      <c r="P17" s="199">
        <f>_xlfn.T.TEST(P5:P13,N5:N12,2,2)</f>
        <v>0.74775961116139911</v>
      </c>
      <c r="Q17" s="71"/>
      <c r="S17" s="76">
        <v>1.006</v>
      </c>
      <c r="T17" s="76">
        <v>0.24</v>
      </c>
      <c r="U17" s="76">
        <v>1.1779999999999999</v>
      </c>
      <c r="V17" s="76"/>
      <c r="W17" s="77"/>
      <c r="X17" s="76"/>
      <c r="Y17" s="76"/>
      <c r="Z17" s="8"/>
      <c r="AA17" s="8"/>
    </row>
    <row r="18" spans="1:27" x14ac:dyDescent="0.2">
      <c r="A18" s="48"/>
      <c r="B18" s="48"/>
      <c r="C18" s="48"/>
      <c r="S18" s="76">
        <v>1.016</v>
      </c>
      <c r="T18" s="76"/>
      <c r="U18" s="76"/>
      <c r="V18" s="76"/>
      <c r="W18" s="76"/>
      <c r="X18" s="76"/>
      <c r="Y18" s="76"/>
      <c r="Z18" s="8"/>
      <c r="AA18" s="8"/>
    </row>
    <row r="19" spans="1:27" ht="15" x14ac:dyDescent="0.25">
      <c r="A19" s="221" t="s">
        <v>320</v>
      </c>
      <c r="B19" s="221"/>
      <c r="C19" s="221"/>
      <c r="E19" s="209" t="s">
        <v>268</v>
      </c>
      <c r="F19" s="209"/>
      <c r="G19" s="209"/>
      <c r="H19" s="102"/>
      <c r="S19" s="76">
        <v>1.046</v>
      </c>
      <c r="T19" s="76"/>
      <c r="U19" s="76"/>
      <c r="V19" s="76"/>
      <c r="W19" s="76"/>
      <c r="X19" s="76"/>
      <c r="Y19" s="76"/>
      <c r="Z19" s="8"/>
      <c r="AA19" s="8"/>
    </row>
    <row r="20" spans="1:27" x14ac:dyDescent="0.2">
      <c r="A20" s="67" t="s">
        <v>264</v>
      </c>
      <c r="B20" s="67" t="s">
        <v>265</v>
      </c>
      <c r="C20" s="67" t="s">
        <v>177</v>
      </c>
      <c r="E20" s="37" t="s">
        <v>264</v>
      </c>
      <c r="F20" s="37" t="s">
        <v>265</v>
      </c>
      <c r="G20" s="37" t="s">
        <v>177</v>
      </c>
      <c r="H20" s="103"/>
      <c r="S20" s="76">
        <v>1.0569999999999999</v>
      </c>
      <c r="T20" s="76"/>
      <c r="U20" s="76"/>
      <c r="V20" s="76"/>
      <c r="W20" s="76"/>
      <c r="X20" s="76"/>
      <c r="Y20" s="76"/>
      <c r="Z20" s="8"/>
      <c r="AA20" s="8"/>
    </row>
    <row r="21" spans="1:27" x14ac:dyDescent="0.2">
      <c r="A21" s="48"/>
      <c r="B21" s="48"/>
      <c r="C21" s="48"/>
      <c r="S21" s="76">
        <v>1.093</v>
      </c>
      <c r="T21" s="76"/>
      <c r="U21" s="76"/>
      <c r="V21" s="76"/>
      <c r="W21" s="76"/>
      <c r="X21" s="76"/>
      <c r="Y21" s="76"/>
      <c r="Z21" s="8"/>
      <c r="AA21" s="8"/>
    </row>
    <row r="22" spans="1:27" x14ac:dyDescent="0.2">
      <c r="A22" s="48"/>
      <c r="B22" s="48"/>
      <c r="C22" s="48"/>
      <c r="S22" s="76">
        <v>1.036</v>
      </c>
      <c r="T22" s="76"/>
      <c r="U22" s="76"/>
      <c r="V22" s="76"/>
      <c r="W22" s="76"/>
      <c r="X22" s="76"/>
      <c r="Y22" s="76"/>
      <c r="Z22" s="8"/>
      <c r="AA22" s="8"/>
    </row>
    <row r="23" spans="1:27" x14ac:dyDescent="0.2">
      <c r="A23" s="48"/>
      <c r="B23" s="48"/>
      <c r="C23" s="48"/>
      <c r="S23" s="76">
        <v>1.175</v>
      </c>
      <c r="T23" s="76"/>
      <c r="U23" s="76"/>
      <c r="V23" s="76"/>
      <c r="W23" s="76"/>
      <c r="X23" s="76"/>
      <c r="Y23" s="76"/>
      <c r="Z23" s="8"/>
      <c r="AA23" s="8"/>
    </row>
    <row r="24" spans="1:27" x14ac:dyDescent="0.2">
      <c r="A24" s="48"/>
      <c r="B24" s="48"/>
      <c r="C24" s="48"/>
      <c r="S24" s="76">
        <v>1.069</v>
      </c>
      <c r="T24" s="76"/>
      <c r="U24" s="76"/>
      <c r="V24" s="76"/>
      <c r="W24" s="76"/>
      <c r="X24" s="76"/>
      <c r="Y24" s="76"/>
      <c r="Z24" s="8"/>
      <c r="AA24" s="8"/>
    </row>
    <row r="25" spans="1:27" x14ac:dyDescent="0.2">
      <c r="A25" s="48"/>
      <c r="B25" s="48"/>
      <c r="C25" s="48"/>
      <c r="S25" s="76">
        <v>1.077</v>
      </c>
      <c r="T25" s="76"/>
      <c r="U25" s="76"/>
      <c r="V25" s="76"/>
      <c r="W25" s="76"/>
      <c r="X25" s="76"/>
      <c r="Y25" s="76"/>
      <c r="Z25" s="8"/>
      <c r="AA25" s="8"/>
    </row>
    <row r="26" spans="1:27" x14ac:dyDescent="0.2">
      <c r="A26" s="48"/>
      <c r="B26" s="48"/>
      <c r="C26" s="48"/>
      <c r="S26" s="76">
        <v>1.0529999999999999</v>
      </c>
      <c r="T26" s="76"/>
      <c r="U26" s="76"/>
      <c r="V26" s="76"/>
      <c r="W26" s="76"/>
      <c r="X26" s="76"/>
      <c r="Y26" s="76"/>
      <c r="Z26" s="8"/>
      <c r="AA26" s="8"/>
    </row>
    <row r="27" spans="1:27" x14ac:dyDescent="0.2">
      <c r="A27" s="48"/>
      <c r="B27" s="48"/>
      <c r="C27" s="48"/>
      <c r="S27" s="76">
        <v>0.96299999999999997</v>
      </c>
      <c r="T27" s="76"/>
      <c r="U27" s="76"/>
      <c r="V27" s="76"/>
      <c r="W27" s="76"/>
      <c r="X27" s="76"/>
      <c r="Y27" s="76"/>
      <c r="Z27" s="8"/>
      <c r="AA27" s="8"/>
    </row>
    <row r="28" spans="1:27" x14ac:dyDescent="0.2">
      <c r="A28" s="48"/>
      <c r="B28" s="48"/>
      <c r="C28" s="48"/>
      <c r="S28" s="76">
        <v>1.048</v>
      </c>
      <c r="T28" s="76"/>
      <c r="U28" s="76"/>
      <c r="V28" s="76"/>
      <c r="W28" s="76"/>
      <c r="X28" s="76"/>
      <c r="Y28" s="76"/>
      <c r="Z28" s="8"/>
      <c r="AA28" s="8"/>
    </row>
    <row r="29" spans="1:27" x14ac:dyDescent="0.2">
      <c r="A29" s="48"/>
      <c r="B29" s="48"/>
      <c r="C29" s="48"/>
      <c r="S29" s="76">
        <v>1.135</v>
      </c>
      <c r="T29" s="76"/>
      <c r="U29" s="76"/>
      <c r="V29" s="76"/>
      <c r="W29" s="76"/>
      <c r="X29" s="76"/>
      <c r="Y29" s="76"/>
      <c r="Z29" s="8"/>
      <c r="AA29" s="8"/>
    </row>
    <row r="30" spans="1:27" x14ac:dyDescent="0.2">
      <c r="A30" s="48"/>
      <c r="B30" s="48"/>
      <c r="C30" s="48"/>
      <c r="S30" s="75"/>
      <c r="T30" s="75"/>
      <c r="U30" s="75"/>
      <c r="V30" s="75"/>
      <c r="W30" s="75"/>
      <c r="X30" s="75"/>
      <c r="Y30" s="75"/>
    </row>
    <row r="31" spans="1:27" x14ac:dyDescent="0.2">
      <c r="A31" s="48"/>
      <c r="B31" s="48"/>
      <c r="C31" s="48"/>
      <c r="R31" s="121" t="s">
        <v>363</v>
      </c>
      <c r="S31" s="108">
        <f>AVERAGE(S5:S29)</f>
        <v>1.0000000000000002</v>
      </c>
      <c r="T31" s="108">
        <f t="shared" ref="T31:Y31" si="2">AVERAGE(T5:T29)</f>
        <v>0.44969230769230761</v>
      </c>
      <c r="U31" s="108">
        <f t="shared" si="2"/>
        <v>1.0000769230769231</v>
      </c>
      <c r="V31" s="108">
        <f t="shared" si="2"/>
        <v>0.77091666666666681</v>
      </c>
      <c r="W31" s="108">
        <f t="shared" si="2"/>
        <v>1.0003333333333333</v>
      </c>
      <c r="X31" s="108">
        <f t="shared" si="2"/>
        <v>0.56637500000000007</v>
      </c>
      <c r="Y31" s="108">
        <f t="shared" si="2"/>
        <v>0.78783333333333339</v>
      </c>
    </row>
    <row r="32" spans="1:27" x14ac:dyDescent="0.2">
      <c r="A32" s="48"/>
      <c r="B32" s="48"/>
      <c r="C32" s="48"/>
      <c r="R32" s="48" t="s">
        <v>542</v>
      </c>
      <c r="S32" s="83">
        <f>_xlfn.STDEV.S(S4:S29)/SQRT(COUNT(S4:S29))</f>
        <v>2.3773514674948034E-2</v>
      </c>
      <c r="T32" s="83">
        <f t="shared" ref="T32:V32" si="3">_xlfn.STDEV.S(T4:T29)/SQRT(COUNT(T4:T29))</f>
        <v>4.8068378727918151E-2</v>
      </c>
      <c r="U32" s="83">
        <f t="shared" si="3"/>
        <v>6.80047567659849E-2</v>
      </c>
      <c r="V32" s="83">
        <f t="shared" si="3"/>
        <v>8.256636066910901E-2</v>
      </c>
      <c r="W32" s="83">
        <f>_xlfn.STDEV.S(W4:W29)/SQRT(COUNT(W4:W29))</f>
        <v>4.2586121891735773E-2</v>
      </c>
      <c r="X32" s="83">
        <f>_xlfn.STDEV.S(X4:X29)/SQRT(COUNT(X4:X29))</f>
        <v>5.3381690781711656E-2</v>
      </c>
      <c r="Y32" s="83">
        <f>_xlfn.STDEV.S(Y4:Y29)/SQRT(COUNT(Y4:Y29))</f>
        <v>1.7073208381685162E-2</v>
      </c>
    </row>
    <row r="33" spans="1:25" x14ac:dyDescent="0.2">
      <c r="A33" s="48"/>
      <c r="B33" s="48"/>
      <c r="C33" s="48"/>
      <c r="R33" s="121" t="s">
        <v>365</v>
      </c>
      <c r="S33" s="76"/>
      <c r="T33" s="201">
        <f>_xlfn.T.TEST(T5:T17,S5:S30,2,2)</f>
        <v>1.1690583859528119E-13</v>
      </c>
      <c r="U33" s="201"/>
      <c r="V33" s="201">
        <f>_xlfn.T.TEST(V5:V16,U5:U17,2,2)</f>
        <v>4.1775872597485324E-2</v>
      </c>
      <c r="W33" s="201"/>
      <c r="X33" s="201">
        <f>_xlfn.T.TEST(X5:X12,W5:W10,2,2)</f>
        <v>6.053787015896581E-5</v>
      </c>
      <c r="Y33" s="201">
        <f>_xlfn.T.TEST(Y5:Y10,W5:W10,2,2)</f>
        <v>9.339760098753412E-4</v>
      </c>
    </row>
    <row r="34" spans="1:25" x14ac:dyDescent="0.2">
      <c r="A34" s="48"/>
      <c r="B34" s="48"/>
      <c r="C34" s="48"/>
      <c r="R34" s="121" t="s">
        <v>366</v>
      </c>
      <c r="S34" s="75"/>
      <c r="T34" s="201">
        <f>_xlfn.T.TEST(T5:T17,V5:V16,2,2)</f>
        <v>2.2978359424153006E-3</v>
      </c>
      <c r="U34" s="201"/>
      <c r="V34" s="201"/>
      <c r="W34" s="201"/>
      <c r="X34" s="201"/>
      <c r="Y34" s="201"/>
    </row>
    <row r="35" spans="1:25" x14ac:dyDescent="0.2">
      <c r="A35" s="48"/>
      <c r="B35" s="48"/>
      <c r="C35" s="48"/>
      <c r="R35" s="121" t="s">
        <v>367</v>
      </c>
      <c r="S35" s="75"/>
      <c r="T35" s="201"/>
      <c r="U35" s="201"/>
      <c r="V35" s="201"/>
      <c r="W35" s="201"/>
      <c r="X35" s="201"/>
      <c r="Y35" s="201">
        <f>_xlfn.T.TEST(Y5:Y11,X5:X12,2,3)</f>
        <v>3.8527041016050254E-3</v>
      </c>
    </row>
    <row r="36" spans="1:25" x14ac:dyDescent="0.2">
      <c r="A36" s="48"/>
      <c r="B36" s="48"/>
      <c r="C36" s="48"/>
      <c r="S36" s="75"/>
      <c r="T36" s="201"/>
      <c r="U36" s="201"/>
      <c r="V36" s="201"/>
      <c r="W36" s="201"/>
      <c r="X36" s="201"/>
      <c r="Y36" s="201"/>
    </row>
    <row r="37" spans="1:25" x14ac:dyDescent="0.2">
      <c r="A37" s="48"/>
      <c r="B37" s="48"/>
      <c r="C37" s="48"/>
      <c r="S37" s="75"/>
      <c r="T37" s="201"/>
      <c r="U37" s="201"/>
      <c r="V37" s="201"/>
      <c r="W37" s="201"/>
      <c r="X37" s="201"/>
      <c r="Y37" s="201"/>
    </row>
    <row r="38" spans="1:25" x14ac:dyDescent="0.2">
      <c r="S38" s="75"/>
      <c r="T38" s="201"/>
      <c r="U38" s="201"/>
      <c r="V38" s="201"/>
      <c r="W38" s="201"/>
      <c r="X38" s="201"/>
      <c r="Y38" s="201"/>
    </row>
    <row r="39" spans="1:25" x14ac:dyDescent="0.2">
      <c r="S39" s="75"/>
      <c r="T39" s="201"/>
      <c r="U39" s="201"/>
      <c r="V39" s="201"/>
      <c r="W39" s="201"/>
      <c r="X39" s="201"/>
      <c r="Y39" s="201"/>
    </row>
    <row r="40" spans="1:25" x14ac:dyDescent="0.2">
      <c r="S40" s="75"/>
      <c r="T40" s="193"/>
      <c r="U40" s="193"/>
      <c r="V40" s="193"/>
      <c r="W40" s="193"/>
      <c r="X40" s="193"/>
      <c r="Y40" s="193"/>
    </row>
    <row r="41" spans="1:25" x14ac:dyDescent="0.2">
      <c r="S41" s="75"/>
      <c r="T41" s="193"/>
      <c r="U41" s="193"/>
      <c r="V41" s="193"/>
      <c r="W41" s="193"/>
      <c r="X41" s="193"/>
      <c r="Y41" s="193"/>
    </row>
    <row r="42" spans="1:25" x14ac:dyDescent="0.2">
      <c r="S42" s="75"/>
      <c r="T42" s="193"/>
      <c r="U42" s="193"/>
      <c r="V42" s="193"/>
      <c r="W42" s="193"/>
      <c r="X42" s="193"/>
      <c r="Y42" s="193"/>
    </row>
    <row r="43" spans="1:25" x14ac:dyDescent="0.2">
      <c r="S43" s="75"/>
      <c r="T43" s="193"/>
      <c r="U43" s="193"/>
      <c r="V43" s="193"/>
      <c r="W43" s="193"/>
      <c r="X43" s="193"/>
      <c r="Y43" s="193"/>
    </row>
    <row r="44" spans="1:25" x14ac:dyDescent="0.2">
      <c r="S44" s="75"/>
      <c r="T44" s="193"/>
      <c r="U44" s="193"/>
      <c r="V44" s="193"/>
      <c r="W44" s="193"/>
      <c r="X44" s="193"/>
      <c r="Y44" s="193"/>
    </row>
    <row r="45" spans="1:25" x14ac:dyDescent="0.2">
      <c r="S45" s="75"/>
      <c r="T45" s="75"/>
      <c r="U45" s="75"/>
      <c r="V45" s="75"/>
      <c r="W45" s="75"/>
      <c r="X45" s="75"/>
      <c r="Y45" s="75"/>
    </row>
    <row r="46" spans="1:25" x14ac:dyDescent="0.2">
      <c r="S46" s="75"/>
      <c r="T46" s="75"/>
      <c r="U46" s="75"/>
      <c r="V46" s="75"/>
      <c r="W46" s="75"/>
      <c r="X46" s="75"/>
      <c r="Y46" s="75"/>
    </row>
    <row r="47" spans="1:25" x14ac:dyDescent="0.2">
      <c r="S47" s="75"/>
      <c r="T47" s="75"/>
      <c r="U47" s="75"/>
      <c r="V47" s="75"/>
      <c r="W47" s="75"/>
      <c r="X47" s="75"/>
      <c r="Y47" s="75"/>
    </row>
    <row r="48" spans="1:25" x14ac:dyDescent="0.2">
      <c r="S48" s="75"/>
      <c r="T48" s="75"/>
      <c r="U48" s="75"/>
      <c r="V48" s="75"/>
      <c r="W48" s="75"/>
      <c r="X48" s="75"/>
      <c r="Y48" s="75"/>
    </row>
    <row r="49" spans="19:25" x14ac:dyDescent="0.2">
      <c r="S49" s="75"/>
      <c r="T49" s="75"/>
      <c r="U49" s="75"/>
      <c r="V49" s="75"/>
      <c r="W49" s="75"/>
      <c r="X49" s="75"/>
      <c r="Y49" s="75"/>
    </row>
    <row r="50" spans="19:25" x14ac:dyDescent="0.2">
      <c r="S50" s="75"/>
      <c r="T50" s="75"/>
      <c r="U50" s="75"/>
      <c r="V50" s="75"/>
      <c r="W50" s="75"/>
      <c r="X50" s="75"/>
      <c r="Y50" s="75"/>
    </row>
    <row r="51" spans="19:25" x14ac:dyDescent="0.2">
      <c r="S51" s="75"/>
      <c r="T51" s="75"/>
      <c r="U51" s="75"/>
      <c r="V51" s="75"/>
      <c r="W51" s="75"/>
      <c r="X51" s="75"/>
      <c r="Y51" s="75"/>
    </row>
    <row r="52" spans="19:25" x14ac:dyDescent="0.2">
      <c r="S52" s="75"/>
      <c r="T52" s="75"/>
      <c r="U52" s="75"/>
      <c r="V52" s="75"/>
      <c r="W52" s="75"/>
      <c r="X52" s="75"/>
      <c r="Y52" s="75"/>
    </row>
    <row r="53" spans="19:25" x14ac:dyDescent="0.2">
      <c r="S53" s="75"/>
      <c r="T53" s="75"/>
      <c r="U53" s="75"/>
      <c r="V53" s="75"/>
      <c r="W53" s="75"/>
      <c r="X53" s="75"/>
      <c r="Y53" s="75"/>
    </row>
    <row r="54" spans="19:25" x14ac:dyDescent="0.2">
      <c r="S54" s="75"/>
      <c r="T54" s="75"/>
      <c r="U54" s="75"/>
      <c r="V54" s="75"/>
      <c r="W54" s="75"/>
      <c r="X54" s="75"/>
      <c r="Y54" s="75"/>
    </row>
    <row r="55" spans="19:25" x14ac:dyDescent="0.2">
      <c r="S55" s="75"/>
      <c r="T55" s="75"/>
      <c r="U55" s="75"/>
      <c r="V55" s="75"/>
      <c r="W55" s="75"/>
      <c r="X55" s="75"/>
      <c r="Y55" s="75"/>
    </row>
    <row r="56" spans="19:25" x14ac:dyDescent="0.2">
      <c r="S56" s="75"/>
      <c r="T56" s="75"/>
      <c r="U56" s="75"/>
      <c r="V56" s="75"/>
      <c r="W56" s="75"/>
      <c r="X56" s="75"/>
      <c r="Y56" s="75"/>
    </row>
    <row r="57" spans="19:25" x14ac:dyDescent="0.2">
      <c r="S57" s="75"/>
      <c r="T57" s="75"/>
      <c r="U57" s="75"/>
      <c r="V57" s="75"/>
      <c r="W57" s="75"/>
      <c r="X57" s="75"/>
      <c r="Y57" s="75"/>
    </row>
    <row r="58" spans="19:25" x14ac:dyDescent="0.2">
      <c r="S58" s="75"/>
      <c r="T58" s="75"/>
      <c r="U58" s="75"/>
      <c r="V58" s="75"/>
      <c r="W58" s="75"/>
      <c r="X58" s="75"/>
      <c r="Y58" s="75"/>
    </row>
    <row r="59" spans="19:25" x14ac:dyDescent="0.2">
      <c r="S59" s="75"/>
      <c r="T59" s="75"/>
      <c r="U59" s="75"/>
      <c r="V59" s="75"/>
      <c r="W59" s="75"/>
      <c r="X59" s="75"/>
      <c r="Y59" s="75"/>
    </row>
    <row r="60" spans="19:25" x14ac:dyDescent="0.2">
      <c r="S60" s="75"/>
      <c r="T60" s="75"/>
      <c r="U60" s="75"/>
      <c r="V60" s="75"/>
      <c r="W60" s="75"/>
      <c r="X60" s="75"/>
      <c r="Y60" s="75"/>
    </row>
    <row r="61" spans="19:25" x14ac:dyDescent="0.2">
      <c r="S61" s="75"/>
      <c r="T61" s="75"/>
      <c r="U61" s="75"/>
      <c r="V61" s="75"/>
      <c r="W61" s="75"/>
      <c r="X61" s="75"/>
      <c r="Y61" s="75"/>
    </row>
    <row r="62" spans="19:25" x14ac:dyDescent="0.2">
      <c r="S62" s="75"/>
      <c r="T62" s="75"/>
      <c r="U62" s="75"/>
      <c r="V62" s="75"/>
      <c r="W62" s="75"/>
      <c r="X62" s="75"/>
      <c r="Y62" s="75"/>
    </row>
    <row r="63" spans="19:25" x14ac:dyDescent="0.2">
      <c r="S63" s="75"/>
      <c r="T63" s="75"/>
      <c r="U63" s="75"/>
      <c r="V63" s="75"/>
      <c r="W63" s="75"/>
      <c r="X63" s="75"/>
      <c r="Y63" s="75"/>
    </row>
    <row r="64" spans="19:25" x14ac:dyDescent="0.2">
      <c r="S64" s="75"/>
      <c r="T64" s="75"/>
      <c r="U64" s="75"/>
      <c r="V64" s="75"/>
      <c r="W64" s="75"/>
      <c r="X64" s="75"/>
      <c r="Y64" s="75"/>
    </row>
    <row r="65" spans="19:25" x14ac:dyDescent="0.2">
      <c r="S65" s="75"/>
      <c r="T65" s="75"/>
      <c r="U65" s="75"/>
      <c r="V65" s="75"/>
      <c r="W65" s="75"/>
      <c r="X65" s="75"/>
      <c r="Y65" s="75"/>
    </row>
    <row r="66" spans="19:25" x14ac:dyDescent="0.2">
      <c r="S66" s="75"/>
      <c r="T66" s="75"/>
      <c r="U66" s="75"/>
      <c r="V66" s="75"/>
      <c r="W66" s="75"/>
      <c r="X66" s="75"/>
      <c r="Y66" s="75"/>
    </row>
    <row r="67" spans="19:25" x14ac:dyDescent="0.2">
      <c r="S67" s="75"/>
      <c r="T67" s="75"/>
      <c r="U67" s="75"/>
      <c r="V67" s="75"/>
      <c r="W67" s="75"/>
      <c r="X67" s="75"/>
      <c r="Y67" s="75"/>
    </row>
    <row r="68" spans="19:25" x14ac:dyDescent="0.2">
      <c r="S68" s="75"/>
      <c r="T68" s="75"/>
      <c r="U68" s="75"/>
      <c r="V68" s="75"/>
      <c r="W68" s="75"/>
      <c r="X68" s="75"/>
      <c r="Y68" s="75"/>
    </row>
  </sheetData>
  <mergeCells count="16">
    <mergeCell ref="A19:C19"/>
    <mergeCell ref="E19:G19"/>
    <mergeCell ref="W3:Y3"/>
    <mergeCell ref="S2:Y2"/>
    <mergeCell ref="S1:V1"/>
    <mergeCell ref="N3:P3"/>
    <mergeCell ref="S3:T3"/>
    <mergeCell ref="U3:V3"/>
    <mergeCell ref="A1:D1"/>
    <mergeCell ref="F1:I1"/>
    <mergeCell ref="J3:K3"/>
    <mergeCell ref="L3:M3"/>
    <mergeCell ref="J1:M1"/>
    <mergeCell ref="J2:P2"/>
    <mergeCell ref="A2:C2"/>
    <mergeCell ref="E2:G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1002-3E77-414B-A675-FFA5347F5057}">
  <dimension ref="A1:BM69"/>
  <sheetViews>
    <sheetView topLeftCell="AT1" workbookViewId="0">
      <selection activeCell="BL27" sqref="BL27"/>
    </sheetView>
  </sheetViews>
  <sheetFormatPr defaultRowHeight="14.25" x14ac:dyDescent="0.2"/>
  <cols>
    <col min="1" max="1" width="16.625" customWidth="1"/>
    <col min="3" max="3" width="11.75" customWidth="1"/>
    <col min="5" max="5" width="10" customWidth="1"/>
    <col min="6" max="6" width="10.875" customWidth="1"/>
    <col min="7" max="7" width="10.75" customWidth="1"/>
    <col min="8" max="8" width="10.25" customWidth="1"/>
    <col min="9" max="9" width="10.5" customWidth="1"/>
    <col min="11" max="11" width="18" customWidth="1"/>
    <col min="12" max="12" width="13.5" customWidth="1"/>
    <col min="13" max="13" width="15.375" customWidth="1"/>
    <col min="14" max="14" width="23" customWidth="1"/>
    <col min="15" max="15" width="29.25" customWidth="1"/>
    <col min="16" max="16" width="30.375" customWidth="1"/>
    <col min="45" max="45" width="22.375" customWidth="1"/>
    <col min="46" max="46" width="28" customWidth="1"/>
    <col min="47" max="47" width="10.75" customWidth="1"/>
    <col min="49" max="49" width="16.5" customWidth="1"/>
    <col min="50" max="50" width="14.5" customWidth="1"/>
    <col min="51" max="51" width="16.75" customWidth="1"/>
    <col min="52" max="52" width="20.75" customWidth="1"/>
    <col min="54" max="54" width="11.375" customWidth="1"/>
  </cols>
  <sheetData>
    <row r="1" spans="1:65" x14ac:dyDescent="0.2">
      <c r="A1" s="3" t="s">
        <v>113</v>
      </c>
      <c r="B1" s="3"/>
      <c r="C1" s="3"/>
      <c r="D1" s="3"/>
      <c r="E1" s="3"/>
      <c r="F1" s="3"/>
      <c r="G1" s="3"/>
      <c r="H1" s="3"/>
      <c r="I1" s="3"/>
      <c r="J1" s="3"/>
      <c r="K1" s="3" t="s">
        <v>115</v>
      </c>
      <c r="R1" s="3" t="s">
        <v>118</v>
      </c>
      <c r="X1" s="3" t="s">
        <v>120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W1" s="3" t="s">
        <v>121</v>
      </c>
      <c r="BB1" s="3" t="s">
        <v>122</v>
      </c>
    </row>
    <row r="2" spans="1:65" ht="16.5" customHeight="1" x14ac:dyDescent="0.2">
      <c r="A2" s="209" t="s">
        <v>51</v>
      </c>
      <c r="B2" s="209"/>
      <c r="C2" s="209"/>
      <c r="D2" s="209" t="s">
        <v>369</v>
      </c>
      <c r="E2" s="209"/>
      <c r="F2" s="209"/>
      <c r="G2" s="209" t="s">
        <v>370</v>
      </c>
      <c r="H2" s="209"/>
      <c r="I2" s="209"/>
      <c r="J2" s="102"/>
      <c r="L2" s="209" t="s">
        <v>316</v>
      </c>
      <c r="M2" s="209"/>
      <c r="N2" s="209"/>
      <c r="O2" s="209"/>
      <c r="P2" s="209"/>
      <c r="R2" s="209" t="s">
        <v>119</v>
      </c>
      <c r="S2" s="209"/>
      <c r="T2" s="209"/>
      <c r="U2" s="209"/>
      <c r="V2" s="209"/>
      <c r="X2" s="212" t="s">
        <v>533</v>
      </c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P2" s="139"/>
      <c r="AQ2" s="139"/>
      <c r="AR2" s="139"/>
      <c r="AS2" s="139"/>
      <c r="AT2" s="139"/>
      <c r="AU2" s="139"/>
      <c r="AV2" s="15"/>
      <c r="AW2" s="106"/>
      <c r="AX2" s="209" t="s">
        <v>278</v>
      </c>
      <c r="AY2" s="209"/>
      <c r="AZ2" s="209"/>
      <c r="BB2" t="s">
        <v>397</v>
      </c>
      <c r="BD2" s="28"/>
      <c r="BE2" s="28"/>
      <c r="BF2" s="28"/>
    </row>
    <row r="3" spans="1:65" ht="15.75" customHeight="1" x14ac:dyDescent="0.2">
      <c r="L3" s="64" t="s">
        <v>109</v>
      </c>
      <c r="M3" s="64" t="s">
        <v>79</v>
      </c>
      <c r="N3" s="64" t="s">
        <v>114</v>
      </c>
      <c r="O3" s="64" t="s">
        <v>116</v>
      </c>
      <c r="P3" s="64" t="s">
        <v>117</v>
      </c>
      <c r="R3" s="224" t="s">
        <v>51</v>
      </c>
      <c r="S3" s="224"/>
      <c r="T3" s="224"/>
      <c r="U3" s="224"/>
      <c r="V3" s="224"/>
      <c r="X3" s="140" t="s">
        <v>413</v>
      </c>
      <c r="Y3" s="140" t="s">
        <v>452</v>
      </c>
      <c r="Z3" s="140" t="s">
        <v>452</v>
      </c>
      <c r="AA3" s="140" t="s">
        <v>452</v>
      </c>
      <c r="AB3" s="140" t="s">
        <v>452</v>
      </c>
      <c r="AC3" s="140" t="s">
        <v>452</v>
      </c>
      <c r="AD3" s="140" t="s">
        <v>452</v>
      </c>
      <c r="AE3" s="140" t="s">
        <v>451</v>
      </c>
      <c r="AF3" s="140" t="s">
        <v>451</v>
      </c>
      <c r="AG3" s="140" t="s">
        <v>451</v>
      </c>
      <c r="AH3" s="140" t="s">
        <v>451</v>
      </c>
      <c r="AI3" s="140" t="s">
        <v>451</v>
      </c>
      <c r="AJ3" s="140" t="s">
        <v>451</v>
      </c>
      <c r="AK3" s="140" t="s">
        <v>451</v>
      </c>
      <c r="AL3" s="140" t="s">
        <v>450</v>
      </c>
      <c r="AM3" s="140" t="s">
        <v>450</v>
      </c>
      <c r="AN3" s="140" t="s">
        <v>450</v>
      </c>
      <c r="AO3" s="140" t="s">
        <v>450</v>
      </c>
      <c r="AP3" s="140" t="s">
        <v>450</v>
      </c>
      <c r="AQ3" s="140" t="s">
        <v>450</v>
      </c>
      <c r="AR3" s="140" t="s">
        <v>450</v>
      </c>
      <c r="AS3" s="202" t="s">
        <v>448</v>
      </c>
      <c r="AT3" s="202" t="s">
        <v>449</v>
      </c>
      <c r="AU3" s="141"/>
      <c r="AV3" s="15"/>
      <c r="AW3" s="106"/>
      <c r="AX3" s="22" t="s">
        <v>51</v>
      </c>
      <c r="AY3" s="22" t="s">
        <v>79</v>
      </c>
      <c r="AZ3" s="22" t="s">
        <v>114</v>
      </c>
      <c r="BA3" s="26"/>
      <c r="BB3" s="162" t="s">
        <v>123</v>
      </c>
      <c r="BC3" s="22"/>
      <c r="BD3" s="22" t="s">
        <v>333</v>
      </c>
      <c r="BE3" s="26"/>
      <c r="BF3" s="27"/>
      <c r="BG3" s="216"/>
      <c r="BH3" s="216"/>
      <c r="BI3" s="216"/>
      <c r="BJ3" s="216"/>
      <c r="BK3" s="216"/>
      <c r="BL3" s="216"/>
      <c r="BM3" s="216"/>
    </row>
    <row r="4" spans="1:65" x14ac:dyDescent="0.2">
      <c r="L4" s="65">
        <v>12.714657599999999</v>
      </c>
      <c r="M4" s="65">
        <v>28.682119619999998</v>
      </c>
      <c r="N4" s="65">
        <v>133.00061167741939</v>
      </c>
      <c r="O4" s="65">
        <v>10.818517531250002</v>
      </c>
      <c r="P4" s="65">
        <v>16.074037980000004</v>
      </c>
      <c r="X4" s="143" t="s">
        <v>414</v>
      </c>
      <c r="Y4" s="140">
        <v>-1.6949646217915999</v>
      </c>
      <c r="Z4" s="140">
        <v>-1.3172031692766699</v>
      </c>
      <c r="AA4" s="140">
        <v>-0.82106696525721901</v>
      </c>
      <c r="AB4" s="140">
        <v>-1.1117543679398101</v>
      </c>
      <c r="AC4" s="140">
        <v>-1.0036497213259401</v>
      </c>
      <c r="AD4" s="140">
        <v>-0.74342702723894305</v>
      </c>
      <c r="AE4" s="140">
        <v>-0.96416656227839004</v>
      </c>
      <c r="AF4" s="140">
        <v>-0.137285343185655</v>
      </c>
      <c r="AG4" s="140">
        <v>1.94809985340921</v>
      </c>
      <c r="AH4" s="140">
        <v>0.109687561190213</v>
      </c>
      <c r="AI4" s="140">
        <v>-0.43457195378570901</v>
      </c>
      <c r="AJ4" s="140">
        <v>0.80939041453609795</v>
      </c>
      <c r="AK4" s="140">
        <v>1.0537339105202199</v>
      </c>
      <c r="AL4" s="140">
        <v>-0.32264228856999699</v>
      </c>
      <c r="AM4" s="140">
        <v>0.967990911117102</v>
      </c>
      <c r="AN4" s="140">
        <v>-0.43087770505059902</v>
      </c>
      <c r="AO4" s="140">
        <v>-0.65096339075639897</v>
      </c>
      <c r="AP4" s="140">
        <v>-0.23456411297527599</v>
      </c>
      <c r="AQ4" s="140">
        <v>-0.300448774045043</v>
      </c>
      <c r="AR4" s="140">
        <v>1.7734503447126799</v>
      </c>
      <c r="AS4" s="142">
        <f>_xlfn.T.TEST(Y4:AD4,AE4:AK4,2,3)</f>
        <v>7.1625098322800869E-3</v>
      </c>
      <c r="AT4" s="142">
        <f>_xlfn.T.TEST(Y4:AD4,AL4:AR4,2,2)</f>
        <v>9.4606957157326432E-3</v>
      </c>
      <c r="AU4" s="140"/>
      <c r="AV4" s="15"/>
      <c r="AW4" s="106"/>
      <c r="AX4" s="22">
        <v>0.182</v>
      </c>
      <c r="AY4" s="22">
        <v>16.911999999999999</v>
      </c>
      <c r="AZ4" s="22">
        <v>13.663</v>
      </c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</row>
    <row r="5" spans="1:65" x14ac:dyDescent="0.2">
      <c r="L5" s="65">
        <v>2.4861769562500005</v>
      </c>
      <c r="M5" s="65">
        <v>54.056635285714279</v>
      </c>
      <c r="N5" s="65">
        <v>7.2381004666874995</v>
      </c>
      <c r="O5" s="65">
        <v>15.973732894736841</v>
      </c>
      <c r="P5" s="65">
        <v>14.129121600000003</v>
      </c>
      <c r="X5" s="143" t="s">
        <v>415</v>
      </c>
      <c r="Y5" s="140">
        <v>-1.3244314748641599</v>
      </c>
      <c r="Z5" s="140">
        <v>-0.494967984476402</v>
      </c>
      <c r="AA5" s="140">
        <v>-0.93735725627418298</v>
      </c>
      <c r="AB5" s="140">
        <v>-1.1398360535290599</v>
      </c>
      <c r="AC5" s="140">
        <v>-1.2210157417951499</v>
      </c>
      <c r="AD5" s="140">
        <v>-0.73765819231735696</v>
      </c>
      <c r="AE5" s="140">
        <v>-0.41592956520889901</v>
      </c>
      <c r="AF5" s="140">
        <v>6.2827580308073797E-2</v>
      </c>
      <c r="AG5" s="140">
        <v>1.90697478485725</v>
      </c>
      <c r="AH5" s="140">
        <v>-0.31314683169498198</v>
      </c>
      <c r="AI5" s="140">
        <v>-0.72553921090719997</v>
      </c>
      <c r="AJ5" s="140">
        <v>-0.41682214012111501</v>
      </c>
      <c r="AK5" s="140">
        <v>0.95690529722377105</v>
      </c>
      <c r="AL5" s="140">
        <v>-0.43842609615966299</v>
      </c>
      <c r="AM5" s="140">
        <v>1.8697635189250901</v>
      </c>
      <c r="AN5" s="140">
        <v>0.793400145957325</v>
      </c>
      <c r="AO5" s="140">
        <v>-0.38290429345688598</v>
      </c>
      <c r="AP5" s="140">
        <v>-6.8991161574683699E-2</v>
      </c>
      <c r="AQ5" s="140">
        <v>-0.37566350717921099</v>
      </c>
      <c r="AR5" s="140">
        <v>1.1243359565225199</v>
      </c>
      <c r="AS5" s="142">
        <f t="shared" ref="AS5:AS18" si="0">_xlfn.T.TEST(Y5:AD5,AE5:AK5,2,3)</f>
        <v>1.9351232020976866E-2</v>
      </c>
      <c r="AT5" s="142">
        <f>_xlfn.T.TEST(Y5:AD5,AL5:AR5,2,3)</f>
        <v>7.1705546605483695E-3</v>
      </c>
      <c r="AU5" s="140"/>
      <c r="AV5" s="29"/>
      <c r="AW5" s="29"/>
      <c r="AX5" s="22">
        <v>1.659</v>
      </c>
      <c r="AY5" s="22">
        <v>5.3230000000000004</v>
      </c>
      <c r="AZ5" s="22">
        <v>26.195</v>
      </c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</row>
    <row r="6" spans="1:65" x14ac:dyDescent="0.2">
      <c r="L6" s="65">
        <v>1.2385660303846155</v>
      </c>
      <c r="M6" s="65">
        <v>42.1870592</v>
      </c>
      <c r="N6" s="65">
        <v>26.271010349999997</v>
      </c>
      <c r="O6" s="65">
        <v>6.8262413837837839</v>
      </c>
      <c r="P6" s="65">
        <v>52.963127255999993</v>
      </c>
      <c r="X6" s="143" t="s">
        <v>416</v>
      </c>
      <c r="Y6" s="140">
        <v>-1.75124802189997</v>
      </c>
      <c r="Z6" s="140">
        <v>1.22353007865841</v>
      </c>
      <c r="AA6" s="140">
        <v>-0.63958000475073895</v>
      </c>
      <c r="AB6" s="140">
        <v>-0.35526051856538698</v>
      </c>
      <c r="AC6" s="140">
        <v>1.1700192838954599</v>
      </c>
      <c r="AD6" s="140">
        <v>0.67253828328399501</v>
      </c>
      <c r="AE6" s="140">
        <v>-0.62877093528448202</v>
      </c>
      <c r="AF6" s="140">
        <v>-0.68019905770325995</v>
      </c>
      <c r="AG6" s="140">
        <v>1.8642378448268799</v>
      </c>
      <c r="AH6" s="140">
        <v>-0.53760542453888105</v>
      </c>
      <c r="AI6" s="140">
        <v>3.6760896778299697E-2</v>
      </c>
      <c r="AJ6" s="140">
        <v>0.4198059943186</v>
      </c>
      <c r="AK6" s="140">
        <v>0.67484310734487996</v>
      </c>
      <c r="AL6" s="140">
        <v>-0.88033692773714001</v>
      </c>
      <c r="AM6" s="140">
        <v>-1.34271795710814</v>
      </c>
      <c r="AN6" s="140">
        <v>-1.45686922829226</v>
      </c>
      <c r="AO6" s="140">
        <v>0.15082191882750801</v>
      </c>
      <c r="AP6" s="140">
        <v>-1.3933477217949799</v>
      </c>
      <c r="AQ6" s="140">
        <v>0.61716696789358205</v>
      </c>
      <c r="AR6" s="140">
        <v>1.4798131851258001</v>
      </c>
      <c r="AS6" s="142">
        <f>_xlfn.T.TEST(Y6:AD6,AE6:AK6,2,2)</f>
        <v>0.85204414674137485</v>
      </c>
      <c r="AT6" s="142">
        <f t="shared" ref="AT6:AT42" si="1">_xlfn.T.TEST(Y6:AD6,AL6:AR6,2,2)</f>
        <v>0.49640830907655675</v>
      </c>
      <c r="AU6" s="140"/>
      <c r="AV6" s="29"/>
      <c r="AW6" s="29"/>
      <c r="AX6" s="22">
        <v>0.65700000000000003</v>
      </c>
      <c r="AY6" s="22">
        <v>6.0949999999999998</v>
      </c>
      <c r="AZ6" s="22">
        <v>29.53</v>
      </c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</row>
    <row r="7" spans="1:65" x14ac:dyDescent="0.2">
      <c r="L7" s="65">
        <v>4.0013358000000006</v>
      </c>
      <c r="M7" s="65">
        <v>99.787833599999999</v>
      </c>
      <c r="N7" s="65">
        <v>68.62240216216216</v>
      </c>
      <c r="O7" s="65">
        <v>55.71500020293103</v>
      </c>
      <c r="P7" s="65">
        <v>20.546518590000002</v>
      </c>
      <c r="X7" s="143" t="s">
        <v>417</v>
      </c>
      <c r="Y7" s="140">
        <v>-1.35078477537935</v>
      </c>
      <c r="Z7" s="140">
        <v>-1.0020770636743499</v>
      </c>
      <c r="AA7" s="140">
        <v>-3.5267988777892903E-2</v>
      </c>
      <c r="AB7" s="140">
        <v>1.5119616072589901</v>
      </c>
      <c r="AC7" s="140">
        <v>-0.42026293014601901</v>
      </c>
      <c r="AD7" s="140">
        <v>0.12172282748763701</v>
      </c>
      <c r="AE7" s="140">
        <v>0.17438309886654299</v>
      </c>
      <c r="AF7" s="140">
        <v>-1.6844140579693501</v>
      </c>
      <c r="AG7" s="140">
        <v>-0.86256351751938898</v>
      </c>
      <c r="AH7" s="140">
        <v>1.5075203245014801</v>
      </c>
      <c r="AI7" s="140">
        <v>1.2679880549573299</v>
      </c>
      <c r="AJ7" s="140">
        <v>1.00792322956476</v>
      </c>
      <c r="AK7" s="140">
        <v>-0.66966624000273101</v>
      </c>
      <c r="AL7" s="140">
        <v>-1.91675894296869</v>
      </c>
      <c r="AM7" s="140">
        <v>1.50574381139848</v>
      </c>
      <c r="AN7" s="140">
        <v>0.31412510606869998</v>
      </c>
      <c r="AO7" s="140">
        <v>0.170080415810999</v>
      </c>
      <c r="AP7" s="140">
        <v>0.27319250177923998</v>
      </c>
      <c r="AQ7" s="140">
        <v>-0.19465764603899199</v>
      </c>
      <c r="AR7" s="140">
        <v>1.5045594693298101</v>
      </c>
      <c r="AS7" s="142">
        <f>_xlfn.T.TEST(Y7:AD7,AE7:AK7,2,2)</f>
        <v>0.6396678736588256</v>
      </c>
      <c r="AT7" s="142">
        <f>_xlfn.T.TEST(Y7:AD7,AL7:AR7,2,2)</f>
        <v>0.4916719081066554</v>
      </c>
      <c r="AU7" s="140"/>
      <c r="AV7" s="29"/>
      <c r="AW7" s="29"/>
      <c r="AX7" s="22">
        <v>2.0179999999999998</v>
      </c>
      <c r="AY7" s="22">
        <v>10.507</v>
      </c>
      <c r="AZ7" s="22">
        <v>12.698</v>
      </c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</row>
    <row r="8" spans="1:65" x14ac:dyDescent="0.2">
      <c r="L8" s="65">
        <v>2.612244333219512</v>
      </c>
      <c r="M8" s="65">
        <v>56.413111755000003</v>
      </c>
      <c r="N8" s="65">
        <v>16.441094090909093</v>
      </c>
      <c r="O8" s="65">
        <v>18.444470849999998</v>
      </c>
      <c r="P8" s="65">
        <v>32.276793780000006</v>
      </c>
      <c r="X8" s="143" t="s">
        <v>418</v>
      </c>
      <c r="Y8" s="140">
        <v>-1.5856022284478899</v>
      </c>
      <c r="Z8" s="140">
        <v>-1.37548979875128</v>
      </c>
      <c r="AA8" s="140">
        <v>-1.4811925677131199</v>
      </c>
      <c r="AB8" s="140">
        <v>-1.5697783706547701</v>
      </c>
      <c r="AC8" s="140">
        <v>-1.50028676458718</v>
      </c>
      <c r="AD8" s="140">
        <v>-1.2683932379467899</v>
      </c>
      <c r="AE8" s="140">
        <v>-0.18380528698694201</v>
      </c>
      <c r="AF8" s="140">
        <v>1.1488081102153</v>
      </c>
      <c r="AG8" s="140">
        <v>1.2304444895705999</v>
      </c>
      <c r="AH8" s="140">
        <v>-1.3519238217416199E-3</v>
      </c>
      <c r="AI8" s="140">
        <v>0.75800165083034898</v>
      </c>
      <c r="AJ8" s="140">
        <v>-0.85207587961972497</v>
      </c>
      <c r="AK8" s="140">
        <v>0.470602524245884</v>
      </c>
      <c r="AL8" s="140">
        <v>-0.80312034996584003</v>
      </c>
      <c r="AM8" s="140">
        <v>1.3266950205914401</v>
      </c>
      <c r="AN8" s="140">
        <v>1.2689447019789399</v>
      </c>
      <c r="AO8" s="140">
        <v>0.278045109434293</v>
      </c>
      <c r="AP8" s="140">
        <v>-0.22776796122604501</v>
      </c>
      <c r="AQ8" s="140">
        <v>-7.6656130263863295E-2</v>
      </c>
      <c r="AR8" s="140">
        <v>1.0974331683062499</v>
      </c>
      <c r="AS8" s="142">
        <f t="shared" si="0"/>
        <v>5.9530439721991425E-4</v>
      </c>
      <c r="AT8" s="142">
        <f>_xlfn.T.TEST(Y8:AD8,AL8:AR8,2,3)</f>
        <v>9.1804528624059843E-4</v>
      </c>
      <c r="AU8" s="140"/>
      <c r="AV8" s="29"/>
      <c r="AW8" s="29"/>
      <c r="AX8" s="22">
        <v>0.37</v>
      </c>
      <c r="AY8" s="22">
        <v>19.152999999999999</v>
      </c>
      <c r="AZ8" s="22">
        <v>49.7</v>
      </c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</row>
    <row r="9" spans="1:65" x14ac:dyDescent="0.2">
      <c r="L9" s="65">
        <v>1.4414479199999999</v>
      </c>
      <c r="M9" s="65">
        <v>39.042428700000009</v>
      </c>
      <c r="N9" s="65">
        <v>20.284547657142852</v>
      </c>
      <c r="O9" s="65">
        <v>18.449855557180857</v>
      </c>
      <c r="P9" s="65"/>
      <c r="X9" s="143" t="s">
        <v>419</v>
      </c>
      <c r="Y9" s="140">
        <v>0.13095270819747501</v>
      </c>
      <c r="Z9" s="140">
        <v>9.8467160965912306E-2</v>
      </c>
      <c r="AA9" s="140">
        <v>0.39147256491584398</v>
      </c>
      <c r="AB9" s="140">
        <v>1.84457442657326</v>
      </c>
      <c r="AC9" s="140">
        <v>1.2231257425441799</v>
      </c>
      <c r="AD9" s="140">
        <v>1.2634486859328E-2</v>
      </c>
      <c r="AE9" s="140">
        <v>1.7324521241772901</v>
      </c>
      <c r="AF9" s="140">
        <v>1.7773010451356801</v>
      </c>
      <c r="AG9" s="140">
        <v>1.75039169256065</v>
      </c>
      <c r="AH9" s="140">
        <v>-1.4016932346230799</v>
      </c>
      <c r="AI9" s="140">
        <v>0.42288574156126002</v>
      </c>
      <c r="AJ9" s="140">
        <v>-0.74975480417553197</v>
      </c>
      <c r="AK9" s="140">
        <v>-1.26847435779471</v>
      </c>
      <c r="AL9" s="140">
        <v>-0.82352330918797001</v>
      </c>
      <c r="AM9" s="140">
        <v>-0.84258767516390498</v>
      </c>
      <c r="AN9" s="140">
        <v>-0.39245681184321501</v>
      </c>
      <c r="AO9" s="140">
        <v>-0.76121659226141103</v>
      </c>
      <c r="AP9" s="140">
        <v>1.25375449996454</v>
      </c>
      <c r="AQ9" s="140">
        <v>-0.78815162877393896</v>
      </c>
      <c r="AR9" s="140">
        <v>-0.30918922170040702</v>
      </c>
      <c r="AS9" s="142">
        <f>_xlfn.T.TEST(Y9:AD9,AE9:AK9,2,2)</f>
        <v>0.66631038332080428</v>
      </c>
      <c r="AT9" s="142">
        <f t="shared" si="1"/>
        <v>3.5907791142231554E-2</v>
      </c>
      <c r="AU9" s="140"/>
      <c r="AV9" s="29"/>
      <c r="AW9" s="29"/>
      <c r="AX9" s="22">
        <v>1.113</v>
      </c>
      <c r="AY9" s="22">
        <v>6.6369999999999996</v>
      </c>
      <c r="AZ9" s="22">
        <v>59.691000000000003</v>
      </c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</row>
    <row r="10" spans="1:65" x14ac:dyDescent="0.2">
      <c r="L10" s="65">
        <v>2.7891305442000003</v>
      </c>
      <c r="M10" s="65">
        <v>5.0698956951219509</v>
      </c>
      <c r="N10" s="65">
        <v>7.8008327521666674</v>
      </c>
      <c r="O10" s="65"/>
      <c r="P10" s="65"/>
      <c r="X10" s="143" t="s">
        <v>420</v>
      </c>
      <c r="Y10" s="140">
        <v>-1.53463911649581</v>
      </c>
      <c r="Z10" s="140">
        <v>-0.89979047002967105</v>
      </c>
      <c r="AA10" s="140">
        <v>-1.3621396096715399</v>
      </c>
      <c r="AB10" s="140">
        <v>-1.1462189503289599</v>
      </c>
      <c r="AC10" s="140">
        <v>-0.93970182763594901</v>
      </c>
      <c r="AD10" s="140">
        <v>-0.28105064004504998</v>
      </c>
      <c r="AE10" s="140">
        <v>-0.69802664188966101</v>
      </c>
      <c r="AF10" s="140">
        <v>-0.15786860378804099</v>
      </c>
      <c r="AG10" s="140">
        <v>1.76515378227846</v>
      </c>
      <c r="AH10" s="140">
        <v>-0.65234864057545106</v>
      </c>
      <c r="AI10" s="140">
        <v>0.84520106861348399</v>
      </c>
      <c r="AJ10" s="140">
        <v>-0.14483676190153699</v>
      </c>
      <c r="AK10" s="140">
        <v>0.33109812658016902</v>
      </c>
      <c r="AL10" s="140">
        <v>8.7404830228722002E-2</v>
      </c>
      <c r="AM10" s="140">
        <v>0.48402367807533803</v>
      </c>
      <c r="AN10" s="140">
        <v>0.72542405727113601</v>
      </c>
      <c r="AO10" s="140">
        <v>-0.71038434895699498</v>
      </c>
      <c r="AP10" s="140">
        <v>-0.63935114950775795</v>
      </c>
      <c r="AQ10" s="140">
        <v>1.4268291327249401</v>
      </c>
      <c r="AR10" s="140">
        <v>1.62879786349916</v>
      </c>
      <c r="AS10" s="142">
        <f>_xlfn.T.TEST(Y10:AD10,AE10:AK10,2,2)</f>
        <v>1.1157062926329018E-2</v>
      </c>
      <c r="AT10" s="142">
        <f t="shared" si="1"/>
        <v>4.7122296848817278E-3</v>
      </c>
      <c r="AU10" s="140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</row>
    <row r="11" spans="1:65" x14ac:dyDescent="0.2">
      <c r="L11" s="65"/>
      <c r="M11" s="65">
        <v>318.66275349999989</v>
      </c>
      <c r="N11" s="65">
        <v>21.068689370027293</v>
      </c>
      <c r="O11" s="65"/>
      <c r="P11" s="65"/>
      <c r="X11" s="143" t="s">
        <v>421</v>
      </c>
      <c r="Y11" s="140">
        <v>-1.4582589567793001</v>
      </c>
      <c r="Z11" s="140">
        <v>-1.16861205553908</v>
      </c>
      <c r="AA11" s="140">
        <v>-1.2726305477933899</v>
      </c>
      <c r="AB11" s="140">
        <v>-1.6398860462364999</v>
      </c>
      <c r="AC11" s="140">
        <v>-1.0570159655804501</v>
      </c>
      <c r="AD11" s="140">
        <v>-1.12312669994787</v>
      </c>
      <c r="AE11" s="140">
        <v>-0.73425142365595097</v>
      </c>
      <c r="AF11" s="140">
        <v>-0.13626370938524801</v>
      </c>
      <c r="AG11" s="140">
        <v>1.5185171711838199</v>
      </c>
      <c r="AH11" s="140">
        <v>-0.98727755268773798</v>
      </c>
      <c r="AI11" s="140">
        <v>-0.15915268048378001</v>
      </c>
      <c r="AJ11" s="140">
        <v>-1.16834516910807</v>
      </c>
      <c r="AK11" s="140">
        <v>-0.39089906474923503</v>
      </c>
      <c r="AL11" s="140">
        <v>-0.73347053372816395</v>
      </c>
      <c r="AM11" s="140">
        <v>1.07163462334473</v>
      </c>
      <c r="AN11" s="140">
        <v>1.22642875333393</v>
      </c>
      <c r="AO11" s="140">
        <v>0.77256366568485901</v>
      </c>
      <c r="AP11" s="140">
        <v>0.38969036868600598</v>
      </c>
      <c r="AQ11" s="140">
        <v>0.46348940920321102</v>
      </c>
      <c r="AR11" s="140">
        <v>1.34326412047389</v>
      </c>
      <c r="AS11" s="142">
        <f t="shared" si="0"/>
        <v>2.5513045111266272E-2</v>
      </c>
      <c r="AT11" s="142">
        <f>_xlfn.T.TEST(Y11:AD11,AL11:AR11,2,3)</f>
        <v>1.989082745140748E-4</v>
      </c>
      <c r="AU11" s="140"/>
      <c r="AV11" s="29"/>
      <c r="AW11" s="48" t="s">
        <v>363</v>
      </c>
      <c r="AX11" s="108">
        <f>AVERAGE(AX4:AX10)</f>
        <v>0.99983333333333346</v>
      </c>
      <c r="AY11" s="108">
        <f t="shared" ref="AY11:AZ11" si="2">AVERAGE(AY4:AY10)</f>
        <v>10.771166666666666</v>
      </c>
      <c r="AZ11" s="108">
        <f t="shared" si="2"/>
        <v>31.912833333333335</v>
      </c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</row>
    <row r="12" spans="1:65" x14ac:dyDescent="0.2">
      <c r="L12" s="65"/>
      <c r="M12" s="65">
        <v>22.027543377777782</v>
      </c>
      <c r="N12" s="65">
        <v>24.573702780000001</v>
      </c>
      <c r="O12" s="65"/>
      <c r="P12" s="65"/>
      <c r="X12" s="143" t="s">
        <v>422</v>
      </c>
      <c r="Y12" s="140">
        <v>-1.4302248356773799</v>
      </c>
      <c r="Z12" s="140">
        <v>-0.303658301541127</v>
      </c>
      <c r="AA12" s="140">
        <v>-0.89404552558380901</v>
      </c>
      <c r="AB12" s="140">
        <v>-1.0629547218377999</v>
      </c>
      <c r="AC12" s="140">
        <v>-0.58489633107755801</v>
      </c>
      <c r="AD12" s="140">
        <v>-0.981821863330124</v>
      </c>
      <c r="AE12" s="140">
        <v>0.91491672706882299</v>
      </c>
      <c r="AF12" s="140">
        <v>0.132237903249383</v>
      </c>
      <c r="AG12" s="140">
        <v>2.7278565150971099</v>
      </c>
      <c r="AH12" s="140">
        <v>-0.18652081769216</v>
      </c>
      <c r="AI12" s="140">
        <v>0.62781657541895397</v>
      </c>
      <c r="AJ12" s="140">
        <v>1.7207800106059901</v>
      </c>
      <c r="AK12" s="140">
        <v>1.31794940880954</v>
      </c>
      <c r="AL12" s="140">
        <v>-0.37134870761626299</v>
      </c>
      <c r="AM12" s="140">
        <v>-0.95176099442878404</v>
      </c>
      <c r="AN12" s="140">
        <v>-0.60875687851276095</v>
      </c>
      <c r="AO12" s="140">
        <v>0.145925258661464</v>
      </c>
      <c r="AP12" s="140">
        <v>-1.41132571161975</v>
      </c>
      <c r="AQ12" s="140">
        <v>0.22657219855894101</v>
      </c>
      <c r="AR12" s="140">
        <v>0.41169552699804601</v>
      </c>
      <c r="AS12" s="142">
        <f>_xlfn.T.TEST(Y12:AD12,AE12:AK12,2,2)</f>
        <v>1.0366680683746013E-3</v>
      </c>
      <c r="AT12" s="142">
        <f t="shared" si="1"/>
        <v>0.13088709331469278</v>
      </c>
      <c r="AU12" s="140"/>
      <c r="AV12" s="29"/>
      <c r="AW12" s="48" t="s">
        <v>542</v>
      </c>
      <c r="AX12" s="170">
        <f>_xlfn.STDEV.S(AX4:AX10)/SQRT(COUNT(AX4:AX10))</f>
        <v>0.29816364820532881</v>
      </c>
      <c r="AY12" s="170">
        <f>_xlfn.STDEV.S(AY4:AY10)/SQRT(COUNT(AY4:AY10))</f>
        <v>2.4267614690730892</v>
      </c>
      <c r="AZ12" s="170">
        <f>_xlfn.STDEV.S(AZ4:AZ10)/SQRT(COUNT(AZ4:AZ10))</f>
        <v>7.8073631716761094</v>
      </c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</row>
    <row r="13" spans="1:65" x14ac:dyDescent="0.2">
      <c r="L13" s="65"/>
      <c r="M13" s="65">
        <v>20.436839528478259</v>
      </c>
      <c r="N13" s="65">
        <v>13.047061738421588</v>
      </c>
      <c r="O13" s="65"/>
      <c r="P13" s="65"/>
      <c r="X13" s="143" t="s">
        <v>423</v>
      </c>
      <c r="Y13" s="140">
        <v>-1.2889204739096201</v>
      </c>
      <c r="Z13" s="140">
        <v>-1.0326453950677901</v>
      </c>
      <c r="AA13" s="140">
        <v>-0.833097103334139</v>
      </c>
      <c r="AB13" s="140">
        <v>-1.38850391892963</v>
      </c>
      <c r="AC13" s="140">
        <v>-1.18416930453373</v>
      </c>
      <c r="AD13" s="140">
        <v>-1.06331868620299</v>
      </c>
      <c r="AE13" s="140">
        <v>-0.51078044109194498</v>
      </c>
      <c r="AF13" s="140">
        <v>1.05223593051249</v>
      </c>
      <c r="AG13" s="140">
        <v>1.80268727474395</v>
      </c>
      <c r="AH13" s="140">
        <v>-2.2908584542286E-2</v>
      </c>
      <c r="AI13" s="140">
        <v>0.37917475021593899</v>
      </c>
      <c r="AJ13" s="140">
        <v>1.72218164987616</v>
      </c>
      <c r="AK13" s="140">
        <v>1.30918249120929</v>
      </c>
      <c r="AL13" s="140">
        <v>-0.93800942835522305</v>
      </c>
      <c r="AM13" s="140">
        <v>0.32918426907685999</v>
      </c>
      <c r="AN13" s="140">
        <v>-3.9475384868196302E-2</v>
      </c>
      <c r="AO13" s="140">
        <v>-0.44559835446594298</v>
      </c>
      <c r="AP13" s="140">
        <v>-0.54488634746976705</v>
      </c>
      <c r="AQ13" s="140">
        <v>2.2784412724960901E-2</v>
      </c>
      <c r="AR13" s="140">
        <v>1.68997939992904</v>
      </c>
      <c r="AS13" s="142">
        <f t="shared" si="0"/>
        <v>9.1677199922713163E-4</v>
      </c>
      <c r="AT13" s="142">
        <f>_xlfn.T.TEST(Y13:AD13,AL13:AR13,2,3)</f>
        <v>1.1375535884528186E-2</v>
      </c>
      <c r="AU13" s="140"/>
      <c r="AV13" s="29"/>
      <c r="AW13" s="48" t="s">
        <v>373</v>
      </c>
      <c r="AX13" s="29"/>
      <c r="AY13" s="203">
        <f>_xlfn.T.TEST(AY4:AY9,AX4:AX9,2,3)</f>
        <v>9.7544689110528483E-3</v>
      </c>
      <c r="AZ13" s="203">
        <f>_xlfn.T.TEST(AZ4:AZ9,AX4:AX9,2,3)</f>
        <v>1.0717202255945161E-2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</row>
    <row r="14" spans="1:65" x14ac:dyDescent="0.2">
      <c r="L14" s="65"/>
      <c r="M14" s="65">
        <v>123.909786</v>
      </c>
      <c r="N14" s="65">
        <v>15.735112371823766</v>
      </c>
      <c r="O14" s="65"/>
      <c r="P14" s="65"/>
      <c r="X14" s="143" t="s">
        <v>424</v>
      </c>
      <c r="Y14" s="140">
        <v>-1.4472143513682201</v>
      </c>
      <c r="Z14" s="140">
        <v>-1.13976745486455</v>
      </c>
      <c r="AA14" s="140">
        <v>-1.29648666177161</v>
      </c>
      <c r="AB14" s="140">
        <v>-1.20292751298343</v>
      </c>
      <c r="AC14" s="140">
        <v>-1.1577862707048301</v>
      </c>
      <c r="AD14" s="140">
        <v>-1.11579571076262</v>
      </c>
      <c r="AE14" s="140">
        <v>-0.23404389074519599</v>
      </c>
      <c r="AF14" s="140">
        <v>6.4022461986743898E-2</v>
      </c>
      <c r="AG14" s="140">
        <v>1.6163986062665201</v>
      </c>
      <c r="AH14" s="140">
        <v>0.90286893461125595</v>
      </c>
      <c r="AI14" s="140">
        <v>0.84935500371752704</v>
      </c>
      <c r="AJ14" s="140">
        <v>5.2967834480807198E-2</v>
      </c>
      <c r="AK14" s="140">
        <v>1.4021544773357499</v>
      </c>
      <c r="AL14" s="140">
        <v>-0.72502143825989296</v>
      </c>
      <c r="AM14" s="140">
        <v>1.5890666639927</v>
      </c>
      <c r="AN14" s="140">
        <v>0.124527820543365</v>
      </c>
      <c r="AO14" s="140">
        <v>-0.53176975187017606</v>
      </c>
      <c r="AP14" s="140">
        <v>-0.42095108352524202</v>
      </c>
      <c r="AQ14" s="140">
        <v>-0.558713987700868</v>
      </c>
      <c r="AR14" s="140">
        <v>0.80049445811890596</v>
      </c>
      <c r="AS14" s="142">
        <f t="shared" si="0"/>
        <v>3.5087461051635545E-4</v>
      </c>
      <c r="AT14" s="142">
        <f>_xlfn.T.TEST(Y14:AD14,AL14:AR14,2,3)</f>
        <v>7.8512365407466932E-3</v>
      </c>
      <c r="AU14" s="140"/>
      <c r="AV14" s="29"/>
      <c r="AW14" s="48"/>
      <c r="AX14" s="29"/>
      <c r="AY14" s="29"/>
      <c r="AZ14" s="108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</row>
    <row r="15" spans="1:65" x14ac:dyDescent="0.2">
      <c r="L15" s="65"/>
      <c r="M15" s="65">
        <v>46.936739114999995</v>
      </c>
      <c r="N15" s="65"/>
      <c r="O15" s="65"/>
      <c r="P15" s="65"/>
      <c r="X15" s="143" t="s">
        <v>425</v>
      </c>
      <c r="Y15" s="140">
        <v>-1.1319636641548501</v>
      </c>
      <c r="Z15" s="140">
        <v>-0.340827896753986</v>
      </c>
      <c r="AA15" s="140">
        <v>-1.2306503995906399</v>
      </c>
      <c r="AB15" s="140">
        <v>3.72768765459063E-2</v>
      </c>
      <c r="AC15" s="140">
        <v>1.4932556932182699</v>
      </c>
      <c r="AD15" s="140">
        <v>-0.62988631599017597</v>
      </c>
      <c r="AE15" s="140">
        <v>-0.61785134825410304</v>
      </c>
      <c r="AF15" s="140">
        <v>1.01186111950311</v>
      </c>
      <c r="AG15" s="140">
        <v>1.8211775460681601</v>
      </c>
      <c r="AH15" s="140">
        <v>-0.96525247877990605</v>
      </c>
      <c r="AI15" s="140">
        <v>1.6244244343582199</v>
      </c>
      <c r="AJ15" s="140">
        <v>1.54572318967425</v>
      </c>
      <c r="AK15" s="140">
        <v>-1.26399677239337</v>
      </c>
      <c r="AL15" s="140">
        <v>0.222925559262249</v>
      </c>
      <c r="AM15" s="140">
        <v>1.1139308802337899</v>
      </c>
      <c r="AN15" s="140">
        <v>-0.77387167740988805</v>
      </c>
      <c r="AO15" s="140">
        <v>0.52360950918781901</v>
      </c>
      <c r="AP15" s="140">
        <v>-1.0236282758914701</v>
      </c>
      <c r="AQ15" s="140">
        <v>0.17807359187472099</v>
      </c>
      <c r="AR15" s="140">
        <v>3.68922538656812E-2</v>
      </c>
      <c r="AS15" s="142">
        <f>_xlfn.T.TEST(Y15:AD15,AE15:AK15,2,2)</f>
        <v>0.28459301146586569</v>
      </c>
      <c r="AT15" s="142">
        <f t="shared" si="1"/>
        <v>0.49438713526240829</v>
      </c>
      <c r="AU15" s="140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</row>
    <row r="16" spans="1:65" x14ac:dyDescent="0.2">
      <c r="L16" s="65"/>
      <c r="M16" s="65">
        <v>38.025989946000003</v>
      </c>
      <c r="N16" s="65"/>
      <c r="O16" s="65"/>
      <c r="P16" s="65"/>
      <c r="X16" s="143" t="s">
        <v>426</v>
      </c>
      <c r="Y16" s="140">
        <v>-1.14142274575463</v>
      </c>
      <c r="Z16" s="140">
        <v>-0.14739958365358499</v>
      </c>
      <c r="AA16" s="140">
        <v>0.24070854531639699</v>
      </c>
      <c r="AB16" s="140">
        <v>-0.97006552206556096</v>
      </c>
      <c r="AC16" s="140">
        <v>-0.501801369989192</v>
      </c>
      <c r="AD16" s="140">
        <v>-1.1629851012671399</v>
      </c>
      <c r="AE16" s="140">
        <v>-0.77100973315493604</v>
      </c>
      <c r="AF16" s="140">
        <v>-0.60568882738896002</v>
      </c>
      <c r="AG16" s="140">
        <v>2.43344455515733</v>
      </c>
      <c r="AH16" s="140">
        <v>1.8947880885395301</v>
      </c>
      <c r="AI16" s="140">
        <v>-1.7968369557995901E-2</v>
      </c>
      <c r="AJ16" s="140">
        <v>2.1102506751866499</v>
      </c>
      <c r="AK16" s="140">
        <v>1.98097312319838</v>
      </c>
      <c r="AL16" s="140">
        <v>-0.60586007045060797</v>
      </c>
      <c r="AM16" s="140">
        <v>-0.36105384356969999</v>
      </c>
      <c r="AN16" s="140">
        <v>-0.43239084900121599</v>
      </c>
      <c r="AO16" s="140">
        <v>0.24854291538679199</v>
      </c>
      <c r="AP16" s="140">
        <v>-1.09343187772779</v>
      </c>
      <c r="AQ16" s="140">
        <v>-0.17379955565764699</v>
      </c>
      <c r="AR16" s="140">
        <v>0.195129350407763</v>
      </c>
      <c r="AS16" s="142">
        <f>_xlfn.T.TEST(Y16:AD16,AE16:AK16,2,2)</f>
        <v>2.3522752839028559E-2</v>
      </c>
      <c r="AT16" s="142">
        <f t="shared" si="1"/>
        <v>0.32754063987880089</v>
      </c>
      <c r="AU16" s="140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</row>
    <row r="17" spans="1:65" x14ac:dyDescent="0.2">
      <c r="D17" s="66"/>
      <c r="E17" s="66"/>
      <c r="L17" s="65"/>
      <c r="M17" s="65"/>
      <c r="N17" s="65"/>
      <c r="O17" s="65"/>
      <c r="P17" s="65"/>
      <c r="X17" s="143" t="s">
        <v>400</v>
      </c>
      <c r="Y17" s="140">
        <v>-1.81142151964955</v>
      </c>
      <c r="Z17" s="140">
        <v>0.72461860413323298</v>
      </c>
      <c r="AA17" s="140">
        <v>-0.57569396279434504</v>
      </c>
      <c r="AB17" s="140">
        <v>-1.86694576460284</v>
      </c>
      <c r="AC17" s="140">
        <v>1.04506972545235</v>
      </c>
      <c r="AD17" s="140">
        <v>-0.33385193680870601</v>
      </c>
      <c r="AE17" s="140">
        <v>-0.40742040171757798</v>
      </c>
      <c r="AF17" s="140">
        <v>7.9139592765899505E-2</v>
      </c>
      <c r="AG17" s="140">
        <v>-0.51055231868735096</v>
      </c>
      <c r="AH17" s="140">
        <v>0.30180866867020101</v>
      </c>
      <c r="AI17" s="140">
        <v>-0.12747986847354101</v>
      </c>
      <c r="AJ17" s="140">
        <v>1.0559859373535001</v>
      </c>
      <c r="AK17" s="140">
        <v>1.3253194998267399</v>
      </c>
      <c r="AL17" s="140">
        <v>-1.5863712870416</v>
      </c>
      <c r="AM17" s="140">
        <v>-0.78338030593347197</v>
      </c>
      <c r="AN17" s="140">
        <v>-1.0399731338365299</v>
      </c>
      <c r="AO17" s="140">
        <v>0.53771326495323202</v>
      </c>
      <c r="AP17" s="140">
        <v>-1.58604658385474</v>
      </c>
      <c r="AQ17" s="140">
        <v>0.96559475495390901</v>
      </c>
      <c r="AR17" s="140">
        <v>1.28830333652454</v>
      </c>
      <c r="AS17" s="142">
        <f>_xlfn.T.TEST(Y17:AD17,AE17:AK17,2,2)</f>
        <v>0.21503000363070707</v>
      </c>
      <c r="AT17" s="142">
        <f t="shared" si="1"/>
        <v>0.82398911246046935</v>
      </c>
      <c r="AU17" s="140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</row>
    <row r="18" spans="1:65" x14ac:dyDescent="0.2">
      <c r="K18" s="48" t="s">
        <v>363</v>
      </c>
      <c r="L18" s="65">
        <f>AVERAGE(L4:L16)</f>
        <v>3.8976513120077323</v>
      </c>
      <c r="M18" s="65">
        <f t="shared" ref="M18:P18" si="3">AVERAGE(M4:M16)</f>
        <v>68.864518101776312</v>
      </c>
      <c r="N18" s="65">
        <f t="shared" si="3"/>
        <v>32.189378674250946</v>
      </c>
      <c r="O18" s="65">
        <f t="shared" si="3"/>
        <v>21.037969736647085</v>
      </c>
      <c r="P18" s="65">
        <f t="shared" si="3"/>
        <v>27.197919841200001</v>
      </c>
      <c r="X18" s="143" t="s">
        <v>427</v>
      </c>
      <c r="Y18" s="140">
        <v>-1.3201584407854701</v>
      </c>
      <c r="Z18" s="140">
        <v>-1.04876390446015</v>
      </c>
      <c r="AA18" s="140">
        <v>-0.78508441663806305</v>
      </c>
      <c r="AB18" s="140">
        <v>-0.94601978547105803</v>
      </c>
      <c r="AC18" s="140">
        <v>-1.1710221096473299</v>
      </c>
      <c r="AD18" s="140">
        <v>-0.78487485917516897</v>
      </c>
      <c r="AE18" s="140">
        <v>0.249072137404698</v>
      </c>
      <c r="AF18" s="140">
        <v>0.93434409174658395</v>
      </c>
      <c r="AG18" s="140">
        <v>1.93130705372742</v>
      </c>
      <c r="AH18" s="140">
        <v>0.57277650287101101</v>
      </c>
      <c r="AI18" s="140">
        <v>1.9052754446731599</v>
      </c>
      <c r="AJ18" s="140">
        <v>-0.86938843142640398</v>
      </c>
      <c r="AK18" s="140">
        <v>0.58005862470657799</v>
      </c>
      <c r="AL18" s="140">
        <v>-0.73473347350816398</v>
      </c>
      <c r="AM18" s="140">
        <v>0.18744795530502301</v>
      </c>
      <c r="AN18" s="140">
        <v>0.27601455939541297</v>
      </c>
      <c r="AO18" s="140">
        <v>-0.67110897017177296</v>
      </c>
      <c r="AP18" s="140">
        <v>-0.36254513139955302</v>
      </c>
      <c r="AQ18" s="140">
        <v>-0.68120106707796402</v>
      </c>
      <c r="AR18" s="140">
        <v>0.54978709665761505</v>
      </c>
      <c r="AS18" s="142">
        <f t="shared" si="0"/>
        <v>2.6064467494353837E-3</v>
      </c>
      <c r="AT18" s="142">
        <f t="shared" si="1"/>
        <v>5.4525152595200754E-3</v>
      </c>
      <c r="AU18" s="140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</row>
    <row r="19" spans="1:65" x14ac:dyDescent="0.2">
      <c r="K19" s="48" t="s">
        <v>542</v>
      </c>
      <c r="L19" s="180">
        <f>_xlfn.STDEV.S(L4:L16)/SQRT(COUNT(L4:L16))</f>
        <v>1.509709600301145</v>
      </c>
      <c r="M19" s="180">
        <f>_xlfn.STDEV.S(M4:M16)/SQRT(COUNT(M4:M16))</f>
        <v>22.647792340176345</v>
      </c>
      <c r="N19" s="180">
        <f t="shared" ref="N19:P19" si="4">_xlfn.STDEV.S(N4:N16)/SQRT(COUNT(N4:N16))</f>
        <v>11.261857321431263</v>
      </c>
      <c r="O19" s="180">
        <f t="shared" si="4"/>
        <v>7.1832628017856299</v>
      </c>
      <c r="P19" s="180">
        <f t="shared" si="4"/>
        <v>7.1708306609118786</v>
      </c>
      <c r="R19" s="215" t="s">
        <v>79</v>
      </c>
      <c r="S19" s="215"/>
      <c r="T19" s="215"/>
      <c r="U19" s="215"/>
      <c r="V19" s="215"/>
      <c r="X19" s="143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2"/>
      <c r="AT19" s="142"/>
      <c r="AU19" s="140"/>
    </row>
    <row r="20" spans="1:65" x14ac:dyDescent="0.2">
      <c r="K20" s="48" t="s">
        <v>373</v>
      </c>
      <c r="M20" s="198">
        <f>_xlfn.T.TEST(M4:M16,L4:L10,2,3)</f>
        <v>1.4184434561691208E-2</v>
      </c>
      <c r="N20" s="198">
        <f>_xlfn.T.TEST(N4:N14,L4:L10,2,3)</f>
        <v>3.1250507635354474E-2</v>
      </c>
      <c r="O20" s="198">
        <f>_xlfn.T.TEST(O4:O10,L4:L10,2,3)</f>
        <v>6.25932921495614E-2</v>
      </c>
      <c r="P20" s="198">
        <f>_xlfn.T.TEST(P4:P8,L4:L12,2,3)</f>
        <v>2.9760000045338415E-2</v>
      </c>
      <c r="X20" s="143" t="s">
        <v>428</v>
      </c>
      <c r="Y20" s="140">
        <v>-1.4477174433489699</v>
      </c>
      <c r="Z20" s="140">
        <v>-0.26103620263583399</v>
      </c>
      <c r="AA20" s="140">
        <v>-0.57872988259230496</v>
      </c>
      <c r="AB20" s="140">
        <v>-1.33887751311405</v>
      </c>
      <c r="AC20" s="140">
        <v>-0.58128602799264895</v>
      </c>
      <c r="AD20" s="140">
        <v>-0.35936444798166001</v>
      </c>
      <c r="AE20" s="140">
        <v>-0.35394653110049701</v>
      </c>
      <c r="AF20" s="140">
        <v>-0.180165689462645</v>
      </c>
      <c r="AG20" s="140">
        <v>1.29921272238258</v>
      </c>
      <c r="AH20" s="140">
        <v>1.9297748947825599</v>
      </c>
      <c r="AI20" s="140">
        <v>0.220426749473809</v>
      </c>
      <c r="AJ20" s="140">
        <v>2.0208329439716102</v>
      </c>
      <c r="AK20" s="140">
        <v>1.9661981144581799</v>
      </c>
      <c r="AL20" s="140">
        <v>-0.67413152668266496</v>
      </c>
      <c r="AM20" s="140">
        <v>-0.485375007101496</v>
      </c>
      <c r="AN20" s="140">
        <v>-0.72942206305966195</v>
      </c>
      <c r="AO20" s="140">
        <v>0.340519276308067</v>
      </c>
      <c r="AP20" s="140">
        <v>-1.20958841967638</v>
      </c>
      <c r="AQ20" s="140">
        <v>-0.126014304840149</v>
      </c>
      <c r="AR20" s="140">
        <v>1.9443441826528001</v>
      </c>
      <c r="AS20" s="142">
        <f t="shared" ref="AS20:AS26" si="5">_xlfn.T.TEST(Y20:AD20,AE20:AK20,2,2)</f>
        <v>3.6741087654913883E-3</v>
      </c>
      <c r="AT20" s="142">
        <f t="shared" si="1"/>
        <v>0.20657963671669496</v>
      </c>
      <c r="AU20" s="140"/>
    </row>
    <row r="21" spans="1:65" x14ac:dyDescent="0.2">
      <c r="A21" s="3"/>
      <c r="B21" s="223" t="s">
        <v>372</v>
      </c>
      <c r="C21" s="223"/>
      <c r="D21" s="223"/>
      <c r="E21" s="223"/>
      <c r="F21" s="223"/>
      <c r="G21" s="223"/>
      <c r="H21" s="223"/>
      <c r="I21" s="104"/>
      <c r="J21" s="102"/>
      <c r="K21" s="48" t="s">
        <v>375</v>
      </c>
      <c r="M21" s="198"/>
      <c r="N21" s="198"/>
      <c r="O21" s="198">
        <f>_xlfn.T.TEST(O4:O9,N4:N16,2,2)</f>
        <v>0.50468433382013622</v>
      </c>
      <c r="P21" s="198"/>
      <c r="X21" s="143" t="s">
        <v>429</v>
      </c>
      <c r="Y21" s="140">
        <v>-1.9616991825797601</v>
      </c>
      <c r="Z21" s="140">
        <v>0.14644901278160199</v>
      </c>
      <c r="AA21" s="140">
        <v>-0.86098707338585001</v>
      </c>
      <c r="AB21" s="140">
        <v>-0.45075352863819101</v>
      </c>
      <c r="AC21" s="140">
        <v>0.12843674603115299</v>
      </c>
      <c r="AD21" s="140">
        <v>-1.0143415111362</v>
      </c>
      <c r="AE21" s="140">
        <v>-1.0718848660952101</v>
      </c>
      <c r="AF21" s="140">
        <v>0.329156774125272</v>
      </c>
      <c r="AG21" s="140">
        <v>1.9884868144360399</v>
      </c>
      <c r="AH21" s="140">
        <v>0.32040081112158297</v>
      </c>
      <c r="AI21" s="140">
        <v>0.47021116860853102</v>
      </c>
      <c r="AJ21" s="140">
        <v>1.9228721293901001</v>
      </c>
      <c r="AK21" s="140">
        <v>1.8966262553717299</v>
      </c>
      <c r="AL21" s="140">
        <v>-0.94228410512201799</v>
      </c>
      <c r="AM21" s="140">
        <v>-0.61484861433973204</v>
      </c>
      <c r="AN21" s="140">
        <v>-0.55148462873635895</v>
      </c>
      <c r="AO21" s="140">
        <v>-0.50684589544230796</v>
      </c>
      <c r="AP21" s="140">
        <v>-1.04494568658719</v>
      </c>
      <c r="AQ21" s="140">
        <v>-0.192448450523135</v>
      </c>
      <c r="AR21" s="140">
        <v>1.8791290060261401</v>
      </c>
      <c r="AS21" s="142">
        <f t="shared" si="5"/>
        <v>2.0925173905555337E-2</v>
      </c>
      <c r="AT21" s="142">
        <f t="shared" si="1"/>
        <v>0.46080533130611323</v>
      </c>
      <c r="AU21" s="140"/>
    </row>
    <row r="22" spans="1:65" x14ac:dyDescent="0.2">
      <c r="B22" s="223" t="s">
        <v>368</v>
      </c>
      <c r="C22" s="223"/>
      <c r="D22" s="223" t="s">
        <v>369</v>
      </c>
      <c r="E22" s="223"/>
      <c r="F22" s="223" t="s">
        <v>370</v>
      </c>
      <c r="G22" s="223"/>
      <c r="H22" s="223" t="s">
        <v>371</v>
      </c>
      <c r="I22" s="223"/>
      <c r="X22" s="143" t="s">
        <v>430</v>
      </c>
      <c r="Y22" s="140">
        <v>-1.56120851584277</v>
      </c>
      <c r="Z22" s="140">
        <v>4.2391180765890699E-2</v>
      </c>
      <c r="AA22" s="140">
        <v>-1.1197485286220901</v>
      </c>
      <c r="AB22" s="140">
        <v>-1.97702341336028</v>
      </c>
      <c r="AC22" s="140">
        <v>-0.84176593924283805</v>
      </c>
      <c r="AD22" s="140">
        <v>-0.82604927768493197</v>
      </c>
      <c r="AE22" s="140">
        <v>-0.43414657283040797</v>
      </c>
      <c r="AF22" s="140">
        <v>-0.49419502825695999</v>
      </c>
      <c r="AG22" s="140">
        <v>1.4993199010853799</v>
      </c>
      <c r="AH22" s="140">
        <v>1.6137089706565799</v>
      </c>
      <c r="AI22" s="140">
        <v>1.54507552891386</v>
      </c>
      <c r="AJ22" s="140">
        <v>-0.66589028835089303</v>
      </c>
      <c r="AK22" s="140">
        <v>1.5176221522167701</v>
      </c>
      <c r="AL22" s="140">
        <v>-5.5566630529799897E-2</v>
      </c>
      <c r="AM22" s="140">
        <v>1.0145106904827601</v>
      </c>
      <c r="AN22" s="140">
        <v>0.54877674601080595</v>
      </c>
      <c r="AO22" s="140">
        <v>-0.47958152538186299</v>
      </c>
      <c r="AP22" s="140">
        <v>-4.4642233209357902E-2</v>
      </c>
      <c r="AQ22" s="140">
        <v>-1.26901885047156</v>
      </c>
      <c r="AR22" s="140">
        <v>-2.0957818250116299E-2</v>
      </c>
      <c r="AS22" s="142">
        <f t="shared" si="5"/>
        <v>7.9402878637696538E-3</v>
      </c>
      <c r="AT22" s="142">
        <f t="shared" si="1"/>
        <v>2.780194682256748E-2</v>
      </c>
      <c r="AU22" s="140"/>
    </row>
    <row r="23" spans="1:65" x14ac:dyDescent="0.2">
      <c r="B23" s="65">
        <v>6.7000000000000004E-2</v>
      </c>
      <c r="C23" s="65">
        <v>5.1999999999999998E-2</v>
      </c>
      <c r="D23" s="65">
        <v>7.8E-2</v>
      </c>
      <c r="E23" s="65">
        <v>0.10100000000000001</v>
      </c>
      <c r="F23" s="30">
        <v>4.7E-2</v>
      </c>
      <c r="G23" s="30">
        <v>0.02</v>
      </c>
      <c r="H23" s="30">
        <v>4.3999999999999997E-2</v>
      </c>
      <c r="I23" s="48"/>
      <c r="X23" s="143" t="s">
        <v>431</v>
      </c>
      <c r="Y23" s="140">
        <v>-1.9080588836938499</v>
      </c>
      <c r="Z23" s="140">
        <v>1.3678795531446499</v>
      </c>
      <c r="AA23" s="140">
        <v>-1.3103828412469001</v>
      </c>
      <c r="AB23" s="140">
        <v>-2.5199707399619702</v>
      </c>
      <c r="AC23" s="140">
        <v>-0.68479573891796797</v>
      </c>
      <c r="AD23" s="140">
        <v>-0.195915469588723</v>
      </c>
      <c r="AE23" s="140">
        <v>-0.137310065712303</v>
      </c>
      <c r="AF23" s="140">
        <v>-0.20361349894897801</v>
      </c>
      <c r="AG23" s="140">
        <v>1.28198232121456</v>
      </c>
      <c r="AH23" s="140">
        <v>-0.75356958123807805</v>
      </c>
      <c r="AI23" s="140">
        <v>-0.57888102335930502</v>
      </c>
      <c r="AJ23" s="140">
        <v>1.4787468196837801</v>
      </c>
      <c r="AK23" s="140">
        <v>-4.87273231163129E-2</v>
      </c>
      <c r="AL23" s="140">
        <v>-0.52948587815015002</v>
      </c>
      <c r="AM23" s="140">
        <v>-0.30765748256319297</v>
      </c>
      <c r="AN23" s="140">
        <v>7.3033209017101197E-2</v>
      </c>
      <c r="AO23" s="140">
        <v>1.4122264597603</v>
      </c>
      <c r="AP23" s="140">
        <v>-5.6079886298673297E-2</v>
      </c>
      <c r="AQ23" s="140">
        <v>0.19027008968902701</v>
      </c>
      <c r="AR23" s="140">
        <v>1.2292563605921201</v>
      </c>
      <c r="AS23" s="142">
        <f t="shared" si="5"/>
        <v>0.13283545168427677</v>
      </c>
      <c r="AT23" s="142">
        <f t="shared" si="1"/>
        <v>7.9203463482228648E-2</v>
      </c>
      <c r="AU23" s="140"/>
    </row>
    <row r="24" spans="1:65" ht="16.5" x14ac:dyDescent="0.2">
      <c r="B24" s="65">
        <v>7.2999999999999995E-2</v>
      </c>
      <c r="C24" s="65">
        <v>4.7E-2</v>
      </c>
      <c r="D24" s="65">
        <v>8.5000000000000006E-2</v>
      </c>
      <c r="E24" s="65">
        <v>5.8999999999999997E-2</v>
      </c>
      <c r="F24" s="30">
        <v>0.05</v>
      </c>
      <c r="G24" s="30">
        <v>4.2999999999999997E-2</v>
      </c>
      <c r="H24" s="30">
        <v>4.3999999999999997E-2</v>
      </c>
      <c r="I24" s="48"/>
      <c r="L24" s="209" t="s">
        <v>301</v>
      </c>
      <c r="M24" s="209"/>
      <c r="N24" s="209"/>
      <c r="O24" s="209"/>
      <c r="P24" s="209"/>
      <c r="X24" s="143" t="s">
        <v>432</v>
      </c>
      <c r="Y24" s="140">
        <v>-1.0695692252607001</v>
      </c>
      <c r="Z24" s="140">
        <v>0.43762655642512699</v>
      </c>
      <c r="AA24" s="140">
        <v>-0.15809622037019699</v>
      </c>
      <c r="AB24" s="140">
        <v>-1.7326176499475101</v>
      </c>
      <c r="AC24" s="140">
        <v>-0.31384328174259501</v>
      </c>
      <c r="AD24" s="140">
        <v>-8.4792229149337303E-2</v>
      </c>
      <c r="AE24" s="140">
        <v>-0.536170347743535</v>
      </c>
      <c r="AF24" s="140">
        <v>0.47529803773576601</v>
      </c>
      <c r="AG24" s="140">
        <v>2.2515232284115401</v>
      </c>
      <c r="AH24" s="140">
        <v>-0.24195799230519699</v>
      </c>
      <c r="AI24" s="140">
        <v>-0.43991638069531402</v>
      </c>
      <c r="AJ24" s="140">
        <v>1.8759423209538399</v>
      </c>
      <c r="AK24" s="140">
        <v>1.72570995797077</v>
      </c>
      <c r="AL24" s="140">
        <v>-0.75172063824858604</v>
      </c>
      <c r="AM24" s="140">
        <v>-0.95446302102479796</v>
      </c>
      <c r="AN24" s="140">
        <v>-1.16965698643075</v>
      </c>
      <c r="AO24" s="140">
        <v>0.67179153405179604</v>
      </c>
      <c r="AP24" s="140">
        <v>-1.24787694429663</v>
      </c>
      <c r="AQ24" s="140">
        <v>-0.11473013608686899</v>
      </c>
      <c r="AR24" s="140">
        <v>1.6255550493153801</v>
      </c>
      <c r="AS24" s="142">
        <f t="shared" si="5"/>
        <v>5.6997766440670047E-2</v>
      </c>
      <c r="AT24" s="142">
        <f t="shared" si="1"/>
        <v>0.70054938442945669</v>
      </c>
      <c r="AU24" s="140"/>
    </row>
    <row r="25" spans="1:65" x14ac:dyDescent="0.2">
      <c r="B25" s="65">
        <v>9.2999999999999999E-2</v>
      </c>
      <c r="C25" s="65">
        <v>5.5E-2</v>
      </c>
      <c r="D25" s="65">
        <v>6.5000000000000002E-2</v>
      </c>
      <c r="E25" s="65">
        <v>8.1000000000000003E-2</v>
      </c>
      <c r="F25" s="30">
        <v>0.04</v>
      </c>
      <c r="G25" s="30">
        <v>3.6999999999999998E-2</v>
      </c>
      <c r="H25" s="30">
        <v>5.6000000000000001E-2</v>
      </c>
      <c r="I25" s="48"/>
      <c r="L25" s="22" t="s">
        <v>109</v>
      </c>
      <c r="M25" s="22" t="s">
        <v>79</v>
      </c>
      <c r="N25" s="22" t="s">
        <v>114</v>
      </c>
      <c r="O25" s="22" t="s">
        <v>116</v>
      </c>
      <c r="P25" s="22" t="s">
        <v>117</v>
      </c>
      <c r="X25" s="143" t="s">
        <v>406</v>
      </c>
      <c r="Y25" s="140">
        <v>-1.93875552855977</v>
      </c>
      <c r="Z25" s="140">
        <v>0.11234633480216</v>
      </c>
      <c r="AA25" s="140">
        <v>-0.69976780748586498</v>
      </c>
      <c r="AB25" s="140">
        <v>-2.4737521961783702</v>
      </c>
      <c r="AC25" s="140">
        <v>-9.1252115685980198E-2</v>
      </c>
      <c r="AD25" s="140">
        <v>-0.151823842028944</v>
      </c>
      <c r="AE25" s="140">
        <v>-0.345404941875805</v>
      </c>
      <c r="AF25" s="140">
        <v>1.44305682494393E-2</v>
      </c>
      <c r="AG25" s="140">
        <v>1.4679094213111299</v>
      </c>
      <c r="AH25" s="140">
        <v>0.22168231948202799</v>
      </c>
      <c r="AI25" s="140">
        <v>-0.15296367186121201</v>
      </c>
      <c r="AJ25" s="140">
        <v>1.46575543519221</v>
      </c>
      <c r="AK25" s="140">
        <v>1.46661702963978</v>
      </c>
      <c r="AL25" s="140">
        <v>-0.391699568909462</v>
      </c>
      <c r="AM25" s="140">
        <v>-0.69778041188088402</v>
      </c>
      <c r="AN25" s="140">
        <v>-1.0728355729075001</v>
      </c>
      <c r="AO25" s="140">
        <v>1.1674999624154001</v>
      </c>
      <c r="AP25" s="140">
        <v>-1.1780725541521</v>
      </c>
      <c r="AQ25" s="140">
        <v>0.36446061917658201</v>
      </c>
      <c r="AR25" s="140">
        <v>1.4661000729712399</v>
      </c>
      <c r="AS25" s="142">
        <f t="shared" si="5"/>
        <v>1.8637688799858387E-2</v>
      </c>
      <c r="AT25" s="142">
        <f t="shared" si="1"/>
        <v>0.19399517521241225</v>
      </c>
      <c r="AU25" s="140"/>
    </row>
    <row r="26" spans="1:65" x14ac:dyDescent="0.2">
      <c r="B26" s="65">
        <v>4.9000000000000002E-2</v>
      </c>
      <c r="C26" s="65">
        <v>0.104</v>
      </c>
      <c r="D26" s="65">
        <v>6.7000000000000004E-2</v>
      </c>
      <c r="E26" s="65">
        <v>0.113</v>
      </c>
      <c r="F26" s="30">
        <v>6.2E-2</v>
      </c>
      <c r="G26" s="48"/>
      <c r="H26" s="30">
        <v>5.3999999999999999E-2</v>
      </c>
      <c r="I26" s="48"/>
      <c r="L26" s="58">
        <v>2.1700000000000001E-2</v>
      </c>
      <c r="M26" s="58">
        <v>0.14169999999999999</v>
      </c>
      <c r="N26" s="58">
        <v>0.17280000000000001</v>
      </c>
      <c r="O26" s="58">
        <v>0.11810000000000001</v>
      </c>
      <c r="P26" s="58">
        <v>0.10730000000000001</v>
      </c>
      <c r="X26" s="143" t="s">
        <v>433</v>
      </c>
      <c r="Y26" s="140">
        <v>0.66585986743290904</v>
      </c>
      <c r="Z26" s="140">
        <v>1.18766774597448</v>
      </c>
      <c r="AA26" s="140">
        <v>4.4141758277392501E-2</v>
      </c>
      <c r="AB26" s="140">
        <v>0.14689692920758399</v>
      </c>
      <c r="AC26" s="140">
        <v>1.1121081678212901</v>
      </c>
      <c r="AD26" s="140">
        <v>1.14233199908257</v>
      </c>
      <c r="AE26" s="140">
        <v>0.39759536110230498</v>
      </c>
      <c r="AF26" s="140">
        <v>-0.60093413826206998</v>
      </c>
      <c r="AG26" s="140">
        <v>-2.9571557140074001</v>
      </c>
      <c r="AH26" s="140">
        <v>-0.87374927619472398</v>
      </c>
      <c r="AI26" s="140">
        <v>-0.72157360961430295</v>
      </c>
      <c r="AJ26" s="140">
        <v>-2.2291087560971401</v>
      </c>
      <c r="AK26" s="140">
        <v>-1.3684570297551399</v>
      </c>
      <c r="AL26" s="140">
        <v>-0.29133207632963298</v>
      </c>
      <c r="AM26" s="140">
        <v>0.70980687612123206</v>
      </c>
      <c r="AN26" s="140">
        <v>0.73150988837716002</v>
      </c>
      <c r="AO26" s="140">
        <v>0.31377463634847202</v>
      </c>
      <c r="AP26" s="140">
        <v>0.63973351396939504</v>
      </c>
      <c r="AQ26" s="140">
        <v>-0.21521242044080699</v>
      </c>
      <c r="AR26" s="140">
        <v>1.1241977003257999</v>
      </c>
      <c r="AS26" s="142">
        <f t="shared" si="5"/>
        <v>2.7148358441898531E-3</v>
      </c>
      <c r="AT26" s="142">
        <f t="shared" si="1"/>
        <v>0.34462999851224041</v>
      </c>
      <c r="AU26" s="140"/>
    </row>
    <row r="27" spans="1:65" x14ac:dyDescent="0.2">
      <c r="B27" s="65">
        <v>0.17699999999999999</v>
      </c>
      <c r="C27" s="65">
        <v>6.7000000000000004E-2</v>
      </c>
      <c r="D27" s="65">
        <v>8.5000000000000006E-2</v>
      </c>
      <c r="E27" s="65">
        <v>9.6000000000000002E-2</v>
      </c>
      <c r="F27" s="30">
        <v>3.7999999999999999E-2</v>
      </c>
      <c r="G27" s="48"/>
      <c r="H27" s="30">
        <v>7.2999999999999995E-2</v>
      </c>
      <c r="I27" s="48"/>
      <c r="L27" s="58">
        <v>1.44E-2</v>
      </c>
      <c r="M27" s="58">
        <v>0.19</v>
      </c>
      <c r="N27" s="58">
        <v>2.7999999999999997E-2</v>
      </c>
      <c r="O27" s="58">
        <v>9.9900000000000003E-2</v>
      </c>
      <c r="P27" s="58">
        <v>5.5999999999999994E-2</v>
      </c>
      <c r="X27" s="143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2"/>
      <c r="AT27" s="142"/>
      <c r="AU27" s="140"/>
    </row>
    <row r="28" spans="1:65" x14ac:dyDescent="0.2">
      <c r="B28" s="65">
        <v>5.8999999999999997E-2</v>
      </c>
      <c r="C28" s="65">
        <v>6.9000000000000006E-2</v>
      </c>
      <c r="D28" s="65">
        <v>0.11600000000000001</v>
      </c>
      <c r="E28" s="65">
        <v>0.11799999999999999</v>
      </c>
      <c r="F28" s="30">
        <v>7.4999999999999997E-2</v>
      </c>
      <c r="G28" s="48"/>
      <c r="H28" s="48"/>
      <c r="I28" s="48"/>
      <c r="L28" s="58">
        <v>8.5000000000000006E-3</v>
      </c>
      <c r="M28" s="58">
        <v>5.0999999999999997E-2</v>
      </c>
      <c r="N28" s="58">
        <v>0.1173</v>
      </c>
      <c r="O28" s="58">
        <v>4.2099999999999999E-2</v>
      </c>
      <c r="P28" s="58">
        <v>0.17850000000000002</v>
      </c>
      <c r="X28" s="143" t="s">
        <v>434</v>
      </c>
      <c r="Y28" s="140">
        <v>-1.5981742017779399</v>
      </c>
      <c r="Z28" s="140">
        <v>-0.72374046625905697</v>
      </c>
      <c r="AA28" s="140">
        <v>0.14266447902134299</v>
      </c>
      <c r="AB28" s="140">
        <v>-0.93774986026456397</v>
      </c>
      <c r="AC28" s="140">
        <v>-0.56594559178419801</v>
      </c>
      <c r="AD28" s="140">
        <v>-0.247872869356978</v>
      </c>
      <c r="AE28" s="140">
        <v>-1.2988964425876499</v>
      </c>
      <c r="AF28" s="140">
        <v>0.39335312122835098</v>
      </c>
      <c r="AG28" s="140">
        <v>1.91627458976446</v>
      </c>
      <c r="AH28" s="140">
        <v>-1.30224272684349</v>
      </c>
      <c r="AI28" s="140">
        <v>-1.0806010543640601</v>
      </c>
      <c r="AJ28" s="140">
        <v>1.67811816409147</v>
      </c>
      <c r="AK28" s="140">
        <v>-1.6048606583548899</v>
      </c>
      <c r="AL28" s="140">
        <v>-0.79987989295686102</v>
      </c>
      <c r="AM28" s="140">
        <v>-9.1995614398589998E-2</v>
      </c>
      <c r="AN28" s="140">
        <v>7.18577153613741E-2</v>
      </c>
      <c r="AO28" s="140">
        <v>0.90003250900663301</v>
      </c>
      <c r="AP28" s="140">
        <v>-0.33722171495509401</v>
      </c>
      <c r="AQ28" s="140">
        <v>0.45946133507704601</v>
      </c>
      <c r="AR28" s="140">
        <v>1.5828555938222699</v>
      </c>
      <c r="AS28" s="142">
        <f t="shared" ref="AS28:AS42" si="6">_xlfn.T.TEST(Y28:AD28,AE28:AK28,2,2)</f>
        <v>0.48927451996354632</v>
      </c>
      <c r="AT28" s="142">
        <f t="shared" si="1"/>
        <v>4.2914801543407134E-2</v>
      </c>
      <c r="AU28" s="140"/>
    </row>
    <row r="29" spans="1:65" x14ac:dyDescent="0.2">
      <c r="B29" s="65">
        <v>6.3E-2</v>
      </c>
      <c r="C29" s="65">
        <v>0.16700000000000001</v>
      </c>
      <c r="D29" s="65">
        <v>0.1</v>
      </c>
      <c r="E29" s="65">
        <v>4.9000000000000002E-2</v>
      </c>
      <c r="F29" s="30">
        <v>3.4000000000000002E-2</v>
      </c>
      <c r="G29" s="48"/>
      <c r="H29" s="48"/>
      <c r="I29" s="48"/>
      <c r="L29" s="58">
        <v>3.7100000000000001E-2</v>
      </c>
      <c r="M29" s="58">
        <v>2.9900000000000003E-2</v>
      </c>
      <c r="N29" s="58">
        <v>0.1082</v>
      </c>
      <c r="O29" s="58">
        <v>0.15990000000000001</v>
      </c>
      <c r="P29" s="58">
        <v>5.5999999999999994E-2</v>
      </c>
      <c r="X29" s="143" t="s">
        <v>435</v>
      </c>
      <c r="Y29" s="140">
        <v>-0.89925375233411098</v>
      </c>
      <c r="Z29" s="140">
        <v>0.922189209808292</v>
      </c>
      <c r="AA29" s="140">
        <v>-6.4490796019393198E-2</v>
      </c>
      <c r="AB29" s="140">
        <v>-1.2943912697319799</v>
      </c>
      <c r="AC29" s="140">
        <v>1.6404402888865199</v>
      </c>
      <c r="AD29" s="140">
        <v>0.70414819905055903</v>
      </c>
      <c r="AE29" s="140">
        <v>-1.44856748022405</v>
      </c>
      <c r="AF29" s="140">
        <v>-0.42410118511689299</v>
      </c>
      <c r="AG29" s="140">
        <v>1.6211224547026299</v>
      </c>
      <c r="AH29" s="140">
        <v>-1.62744350372494</v>
      </c>
      <c r="AI29" s="140">
        <v>-0.60697201203441897</v>
      </c>
      <c r="AJ29" s="140">
        <v>-1.3505951495214401</v>
      </c>
      <c r="AK29" s="140">
        <v>-1.30118065081795</v>
      </c>
      <c r="AL29" s="140">
        <v>-0.719822234017092</v>
      </c>
      <c r="AM29" s="140">
        <v>0.60605911776411403</v>
      </c>
      <c r="AN29" s="140">
        <v>1.6133953210290699</v>
      </c>
      <c r="AO29" s="140">
        <v>0.78491060133337198</v>
      </c>
      <c r="AP29" s="140">
        <v>-2.85838589831681E-3</v>
      </c>
      <c r="AQ29" s="140">
        <v>-0.268283773742378</v>
      </c>
      <c r="AR29" s="140">
        <v>0.528486906593987</v>
      </c>
      <c r="AS29" s="142">
        <f t="shared" si="6"/>
        <v>0.17884756798980195</v>
      </c>
      <c r="AT29" s="142">
        <f t="shared" si="1"/>
        <v>0.71862118923054374</v>
      </c>
      <c r="AU29" s="140"/>
    </row>
    <row r="30" spans="1:65" x14ac:dyDescent="0.2">
      <c r="B30" s="65">
        <v>7.3999999999999996E-2</v>
      </c>
      <c r="C30" s="65">
        <v>7.0000000000000007E-2</v>
      </c>
      <c r="D30" s="65">
        <v>7.3999999999999996E-2</v>
      </c>
      <c r="E30" s="65">
        <v>0.16500000000000001</v>
      </c>
      <c r="F30" s="30">
        <v>5.0999999999999997E-2</v>
      </c>
      <c r="G30" s="48"/>
      <c r="H30" s="48"/>
      <c r="I30" s="48"/>
      <c r="L30" s="58">
        <v>1.5300000000000001E-2</v>
      </c>
      <c r="M30" s="58">
        <v>7.0599999999999996E-2</v>
      </c>
      <c r="N30" s="58">
        <v>0.1003</v>
      </c>
      <c r="O30" s="58">
        <v>5.3399999999999996E-2</v>
      </c>
      <c r="P30" s="58">
        <v>9.5700000000000007E-2</v>
      </c>
      <c r="X30" s="143" t="s">
        <v>436</v>
      </c>
      <c r="Y30" s="140">
        <v>-1.0843036820469401</v>
      </c>
      <c r="Z30" s="140">
        <v>-1.54724845021528E-2</v>
      </c>
      <c r="AA30" s="140">
        <v>-1.3339920719967999</v>
      </c>
      <c r="AB30" s="140">
        <v>-1.27824980865593</v>
      </c>
      <c r="AC30" s="140">
        <v>0.80580648440154601</v>
      </c>
      <c r="AD30" s="140">
        <v>-0.60582086911052302</v>
      </c>
      <c r="AE30" s="140">
        <v>-0.76327327779329401</v>
      </c>
      <c r="AF30" s="140">
        <v>0.70113458027208497</v>
      </c>
      <c r="AG30" s="140">
        <v>1.6907511430789499</v>
      </c>
      <c r="AH30" s="140">
        <v>-1.8103444970333999</v>
      </c>
      <c r="AI30" s="140">
        <v>0.63043341436092204</v>
      </c>
      <c r="AJ30" s="140">
        <v>1.32690860215229</v>
      </c>
      <c r="AK30" s="140">
        <v>-1.47705137218566</v>
      </c>
      <c r="AL30" s="140">
        <v>0.58417108850381405</v>
      </c>
      <c r="AM30" s="140">
        <v>0.76740176811532601</v>
      </c>
      <c r="AN30" s="140">
        <v>1.47244561852295</v>
      </c>
      <c r="AO30" s="140">
        <v>1.3851234087005599</v>
      </c>
      <c r="AP30" s="140">
        <v>-0.36681328570448701</v>
      </c>
      <c r="AQ30" s="140">
        <v>0.20684417365080701</v>
      </c>
      <c r="AR30" s="140">
        <v>0.55000982779040997</v>
      </c>
      <c r="AS30" s="142">
        <f t="shared" si="6"/>
        <v>0.35584578031897751</v>
      </c>
      <c r="AT30" s="142">
        <f t="shared" si="1"/>
        <v>1.1711425249374279E-2</v>
      </c>
      <c r="AU30" s="140"/>
    </row>
    <row r="31" spans="1:65" x14ac:dyDescent="0.2">
      <c r="B31" s="65">
        <v>7.2999999999999995E-2</v>
      </c>
      <c r="C31" s="65">
        <v>9.1999999999999998E-2</v>
      </c>
      <c r="D31" s="65">
        <v>6.9000000000000006E-2</v>
      </c>
      <c r="E31" s="65">
        <v>0.14299999999999999</v>
      </c>
      <c r="F31" s="30">
        <v>6.8000000000000005E-2</v>
      </c>
      <c r="G31" s="48"/>
      <c r="H31" s="48"/>
      <c r="I31" s="48"/>
      <c r="L31" s="58">
        <v>5.28E-2</v>
      </c>
      <c r="M31" s="58">
        <v>0.1691</v>
      </c>
      <c r="N31" s="58">
        <v>0.1094</v>
      </c>
      <c r="O31" s="58">
        <v>5.91E-2</v>
      </c>
      <c r="P31" s="58"/>
      <c r="X31" s="143" t="s">
        <v>437</v>
      </c>
      <c r="Y31" s="140">
        <v>-1.86070642367857</v>
      </c>
      <c r="Z31" s="140">
        <v>-1.04013798965644</v>
      </c>
      <c r="AA31" s="140">
        <v>-0.86505032477585198</v>
      </c>
      <c r="AB31" s="140">
        <v>-1.3234463209648899</v>
      </c>
      <c r="AC31" s="140">
        <v>-1.2683612690911299</v>
      </c>
      <c r="AD31" s="140">
        <v>-1.2842646711641901</v>
      </c>
      <c r="AE31" s="140">
        <v>-0.76205103423271803</v>
      </c>
      <c r="AF31" s="140">
        <v>0.33599596754343602</v>
      </c>
      <c r="AG31" s="140">
        <v>1.5768100392476501</v>
      </c>
      <c r="AH31" s="140">
        <v>-0.97996140072989901</v>
      </c>
      <c r="AI31" s="140">
        <v>0.414158944375557</v>
      </c>
      <c r="AJ31" s="140">
        <v>1.5283987033359601</v>
      </c>
      <c r="AK31" s="140">
        <v>1.9560185683925101E-2</v>
      </c>
      <c r="AL31" s="140">
        <v>0.93772475999973104</v>
      </c>
      <c r="AM31" s="140">
        <v>5.3188443158209399E-2</v>
      </c>
      <c r="AN31" s="140">
        <v>0.59719460061176199</v>
      </c>
      <c r="AO31" s="140">
        <v>1.4961244793948401</v>
      </c>
      <c r="AP31" s="140">
        <v>-0.67023643164159397</v>
      </c>
      <c r="AQ31" s="140">
        <v>0.47963481248599499</v>
      </c>
      <c r="AR31" s="140">
        <v>0.84921177342097498</v>
      </c>
      <c r="AS31" s="142">
        <f>_xlfn.T.TEST(Y31:AD31,AE31:AK31,2,3)</f>
        <v>4.9371065012228585E-3</v>
      </c>
      <c r="AT31" s="142">
        <f t="shared" si="1"/>
        <v>1.1788766194446171E-4</v>
      </c>
      <c r="AU31" s="140"/>
    </row>
    <row r="32" spans="1:65" x14ac:dyDescent="0.2">
      <c r="B32" s="65">
        <v>7.0999999999999994E-2</v>
      </c>
      <c r="C32" s="65">
        <v>0.125</v>
      </c>
      <c r="D32" s="65">
        <v>8.7999999999999995E-2</v>
      </c>
      <c r="E32" s="65">
        <v>0.14399999999999999</v>
      </c>
      <c r="F32" s="30">
        <v>7.0000000000000007E-2</v>
      </c>
      <c r="G32" s="48"/>
      <c r="H32" s="48"/>
      <c r="I32" s="48"/>
      <c r="L32" s="58">
        <v>1.1299999999999999E-2</v>
      </c>
      <c r="M32" s="58">
        <v>0.12640000000000001</v>
      </c>
      <c r="N32" s="58">
        <v>2.2599999999999999E-2</v>
      </c>
      <c r="O32" s="58"/>
      <c r="P32" s="58"/>
      <c r="X32" s="143" t="s">
        <v>438</v>
      </c>
      <c r="Y32" s="140">
        <v>-1.7595890837089201</v>
      </c>
      <c r="Z32" s="140">
        <v>-0.409691595461603</v>
      </c>
      <c r="AA32" s="140">
        <v>-0.54591489952740502</v>
      </c>
      <c r="AB32" s="140">
        <v>-1.5202416394188201</v>
      </c>
      <c r="AC32" s="140">
        <v>-0.83923964906850201</v>
      </c>
      <c r="AD32" s="140">
        <v>-1.13629672850339</v>
      </c>
      <c r="AE32" s="140">
        <v>-0.78109884223922998</v>
      </c>
      <c r="AF32" s="140">
        <v>1.4311285408554999</v>
      </c>
      <c r="AG32" s="140">
        <v>1.6387404017562599</v>
      </c>
      <c r="AH32" s="140">
        <v>-0.76087419541403001</v>
      </c>
      <c r="AI32" s="140">
        <v>1.5978707157134899</v>
      </c>
      <c r="AJ32" s="140">
        <v>1.6142185901306001</v>
      </c>
      <c r="AK32" s="140">
        <v>0.49118100574388901</v>
      </c>
      <c r="AL32" s="140">
        <v>-0.110350653510478</v>
      </c>
      <c r="AM32" s="140">
        <v>-0.48440556391312301</v>
      </c>
      <c r="AN32" s="140">
        <v>0.23485617637734099</v>
      </c>
      <c r="AO32" s="140">
        <v>0.82793956543890301</v>
      </c>
      <c r="AP32" s="140">
        <v>-0.83379610655192604</v>
      </c>
      <c r="AQ32" s="140">
        <v>-4.1639403353845299E-2</v>
      </c>
      <c r="AR32" s="140">
        <v>1.60440986548033</v>
      </c>
      <c r="AS32" s="142">
        <f t="shared" si="6"/>
        <v>4.3846878222051295E-3</v>
      </c>
      <c r="AT32" s="142">
        <f t="shared" si="1"/>
        <v>1.0699404555277897E-2</v>
      </c>
      <c r="AU32" s="140"/>
    </row>
    <row r="33" spans="1:47" x14ac:dyDescent="0.2">
      <c r="B33" s="65">
        <v>0.111</v>
      </c>
      <c r="C33" s="65">
        <v>0.13</v>
      </c>
      <c r="D33" s="65">
        <v>0.11</v>
      </c>
      <c r="E33" s="65">
        <v>0.106</v>
      </c>
      <c r="F33" s="30">
        <v>6.4000000000000001E-2</v>
      </c>
      <c r="G33" s="48"/>
      <c r="H33" s="48"/>
      <c r="I33" s="48"/>
      <c r="L33" s="58">
        <v>2.76E-2</v>
      </c>
      <c r="M33" s="58">
        <v>7.2900000000000006E-2</v>
      </c>
      <c r="N33" s="58">
        <v>4.5999999999999999E-2</v>
      </c>
      <c r="O33" s="58"/>
      <c r="P33" s="58"/>
      <c r="X33" s="143" t="s">
        <v>439</v>
      </c>
      <c r="Y33" s="140">
        <v>-1.6658989890675899</v>
      </c>
      <c r="Z33" s="140">
        <v>-0.65213315813858896</v>
      </c>
      <c r="AA33" s="140">
        <v>-0.63051687136835799</v>
      </c>
      <c r="AB33" s="140">
        <v>-1.4806986460292499</v>
      </c>
      <c r="AC33" s="140">
        <v>-0.99793038213757701</v>
      </c>
      <c r="AD33" s="140">
        <v>-1.37577185034369</v>
      </c>
      <c r="AE33" s="140">
        <v>-0.33040985150368302</v>
      </c>
      <c r="AF33" s="140">
        <v>1.11317429798095</v>
      </c>
      <c r="AG33" s="140">
        <v>1.6866033324535501</v>
      </c>
      <c r="AH33" s="140">
        <v>-0.57390989929229497</v>
      </c>
      <c r="AI33" s="140">
        <v>1.2012235531794599</v>
      </c>
      <c r="AJ33" s="140">
        <v>1.5297494726735901</v>
      </c>
      <c r="AK33" s="140">
        <v>0.87698830367238401</v>
      </c>
      <c r="AL33" s="140">
        <v>0.34230655375588498</v>
      </c>
      <c r="AM33" s="140">
        <v>-0.786189439094925</v>
      </c>
      <c r="AN33" s="140">
        <v>0.289709638228906</v>
      </c>
      <c r="AO33" s="140">
        <v>1.4670079287616</v>
      </c>
      <c r="AP33" s="140">
        <v>-0.88483864061166495</v>
      </c>
      <c r="AQ33" s="140">
        <v>0.34112526170248603</v>
      </c>
      <c r="AR33" s="140">
        <v>1.4251802328202801</v>
      </c>
      <c r="AS33" s="142">
        <f t="shared" si="6"/>
        <v>5.6359229559336318E-4</v>
      </c>
      <c r="AT33" s="142">
        <f t="shared" si="1"/>
        <v>5.233008888299368E-3</v>
      </c>
      <c r="AU33" s="140"/>
    </row>
    <row r="34" spans="1:47" x14ac:dyDescent="0.2">
      <c r="B34" s="65">
        <v>8.4000000000000005E-2</v>
      </c>
      <c r="C34" s="65"/>
      <c r="D34" s="65">
        <v>7.6999999999999999E-2</v>
      </c>
      <c r="E34" s="65">
        <v>7.9000000000000001E-2</v>
      </c>
      <c r="F34" s="30">
        <v>5.0999999999999997E-2</v>
      </c>
      <c r="G34" s="48"/>
      <c r="H34" s="48"/>
      <c r="I34" s="48"/>
      <c r="L34" s="59"/>
      <c r="M34" s="58">
        <v>8.8499999999999995E-2</v>
      </c>
      <c r="N34" s="58">
        <v>9.5600000000000004E-2</v>
      </c>
      <c r="O34" s="58"/>
      <c r="P34" s="58"/>
      <c r="X34" s="143" t="s">
        <v>440</v>
      </c>
      <c r="Y34" s="140">
        <v>-2.0734630979042299</v>
      </c>
      <c r="Z34" s="140">
        <v>-1.16009431743969</v>
      </c>
      <c r="AA34" s="140">
        <v>-0.701177750338007</v>
      </c>
      <c r="AB34" s="140">
        <v>-1.2301371780144299</v>
      </c>
      <c r="AC34" s="140">
        <v>-1.6817967956342701</v>
      </c>
      <c r="AD34" s="140">
        <v>-1.61705416779627</v>
      </c>
      <c r="AE34" s="140">
        <v>-0.95146651846172603</v>
      </c>
      <c r="AF34" s="140">
        <v>0.40128015752838397</v>
      </c>
      <c r="AG34" s="140">
        <v>1.5939332087190901</v>
      </c>
      <c r="AH34" s="140">
        <v>-0.65226933033538803</v>
      </c>
      <c r="AI34" s="140">
        <v>0.65088502465381404</v>
      </c>
      <c r="AJ34" s="140">
        <v>1.4023406237185001</v>
      </c>
      <c r="AK34" s="140">
        <v>0.34565620966756799</v>
      </c>
      <c r="AL34" s="140">
        <v>2.6958344465025201E-2</v>
      </c>
      <c r="AM34" s="140">
        <v>0.39551449216781098</v>
      </c>
      <c r="AN34" s="140">
        <v>0.46615576611604997</v>
      </c>
      <c r="AO34" s="140">
        <v>0.54643814441516403</v>
      </c>
      <c r="AP34" s="140">
        <v>-0.108587033945808</v>
      </c>
      <c r="AQ34" s="140">
        <v>-8.2427820761265105E-2</v>
      </c>
      <c r="AR34" s="140">
        <v>1.3257035897182601</v>
      </c>
      <c r="AS34" s="142">
        <f t="shared" si="6"/>
        <v>1.4770327554808483E-3</v>
      </c>
      <c r="AT34" s="142">
        <f t="shared" si="1"/>
        <v>4.4397073448914399E-5</v>
      </c>
      <c r="AU34" s="140"/>
    </row>
    <row r="35" spans="1:47" x14ac:dyDescent="0.2">
      <c r="B35" s="65">
        <v>0.1</v>
      </c>
      <c r="C35" s="65"/>
      <c r="D35" s="65">
        <v>6.8000000000000005E-2</v>
      </c>
      <c r="E35" s="65">
        <v>8.5999999999999993E-2</v>
      </c>
      <c r="F35" s="48"/>
      <c r="G35" s="48"/>
      <c r="H35" s="48"/>
      <c r="I35" s="48"/>
      <c r="L35" s="59"/>
      <c r="M35" s="58">
        <v>6.4899999999999999E-2</v>
      </c>
      <c r="N35" s="58">
        <v>5.16E-2</v>
      </c>
      <c r="O35" s="58"/>
      <c r="P35" s="58"/>
      <c r="X35" s="143" t="s">
        <v>441</v>
      </c>
      <c r="Y35" s="140">
        <v>-1.2314133563757901</v>
      </c>
      <c r="Z35" s="140">
        <v>-0.236686193221993</v>
      </c>
      <c r="AA35" s="140">
        <v>-0.794713560676927</v>
      </c>
      <c r="AB35" s="140">
        <v>-1.0175710965456299</v>
      </c>
      <c r="AC35" s="140">
        <v>0.48508466488180402</v>
      </c>
      <c r="AD35" s="140">
        <v>1.27651702410152</v>
      </c>
      <c r="AE35" s="140">
        <v>-0.60575934558135602</v>
      </c>
      <c r="AF35" s="140">
        <v>1.4626900473926501</v>
      </c>
      <c r="AG35" s="140">
        <v>1.3817198296720701</v>
      </c>
      <c r="AH35" s="140">
        <v>-1.95841513797602</v>
      </c>
      <c r="AI35" s="140">
        <v>-0.95745828078828499</v>
      </c>
      <c r="AJ35" s="140">
        <v>-1.29170068258969</v>
      </c>
      <c r="AK35" s="140">
        <v>-1.96756651021967</v>
      </c>
      <c r="AL35" s="140">
        <v>-0.15716869273596801</v>
      </c>
      <c r="AM35" s="140">
        <v>1.32773968452502</v>
      </c>
      <c r="AN35" s="140">
        <v>1.34933174258384</v>
      </c>
      <c r="AO35" s="140">
        <v>0.391474621866578</v>
      </c>
      <c r="AP35" s="140">
        <v>0.53297077318001396</v>
      </c>
      <c r="AQ35" s="140">
        <v>0.120313908684004</v>
      </c>
      <c r="AR35" s="140">
        <v>0.39917942315590699</v>
      </c>
      <c r="AS35" s="142">
        <f t="shared" si="6"/>
        <v>0.66543064789055983</v>
      </c>
      <c r="AT35" s="142">
        <f t="shared" si="1"/>
        <v>8.5685949079421092E-2</v>
      </c>
      <c r="AU35" s="140"/>
    </row>
    <row r="36" spans="1:47" x14ac:dyDescent="0.2">
      <c r="B36" s="48"/>
      <c r="C36" s="48"/>
      <c r="D36" s="65">
        <v>0.10100000000000001</v>
      </c>
      <c r="E36" s="65">
        <v>0.1</v>
      </c>
      <c r="F36" s="48"/>
      <c r="G36" s="48"/>
      <c r="H36" s="48"/>
      <c r="I36" s="48"/>
      <c r="L36" s="59"/>
      <c r="M36" s="58">
        <v>6.6600000000000006E-2</v>
      </c>
      <c r="N36" s="58">
        <v>4.3099999999999999E-2</v>
      </c>
      <c r="O36" s="58"/>
      <c r="P36" s="58"/>
      <c r="R36" s="215" t="s">
        <v>114</v>
      </c>
      <c r="S36" s="215"/>
      <c r="T36" s="215"/>
      <c r="U36" s="215"/>
      <c r="V36" s="215"/>
      <c r="X36" s="143" t="s">
        <v>442</v>
      </c>
      <c r="Y36" s="140">
        <v>-1.8971872580029501</v>
      </c>
      <c r="Z36" s="140">
        <v>-1.09704841311113</v>
      </c>
      <c r="AA36" s="140">
        <v>-0.65662942746820796</v>
      </c>
      <c r="AB36" s="140">
        <v>-1.6414686068096001</v>
      </c>
      <c r="AC36" s="140">
        <v>-1.1812637432758899</v>
      </c>
      <c r="AD36" s="140">
        <v>-0.90579778315450798</v>
      </c>
      <c r="AE36" s="140">
        <v>-1.1034701454090201</v>
      </c>
      <c r="AF36" s="140">
        <v>0.40721184390621801</v>
      </c>
      <c r="AG36" s="140">
        <v>1.4991261776343201</v>
      </c>
      <c r="AH36" s="140">
        <v>-0.83387952394656395</v>
      </c>
      <c r="AI36" s="140">
        <v>1.0801116806855899</v>
      </c>
      <c r="AJ36" s="140">
        <v>1.4704493824503999</v>
      </c>
      <c r="AK36" s="140">
        <v>-0.33350508570866999</v>
      </c>
      <c r="AL36" s="140">
        <v>0.21043299595541501</v>
      </c>
      <c r="AM36" s="140">
        <v>-0.141431651213375</v>
      </c>
      <c r="AN36" s="140">
        <v>0.47529249132053097</v>
      </c>
      <c r="AO36" s="140">
        <v>1.3672961773225301</v>
      </c>
      <c r="AP36" s="140">
        <v>-0.55095689769350398</v>
      </c>
      <c r="AQ36" s="140">
        <v>0.301610023896556</v>
      </c>
      <c r="AR36" s="140">
        <v>1.4589786643768301</v>
      </c>
      <c r="AS36" s="142">
        <f t="shared" si="6"/>
        <v>8.1590081280534417E-3</v>
      </c>
      <c r="AT36" s="142">
        <f t="shared" si="1"/>
        <v>5.6714334618189477E-4</v>
      </c>
      <c r="AU36" s="140"/>
    </row>
    <row r="37" spans="1:47" x14ac:dyDescent="0.2">
      <c r="B37" s="48"/>
      <c r="C37" s="48"/>
      <c r="D37" s="65">
        <v>8.5000000000000006E-2</v>
      </c>
      <c r="E37" s="65">
        <v>0.11799999999999999</v>
      </c>
      <c r="F37" s="48"/>
      <c r="G37" s="48"/>
      <c r="H37" s="48"/>
      <c r="I37" s="48"/>
      <c r="L37" s="59"/>
      <c r="M37" s="58">
        <v>0.1923</v>
      </c>
      <c r="N37" s="59"/>
      <c r="O37" s="59"/>
      <c r="P37" s="59"/>
      <c r="X37" s="143" t="s">
        <v>443</v>
      </c>
      <c r="Y37" s="140">
        <v>-1.47366650652148</v>
      </c>
      <c r="Z37" s="140">
        <v>-0.53562689008091402</v>
      </c>
      <c r="AA37" s="140">
        <v>-1.4678274936280999</v>
      </c>
      <c r="AB37" s="140">
        <v>-1.15041348446116</v>
      </c>
      <c r="AC37" s="140">
        <v>-0.54607564999539904</v>
      </c>
      <c r="AD37" s="140">
        <v>-1.07386973273467</v>
      </c>
      <c r="AE37" s="140">
        <v>1.58634874644187E-2</v>
      </c>
      <c r="AF37" s="140">
        <v>1.5711965226176601</v>
      </c>
      <c r="AG37" s="140">
        <v>1.46647360686297</v>
      </c>
      <c r="AH37" s="140">
        <v>-1.3534289383878799</v>
      </c>
      <c r="AI37" s="140">
        <v>0.248710589970523</v>
      </c>
      <c r="AJ37" s="140">
        <v>1.4245844405610899</v>
      </c>
      <c r="AK37" s="140">
        <v>1.2931695090695501</v>
      </c>
      <c r="AL37" s="140">
        <v>0.54917829104085603</v>
      </c>
      <c r="AM37" s="140">
        <v>-0.18114831974673301</v>
      </c>
      <c r="AN37" s="140">
        <v>0.40270906723958499</v>
      </c>
      <c r="AO37" s="140">
        <v>1.2875390323509299</v>
      </c>
      <c r="AP37" s="140">
        <v>-1.07960996533475</v>
      </c>
      <c r="AQ37" s="140">
        <v>-0.100554575994561</v>
      </c>
      <c r="AR37" s="140">
        <v>1.3966583296931701</v>
      </c>
      <c r="AS37" s="142">
        <f t="shared" si="6"/>
        <v>4.1501282342437116E-3</v>
      </c>
      <c r="AT37" s="142">
        <f t="shared" si="1"/>
        <v>4.9963522528446219E-3</v>
      </c>
      <c r="AU37" s="140"/>
    </row>
    <row r="38" spans="1:47" x14ac:dyDescent="0.2">
      <c r="B38" s="48"/>
      <c r="C38" s="48"/>
      <c r="D38" s="65">
        <v>9.0999999999999998E-2</v>
      </c>
      <c r="E38" s="65">
        <v>0.115</v>
      </c>
      <c r="F38" s="48"/>
      <c r="G38" s="48"/>
      <c r="H38" s="48"/>
      <c r="I38" s="48"/>
      <c r="L38" s="59"/>
      <c r="M38" s="58">
        <v>2.9500000000000002E-2</v>
      </c>
      <c r="N38" s="59"/>
      <c r="O38" s="59"/>
      <c r="P38" s="59"/>
      <c r="X38" s="143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2"/>
      <c r="AT38" s="142"/>
      <c r="AU38" s="140"/>
    </row>
    <row r="39" spans="1:47" x14ac:dyDescent="0.2">
      <c r="L39" s="59"/>
      <c r="M39" s="58">
        <v>9.6199999999999994E-2</v>
      </c>
      <c r="N39" s="59"/>
      <c r="O39" s="59"/>
      <c r="P39" s="59"/>
      <c r="X39" s="143" t="s">
        <v>444</v>
      </c>
      <c r="Y39" s="140">
        <v>-1.43378378049916</v>
      </c>
      <c r="Z39" s="140">
        <v>-4.16461985446352E-2</v>
      </c>
      <c r="AA39" s="140">
        <v>-0.66764095016177205</v>
      </c>
      <c r="AB39" s="140">
        <v>-0.59157924102049997</v>
      </c>
      <c r="AC39" s="140">
        <v>-0.387039744042457</v>
      </c>
      <c r="AD39" s="140">
        <v>-1.1418609105578601</v>
      </c>
      <c r="AE39" s="140">
        <v>-1.30321423029343</v>
      </c>
      <c r="AF39" s="140">
        <v>2.1821778444433102</v>
      </c>
      <c r="AG39" s="140">
        <v>1.7533184482722299</v>
      </c>
      <c r="AH39" s="140">
        <v>0.15370697536306299</v>
      </c>
      <c r="AI39" s="140">
        <v>0.89753767376489202</v>
      </c>
      <c r="AJ39" s="140">
        <v>1.5817746898037901</v>
      </c>
      <c r="AK39" s="140">
        <v>-1.11954877862229</v>
      </c>
      <c r="AL39" s="140">
        <v>-0.79916050911007097</v>
      </c>
      <c r="AM39" s="140">
        <v>-0.52777177309071199</v>
      </c>
      <c r="AN39" s="140">
        <v>-0.55405825352729698</v>
      </c>
      <c r="AO39" s="140">
        <v>1.46741218415817</v>
      </c>
      <c r="AP39" s="140">
        <v>-0.81905839864479302</v>
      </c>
      <c r="AQ39" s="140">
        <v>0.47173329653367102</v>
      </c>
      <c r="AR39" s="140">
        <v>1.1144795784555499</v>
      </c>
      <c r="AS39" s="142">
        <f>_xlfn.T.TEST(Y39:AD39,AE39:AK39,2,3)</f>
        <v>5.1269486834256528E-2</v>
      </c>
      <c r="AT39" s="142">
        <f t="shared" si="1"/>
        <v>0.10908680159532581</v>
      </c>
      <c r="AU39" s="140"/>
    </row>
    <row r="40" spans="1:47" x14ac:dyDescent="0.2">
      <c r="A40" s="48" t="s">
        <v>363</v>
      </c>
      <c r="B40" s="65">
        <f>AVERAGE(B23:C38)</f>
        <v>8.6333333333333331E-2</v>
      </c>
      <c r="C40" s="65"/>
      <c r="D40" s="65">
        <f>AVERAGE(D23:E38)</f>
        <v>9.4750000000000015E-2</v>
      </c>
      <c r="E40" s="65"/>
      <c r="F40" s="65">
        <f>AVERAGE(F23:G38)</f>
        <v>5.000000000000001E-2</v>
      </c>
      <c r="G40" s="65"/>
      <c r="H40" s="65">
        <f>AVERAGE(H23:I38)</f>
        <v>5.4199999999999991E-2</v>
      </c>
      <c r="L40" s="59"/>
      <c r="M40" s="58">
        <v>2.1600000000000001E-2</v>
      </c>
      <c r="N40" s="59"/>
      <c r="O40" s="59"/>
      <c r="P40" s="59"/>
      <c r="X40" s="143" t="s">
        <v>445</v>
      </c>
      <c r="Y40" s="140">
        <v>-1.4500127355490999</v>
      </c>
      <c r="Z40" s="140">
        <v>-4.3355005973243502E-2</v>
      </c>
      <c r="AA40" s="140">
        <v>-3.7635499128592299E-2</v>
      </c>
      <c r="AB40" s="140">
        <v>-1.7626464349450599</v>
      </c>
      <c r="AC40" s="140">
        <v>-0.12901122695968101</v>
      </c>
      <c r="AD40" s="140">
        <v>-0.13050290162110201</v>
      </c>
      <c r="AE40" s="140">
        <v>-1.4506179292688799</v>
      </c>
      <c r="AF40" s="140">
        <v>0.52271421839826504</v>
      </c>
      <c r="AG40" s="140">
        <v>-0.92310210200371201</v>
      </c>
      <c r="AH40" s="140">
        <v>-1.4860345476586301</v>
      </c>
      <c r="AI40" s="140">
        <v>-0.26633905821776499</v>
      </c>
      <c r="AJ40" s="140">
        <v>-0.97161136199314502</v>
      </c>
      <c r="AK40" s="140">
        <v>-1.69621917892263</v>
      </c>
      <c r="AL40" s="140">
        <v>-0.71812043195874797</v>
      </c>
      <c r="AM40" s="140">
        <v>1.19250171294223</v>
      </c>
      <c r="AN40" s="140">
        <v>1.27089049497822</v>
      </c>
      <c r="AO40" s="140">
        <v>0.229962411275249</v>
      </c>
      <c r="AP40" s="140">
        <v>1.22385722575662</v>
      </c>
      <c r="AQ40" s="140">
        <v>1.0409731389074099</v>
      </c>
      <c r="AR40" s="140">
        <v>0.359397152610611</v>
      </c>
      <c r="AS40" s="142">
        <f t="shared" si="6"/>
        <v>0.50356635450412146</v>
      </c>
      <c r="AT40" s="142">
        <f t="shared" si="1"/>
        <v>1.3557420414639268E-2</v>
      </c>
      <c r="AU40" s="140"/>
    </row>
    <row r="41" spans="1:47" x14ac:dyDescent="0.2">
      <c r="A41" s="48" t="s">
        <v>542</v>
      </c>
      <c r="B41" s="180">
        <f>_xlfn.STDEV.S(B23:C38)/SQRT(COUNT(B23:C38))</f>
        <v>7.0927260827571906E-3</v>
      </c>
      <c r="C41" s="65"/>
      <c r="D41" s="180">
        <f>_xlfn.STDEV.S(D23:E38)/SQRT(COUNT(D23:E38))</f>
        <v>4.5733272986573986E-3</v>
      </c>
      <c r="E41" s="65"/>
      <c r="F41" s="180">
        <f>_xlfn.STDEV.S(F23:G38)/SQRT(COUNT(F23:G38))</f>
        <v>3.9749213828703545E-3</v>
      </c>
      <c r="G41" s="65"/>
      <c r="H41" s="180">
        <f>_xlfn.STDEV.S(H23:I38)/SQRT(COUNT(H23:I38))</f>
        <v>5.314132102234588E-3</v>
      </c>
      <c r="X41" s="143" t="s">
        <v>446</v>
      </c>
      <c r="Y41" s="140">
        <v>-1.1461740824251301</v>
      </c>
      <c r="Z41" s="140">
        <v>-0.25660633207358902</v>
      </c>
      <c r="AA41" s="140">
        <v>-0.71659617662781905</v>
      </c>
      <c r="AB41" s="140">
        <v>-1.1907095077793</v>
      </c>
      <c r="AC41" s="140">
        <v>-0.21654210802777399</v>
      </c>
      <c r="AD41" s="140">
        <v>9.2369870517301694E-2</v>
      </c>
      <c r="AE41" s="140">
        <v>-0.99647713245986502</v>
      </c>
      <c r="AF41" s="140">
        <v>0.299507277101141</v>
      </c>
      <c r="AG41" s="140">
        <v>1.4800350974271601</v>
      </c>
      <c r="AH41" s="140">
        <v>-1.5329577178801299</v>
      </c>
      <c r="AI41" s="140">
        <v>-1.2372862872853101</v>
      </c>
      <c r="AJ41" s="140">
        <v>-0.81579963124902</v>
      </c>
      <c r="AK41" s="140">
        <v>-1.4771454001266</v>
      </c>
      <c r="AL41" s="140">
        <v>0.27472142340284</v>
      </c>
      <c r="AM41" s="140">
        <v>1.18715728471142</v>
      </c>
      <c r="AN41" s="140">
        <v>1.46710039942421</v>
      </c>
      <c r="AO41" s="140">
        <v>-0.73411014762951099</v>
      </c>
      <c r="AP41" s="140">
        <v>4.8035472634277501E-3</v>
      </c>
      <c r="AQ41" s="140">
        <v>2.2900257772133201E-2</v>
      </c>
      <c r="AR41" s="140">
        <v>1.46192652022303</v>
      </c>
      <c r="AS41" s="142">
        <f t="shared" si="6"/>
        <v>0.93877686828069329</v>
      </c>
      <c r="AT41" s="142">
        <f t="shared" si="1"/>
        <v>1.9733200839960104E-2</v>
      </c>
      <c r="AU41" s="140"/>
    </row>
    <row r="42" spans="1:47" x14ac:dyDescent="0.2">
      <c r="A42" s="48" t="s">
        <v>373</v>
      </c>
      <c r="B42" s="71"/>
      <c r="C42" s="71"/>
      <c r="D42" s="71">
        <f>_xlfn.T.TEST(D23:E38,B23:C37,2,2)</f>
        <v>0.30303830568359091</v>
      </c>
      <c r="E42" s="71"/>
      <c r="F42" s="198">
        <f>_xlfn.T.TEST(F23:G35,B23:C35,2,3)</f>
        <v>8.2216517132675291E-5</v>
      </c>
      <c r="G42" s="198"/>
      <c r="H42" s="198">
        <f>_xlfn.T.TEST(H23:H28,B23:C36,2,3)</f>
        <v>1.6911549024701642E-3</v>
      </c>
      <c r="K42" s="48" t="s">
        <v>363</v>
      </c>
      <c r="L42" s="57">
        <f>AVERAGE(L26:L40)</f>
        <v>2.3587499999999997E-2</v>
      </c>
      <c r="M42" s="57">
        <f t="shared" ref="M42:P42" si="7">AVERAGE(M26:M40)</f>
        <v>9.4079999999999997E-2</v>
      </c>
      <c r="N42" s="57">
        <f t="shared" si="7"/>
        <v>8.1354545454545443E-2</v>
      </c>
      <c r="O42" s="57">
        <f t="shared" si="7"/>
        <v>8.8750000000000009E-2</v>
      </c>
      <c r="P42" s="57">
        <f t="shared" si="7"/>
        <v>9.8699999999999996E-2</v>
      </c>
      <c r="X42" s="143" t="s">
        <v>447</v>
      </c>
      <c r="Y42" s="140">
        <v>-0.121150083039938</v>
      </c>
      <c r="Z42" s="140">
        <v>-0.66730331148424005</v>
      </c>
      <c r="AA42" s="140">
        <v>-0.20231264189189299</v>
      </c>
      <c r="AB42" s="140">
        <v>-1.7207008836311299</v>
      </c>
      <c r="AC42" s="140">
        <v>-0.68637618807761702</v>
      </c>
      <c r="AD42" s="140">
        <v>0.59613945581372596</v>
      </c>
      <c r="AE42" s="140">
        <v>-0.66428325894760398</v>
      </c>
      <c r="AF42" s="140">
        <v>-0.75106376499136496</v>
      </c>
      <c r="AG42" s="140">
        <v>-2.3037929267036401</v>
      </c>
      <c r="AH42" s="140">
        <v>-0.86600436664106895</v>
      </c>
      <c r="AI42" s="140">
        <v>-1.4676280582537899</v>
      </c>
      <c r="AJ42" s="140">
        <v>-1.2841896341960899</v>
      </c>
      <c r="AK42" s="140">
        <v>-0.45473058132490601</v>
      </c>
      <c r="AL42" s="140">
        <v>0.82899741340551703</v>
      </c>
      <c r="AM42" s="140">
        <v>1.33177662566953</v>
      </c>
      <c r="AN42" s="140">
        <v>0.69107626861861604</v>
      </c>
      <c r="AO42" s="140">
        <v>0.34114527084766899</v>
      </c>
      <c r="AP42" s="140">
        <v>0.79157690580999696</v>
      </c>
      <c r="AQ42" s="140">
        <v>1.2765194063540599</v>
      </c>
      <c r="AR42" s="140">
        <v>-0.189891458071859</v>
      </c>
      <c r="AS42" s="142">
        <f t="shared" si="6"/>
        <v>0.12496994210378067</v>
      </c>
      <c r="AT42" s="142">
        <f t="shared" si="1"/>
        <v>7.1714553659093785E-3</v>
      </c>
      <c r="AU42" s="140"/>
    </row>
    <row r="43" spans="1:47" x14ac:dyDescent="0.2">
      <c r="A43" s="48" t="s">
        <v>374</v>
      </c>
      <c r="B43" s="48"/>
      <c r="C43" s="71"/>
      <c r="D43" s="71"/>
      <c r="E43" s="71"/>
      <c r="F43" s="198">
        <f>_xlfn.T.TEST(F23:G35,D23:E38,2,3)</f>
        <v>3.9930703993053981E-9</v>
      </c>
      <c r="G43" s="198"/>
      <c r="H43" s="198">
        <f>_xlfn.T.TEST(H23:H27,D23:E38,2,2)</f>
        <v>1.6198177032612836E-3</v>
      </c>
      <c r="K43" s="48" t="s">
        <v>542</v>
      </c>
      <c r="L43" s="57">
        <f>_xlfn.STDEV.S(L26:L40)/SQRT(COUNT(L26:L40))</f>
        <v>5.3240169280346977E-3</v>
      </c>
      <c r="M43" s="57">
        <f t="shared" ref="M43:P43" si="8">_xlfn.STDEV.S(M26:M40)/SQRT(COUNT(M26:M40))</f>
        <v>1.4772739372622419E-2</v>
      </c>
      <c r="N43" s="57">
        <f t="shared" si="8"/>
        <v>1.4019767626373863E-2</v>
      </c>
      <c r="O43" s="57">
        <f t="shared" si="8"/>
        <v>1.857689873651322E-2</v>
      </c>
      <c r="P43" s="57">
        <f t="shared" si="8"/>
        <v>2.2469512678293679E-2</v>
      </c>
    </row>
    <row r="44" spans="1:47" x14ac:dyDescent="0.2">
      <c r="B44" s="48"/>
      <c r="C44" s="71"/>
      <c r="D44" s="71"/>
      <c r="E44" s="71"/>
      <c r="F44" s="71"/>
      <c r="G44" s="71"/>
      <c r="H44" s="71"/>
      <c r="K44" s="48" t="s">
        <v>373</v>
      </c>
      <c r="L44" s="48"/>
      <c r="M44" s="198">
        <f>_xlfn.T.TEST(M26:M40,$L26:$L40,2,3)</f>
        <v>3.1089693302112034E-4</v>
      </c>
      <c r="N44" s="198">
        <f t="shared" ref="N44:P44" si="9">_xlfn.T.TEST(N26:N40,$L26:$L40,2,3)</f>
        <v>2.0788795255309209E-3</v>
      </c>
      <c r="O44" s="198">
        <f t="shared" si="9"/>
        <v>1.5690848034330206E-2</v>
      </c>
      <c r="P44" s="198">
        <f t="shared" si="9"/>
        <v>2.6764889711815822E-2</v>
      </c>
    </row>
    <row r="45" spans="1:47" x14ac:dyDescent="0.2">
      <c r="B45" s="48"/>
      <c r="C45" s="71"/>
      <c r="D45" s="71"/>
      <c r="E45" s="71"/>
      <c r="F45" s="71"/>
      <c r="G45" s="71"/>
      <c r="H45" s="71"/>
      <c r="K45" s="48" t="s">
        <v>375</v>
      </c>
      <c r="L45" s="48"/>
      <c r="M45" s="198"/>
      <c r="N45" s="198"/>
      <c r="O45" s="198">
        <f>_xlfn.T.TEST(O26:O36,N26:N37,2,2)</f>
        <v>0.7566422269252413</v>
      </c>
      <c r="P45" s="198"/>
    </row>
    <row r="46" spans="1:47" x14ac:dyDescent="0.2">
      <c r="B46" s="48"/>
      <c r="C46" s="71"/>
      <c r="D46" s="71"/>
      <c r="E46" s="71"/>
      <c r="F46" s="71"/>
      <c r="G46" s="71"/>
      <c r="H46" s="71"/>
      <c r="M46" s="198"/>
      <c r="N46" s="198"/>
      <c r="O46" s="198"/>
      <c r="P46" s="198"/>
    </row>
    <row r="47" spans="1:47" x14ac:dyDescent="0.2">
      <c r="M47" s="198"/>
      <c r="N47" s="198"/>
      <c r="O47" s="198"/>
      <c r="P47" s="198"/>
    </row>
    <row r="57" spans="1:5" x14ac:dyDescent="0.2">
      <c r="A57" s="3"/>
      <c r="B57" s="3"/>
      <c r="C57" s="3"/>
      <c r="D57" s="3"/>
      <c r="E57" s="3"/>
    </row>
    <row r="58" spans="1:5" x14ac:dyDescent="0.2">
      <c r="A58" s="122"/>
      <c r="B58" s="122"/>
    </row>
    <row r="69" spans="9:10" x14ac:dyDescent="0.2">
      <c r="I69" s="54"/>
      <c r="J69" s="54"/>
    </row>
  </sheetData>
  <mergeCells count="17">
    <mergeCell ref="B21:H21"/>
    <mergeCell ref="B22:C22"/>
    <mergeCell ref="F22:G22"/>
    <mergeCell ref="H22:I22"/>
    <mergeCell ref="D22:E22"/>
    <mergeCell ref="AX2:AZ2"/>
    <mergeCell ref="R2:V2"/>
    <mergeCell ref="L2:P2"/>
    <mergeCell ref="X2:AN2"/>
    <mergeCell ref="A2:C2"/>
    <mergeCell ref="D2:F2"/>
    <mergeCell ref="G2:I2"/>
    <mergeCell ref="L24:P24"/>
    <mergeCell ref="R3:V3"/>
    <mergeCell ref="R19:V19"/>
    <mergeCell ref="R36:V36"/>
    <mergeCell ref="BG3:BM3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B1EC-3FA0-4624-985E-17E63226CA3E}">
  <dimension ref="A1:BE74"/>
  <sheetViews>
    <sheetView topLeftCell="AX1" workbookViewId="0">
      <selection activeCell="BF29" sqref="BF29"/>
    </sheetView>
  </sheetViews>
  <sheetFormatPr defaultRowHeight="14.25" x14ac:dyDescent="0.2"/>
  <cols>
    <col min="11" max="11" width="15" customWidth="1"/>
    <col min="12" max="12" width="13.25" customWidth="1"/>
    <col min="13" max="13" width="13.75" customWidth="1"/>
    <col min="15" max="15" width="14.125" customWidth="1"/>
    <col min="45" max="45" width="18.75" customWidth="1"/>
    <col min="46" max="46" width="20.75" customWidth="1"/>
    <col min="47" max="47" width="22.875" customWidth="1"/>
    <col min="48" max="48" width="12.25" bestFit="1" customWidth="1"/>
    <col min="49" max="49" width="19.75" customWidth="1"/>
    <col min="50" max="50" width="22.625" customWidth="1"/>
    <col min="51" max="51" width="23.375" customWidth="1"/>
    <col min="53" max="53" width="19" customWidth="1"/>
    <col min="54" max="54" width="10.125" customWidth="1"/>
    <col min="55" max="55" width="12.125" customWidth="1"/>
    <col min="56" max="56" width="12.75" customWidth="1"/>
  </cols>
  <sheetData>
    <row r="1" spans="1:57" x14ac:dyDescent="0.2">
      <c r="A1" s="3" t="s">
        <v>124</v>
      </c>
      <c r="E1" s="3" t="s">
        <v>130</v>
      </c>
      <c r="L1" s="2" t="s">
        <v>131</v>
      </c>
      <c r="O1" s="2" t="s">
        <v>135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 t="s">
        <v>136</v>
      </c>
      <c r="BA1" s="101" t="s">
        <v>138</v>
      </c>
    </row>
    <row r="2" spans="1:57" ht="17.25" customHeight="1" x14ac:dyDescent="0.25">
      <c r="A2" s="2" t="s">
        <v>125</v>
      </c>
      <c r="L2" s="22" t="s">
        <v>132</v>
      </c>
      <c r="M2" s="22" t="s">
        <v>133</v>
      </c>
      <c r="O2" s="212" t="s">
        <v>533</v>
      </c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139"/>
      <c r="AS2" s="226" t="s">
        <v>463</v>
      </c>
      <c r="AT2" s="226"/>
      <c r="AU2" s="226"/>
      <c r="AV2" s="139"/>
      <c r="AX2" s="218" t="s">
        <v>302</v>
      </c>
      <c r="AY2" s="218"/>
      <c r="BA2" s="40"/>
      <c r="BB2" s="209" t="s">
        <v>279</v>
      </c>
      <c r="BC2" s="209"/>
      <c r="BD2" s="209"/>
    </row>
    <row r="3" spans="1:57" x14ac:dyDescent="0.2">
      <c r="L3" s="223" t="s">
        <v>51</v>
      </c>
      <c r="M3" s="223"/>
      <c r="O3" s="25" t="s">
        <v>413</v>
      </c>
      <c r="P3" s="25" t="s">
        <v>461</v>
      </c>
      <c r="Q3" s="25" t="s">
        <v>461</v>
      </c>
      <c r="R3" s="25" t="s">
        <v>461</v>
      </c>
      <c r="S3" s="25" t="s">
        <v>461</v>
      </c>
      <c r="T3" s="25" t="s">
        <v>461</v>
      </c>
      <c r="U3" s="25" t="s">
        <v>461</v>
      </c>
      <c r="V3" s="25" t="s">
        <v>462</v>
      </c>
      <c r="W3" s="25" t="s">
        <v>462</v>
      </c>
      <c r="X3" s="25" t="s">
        <v>462</v>
      </c>
      <c r="Y3" s="25" t="s">
        <v>462</v>
      </c>
      <c r="Z3" s="25" t="s">
        <v>462</v>
      </c>
      <c r="AA3" s="25" t="s">
        <v>462</v>
      </c>
      <c r="AB3" s="25" t="s">
        <v>462</v>
      </c>
      <c r="AC3" s="25" t="s">
        <v>451</v>
      </c>
      <c r="AD3" s="25" t="s">
        <v>451</v>
      </c>
      <c r="AE3" s="25" t="s">
        <v>451</v>
      </c>
      <c r="AF3" s="25" t="s">
        <v>451</v>
      </c>
      <c r="AG3" s="25" t="s">
        <v>451</v>
      </c>
      <c r="AH3" s="25" t="s">
        <v>451</v>
      </c>
      <c r="AI3" s="25" t="s">
        <v>451</v>
      </c>
      <c r="AJ3" s="25" t="s">
        <v>451</v>
      </c>
      <c r="AK3" s="25" t="s">
        <v>451</v>
      </c>
      <c r="AL3" s="25" t="s">
        <v>453</v>
      </c>
      <c r="AM3" s="25" t="s">
        <v>453</v>
      </c>
      <c r="AN3" s="25" t="s">
        <v>453</v>
      </c>
      <c r="AO3" s="25" t="s">
        <v>453</v>
      </c>
      <c r="AP3" s="25" t="s">
        <v>453</v>
      </c>
      <c r="AQ3" s="25" t="s">
        <v>453</v>
      </c>
      <c r="AR3" s="139"/>
      <c r="AS3" s="204" t="s">
        <v>464</v>
      </c>
      <c r="AT3" s="204" t="s">
        <v>465</v>
      </c>
      <c r="AU3" s="204" t="s">
        <v>466</v>
      </c>
      <c r="AV3" s="139"/>
      <c r="AX3" s="30" t="s">
        <v>109</v>
      </c>
      <c r="AY3" s="30" t="s">
        <v>137</v>
      </c>
      <c r="BB3" s="30" t="s">
        <v>109</v>
      </c>
      <c r="BC3" s="30" t="s">
        <v>79</v>
      </c>
      <c r="BD3" s="30" t="s">
        <v>114</v>
      </c>
      <c r="BE3" s="30"/>
    </row>
    <row r="4" spans="1:57" x14ac:dyDescent="0.2">
      <c r="L4" s="49">
        <v>0.79227429999999999</v>
      </c>
      <c r="M4" s="49">
        <v>0.23067599999999999</v>
      </c>
      <c r="O4" s="138" t="s">
        <v>454</v>
      </c>
      <c r="P4" s="25">
        <v>-0.77087376822185905</v>
      </c>
      <c r="Q4" s="25">
        <v>-0.38465644852451403</v>
      </c>
      <c r="R4" s="25">
        <v>-0.80978006818700199</v>
      </c>
      <c r="S4" s="25">
        <v>-0.83895446656615502</v>
      </c>
      <c r="T4" s="25">
        <v>-0.60372352193451695</v>
      </c>
      <c r="U4" s="25">
        <v>-0.91788232758895505</v>
      </c>
      <c r="V4" s="25">
        <v>-0.94773290520607401</v>
      </c>
      <c r="W4" s="25">
        <v>-0.94773290520607401</v>
      </c>
      <c r="X4" s="25">
        <v>-0.94773290520607401</v>
      </c>
      <c r="Y4" s="25">
        <v>-0.462000308120943</v>
      </c>
      <c r="Z4" s="25">
        <v>-0.94375018904033603</v>
      </c>
      <c r="AA4" s="25">
        <v>-0.94773290520607401</v>
      </c>
      <c r="AB4" s="25">
        <v>-0.90181305668924305</v>
      </c>
      <c r="AC4" s="25">
        <v>-0.24786864429885999</v>
      </c>
      <c r="AD4" s="25">
        <v>0.17663027233687101</v>
      </c>
      <c r="AE4" s="25">
        <v>1.1887770139548599</v>
      </c>
      <c r="AF4" s="25">
        <v>1.92515273784879</v>
      </c>
      <c r="AG4" s="25">
        <v>-0.14250689656517099</v>
      </c>
      <c r="AH4" s="25">
        <v>-0.90819559552604701</v>
      </c>
      <c r="AI4" s="25">
        <v>-0.23671006758764701</v>
      </c>
      <c r="AJ4" s="25">
        <v>-0.66546258968932703</v>
      </c>
      <c r="AK4" s="25">
        <v>1.9100841849490999</v>
      </c>
      <c r="AL4" s="25">
        <v>1.8493855502844201</v>
      </c>
      <c r="AM4" s="25">
        <v>-4.1691930069877897E-2</v>
      </c>
      <c r="AN4" s="25">
        <v>8.6521335066833502E-2</v>
      </c>
      <c r="AO4" s="25">
        <v>1.88748135559957</v>
      </c>
      <c r="AP4" s="25">
        <v>-8.1432587829282796E-2</v>
      </c>
      <c r="AQ4" s="25">
        <v>1.9010430532092899</v>
      </c>
      <c r="AR4" s="139"/>
      <c r="AS4" s="145">
        <f>_xlfn.T.TEST(P4:U4,V4:AB4,2,2)</f>
        <v>0.17780429196508193</v>
      </c>
      <c r="AT4" s="145">
        <f>_xlfn.T.TEST(P4:U4,AC4:AK4,2,3)</f>
        <v>1.8694491195836608E-2</v>
      </c>
      <c r="AU4" s="145">
        <f>_xlfn.T.TEST(P4:U4,AL4:AQ4,2,3)</f>
        <v>1.0663977466201938E-2</v>
      </c>
      <c r="AV4" s="144"/>
      <c r="AX4" s="57">
        <v>5.21E-2</v>
      </c>
      <c r="AY4" s="57">
        <v>2.0299999999999999E-2</v>
      </c>
      <c r="BB4" s="49">
        <v>2.9534370000000001</v>
      </c>
      <c r="BC4" s="49">
        <v>9.2341999999999994E-2</v>
      </c>
      <c r="BD4" s="49">
        <v>1.4122060000000001</v>
      </c>
      <c r="BE4" s="30"/>
    </row>
    <row r="5" spans="1:57" x14ac:dyDescent="0.2">
      <c r="L5" s="49">
        <v>1.744513</v>
      </c>
      <c r="M5" s="49">
        <v>0.34112300000000001</v>
      </c>
      <c r="O5" s="138" t="s">
        <v>573</v>
      </c>
      <c r="P5" s="25">
        <v>0.57973787253500697</v>
      </c>
      <c r="Q5" s="25">
        <v>-0.34838843677896297</v>
      </c>
      <c r="R5" s="25">
        <v>-0.41703685423344</v>
      </c>
      <c r="S5" s="25">
        <v>-0.82963088491539905</v>
      </c>
      <c r="T5" s="25">
        <v>0.34897399249907701</v>
      </c>
      <c r="U5" s="25">
        <v>-0.99385078639220503</v>
      </c>
      <c r="V5" s="25">
        <v>-1.60068084373328</v>
      </c>
      <c r="W5" s="25">
        <v>1.61518074316007</v>
      </c>
      <c r="X5" s="25">
        <v>-1.6133755337261499</v>
      </c>
      <c r="Y5" s="25">
        <v>-1.29637063046612</v>
      </c>
      <c r="Z5" s="25">
        <v>0.69877249966713495</v>
      </c>
      <c r="AA5" s="25">
        <v>-1.6121008011740301</v>
      </c>
      <c r="AB5" s="25">
        <v>-1.61349423930449</v>
      </c>
      <c r="AC5" s="25">
        <v>-3.7957761198296799E-3</v>
      </c>
      <c r="AD5" s="25">
        <v>1.5075081215924699</v>
      </c>
      <c r="AE5" s="25">
        <v>1.8893856777558001E-2</v>
      </c>
      <c r="AF5" s="25">
        <v>-0.37803966158804903</v>
      </c>
      <c r="AG5" s="25">
        <v>0.67938563259734297</v>
      </c>
      <c r="AH5" s="25">
        <v>1.17554946106938</v>
      </c>
      <c r="AI5" s="25">
        <v>1.57211169453303</v>
      </c>
      <c r="AJ5" s="25">
        <v>1.5462702653568099</v>
      </c>
      <c r="AK5" s="25">
        <v>0.81472536388949801</v>
      </c>
      <c r="AL5" s="25">
        <v>-1.00960215546367</v>
      </c>
      <c r="AM5" s="25">
        <v>-0.58724961816544896</v>
      </c>
      <c r="AN5" s="25">
        <v>-0.29086628844332402</v>
      </c>
      <c r="AO5" s="25">
        <v>-2.0862112552388401E-2</v>
      </c>
      <c r="AP5" s="25">
        <v>0.37020255055079898</v>
      </c>
      <c r="AQ5" s="25">
        <v>-0.43018161666847399</v>
      </c>
      <c r="AS5" s="145">
        <f t="shared" ref="AS5:AS20" si="0">_xlfn.T.TEST(P5:U5,V5:AB5,2,2)</f>
        <v>0.42641079708579066</v>
      </c>
      <c r="AT5" s="145">
        <f>_xlfn.T.TEST(P5:U5,AC5:AK5,2,2)</f>
        <v>1.4249234894737769E-2</v>
      </c>
      <c r="AU5" s="145">
        <f>_xlfn.T.TEST(P5:U5,AL5:AQ5,2,2)</f>
        <v>0.87606542481892202</v>
      </c>
      <c r="AV5" s="144"/>
      <c r="AX5" s="57">
        <v>7.4999999999999997E-2</v>
      </c>
      <c r="AY5" s="57">
        <v>1.4999999999999999E-2</v>
      </c>
      <c r="BB5" s="49">
        <v>1.959309</v>
      </c>
      <c r="BC5" s="49">
        <v>1.1492629999999999</v>
      </c>
      <c r="BD5" s="49">
        <v>0.51453499999999996</v>
      </c>
      <c r="BE5" s="30"/>
    </row>
    <row r="6" spans="1:57" x14ac:dyDescent="0.2">
      <c r="L6" s="49">
        <v>1.6097630000000001</v>
      </c>
      <c r="M6" s="49">
        <v>0.29309800000000003</v>
      </c>
      <c r="O6" s="138" t="s">
        <v>455</v>
      </c>
      <c r="P6" s="25">
        <v>-1.2034165031431601</v>
      </c>
      <c r="Q6" s="25">
        <v>-1.2083846271390899</v>
      </c>
      <c r="R6" s="25">
        <v>-1.1180362393957699</v>
      </c>
      <c r="S6" s="25">
        <v>-1.1775253959026799</v>
      </c>
      <c r="T6" s="25">
        <v>-0.98546223002878297</v>
      </c>
      <c r="U6" s="25">
        <v>-1.12074855212004</v>
      </c>
      <c r="V6" s="25">
        <v>-1.2780148280288799</v>
      </c>
      <c r="W6" s="25">
        <v>-1.3010469852781601</v>
      </c>
      <c r="X6" s="25">
        <v>0.25664885692831202</v>
      </c>
      <c r="Y6" s="25">
        <v>-1.1109131768384699</v>
      </c>
      <c r="Z6" s="25">
        <v>-1.3006372399475901</v>
      </c>
      <c r="AA6" s="25">
        <v>-1.2484347161509</v>
      </c>
      <c r="AB6" s="25">
        <v>-0.94570808514999805</v>
      </c>
      <c r="AC6" s="25">
        <v>-0.13581463292764001</v>
      </c>
      <c r="AD6" s="25">
        <v>0.70992390829276997</v>
      </c>
      <c r="AE6" s="25">
        <v>9.7975511588065597E-2</v>
      </c>
      <c r="AF6" s="25">
        <v>0.25156327057030597</v>
      </c>
      <c r="AG6" s="25">
        <v>0.54067513665274702</v>
      </c>
      <c r="AH6" s="25">
        <v>-0.59904728907706595</v>
      </c>
      <c r="AI6" s="25">
        <v>1.5002739879679901</v>
      </c>
      <c r="AJ6" s="25">
        <v>0.99589518167493596</v>
      </c>
      <c r="AK6" s="25">
        <v>0.26906821348987803</v>
      </c>
      <c r="AL6" s="25">
        <v>0.81625022824869198</v>
      </c>
      <c r="AM6" s="25">
        <v>0.43908926202341098</v>
      </c>
      <c r="AN6" s="25">
        <v>1.4253002030320701</v>
      </c>
      <c r="AO6" s="25">
        <v>1.4702844739936201</v>
      </c>
      <c r="AP6" s="25">
        <v>1.26880448784587</v>
      </c>
      <c r="AQ6" s="25">
        <v>0.92627584986735501</v>
      </c>
      <c r="AS6" s="145">
        <f>_xlfn.T.TEST(P6:U6,V6:AB6,2,3)</f>
        <v>0.52375044856429454</v>
      </c>
      <c r="AT6" s="145">
        <f t="shared" ref="AT6" si="1">_xlfn.T.TEST(P6:U6,AC6:AK6,2,3)</f>
        <v>6.2863708329543346E-5</v>
      </c>
      <c r="AU6" s="145">
        <f t="shared" ref="AU6:AU16" si="2">_xlfn.T.TEST(P6:U6,AL6:AQ6,2,3)</f>
        <v>2.5964505906589737E-5</v>
      </c>
      <c r="AV6" s="144"/>
      <c r="AX6" s="57">
        <v>0.114</v>
      </c>
      <c r="AY6" s="57">
        <v>3.32E-2</v>
      </c>
      <c r="BB6" s="49">
        <v>3.3084530000000001</v>
      </c>
      <c r="BC6" s="49">
        <v>0.63235399999999997</v>
      </c>
      <c r="BD6" s="49">
        <v>0.77107700000000001</v>
      </c>
      <c r="BE6" s="30"/>
    </row>
    <row r="7" spans="1:57" x14ac:dyDescent="0.2">
      <c r="L7" s="49">
        <v>5.0426700000000002</v>
      </c>
      <c r="M7" s="49">
        <v>0.51549699999999998</v>
      </c>
      <c r="O7" s="138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S7" s="145"/>
      <c r="AT7" s="145"/>
      <c r="AU7" s="145"/>
      <c r="AV7" s="144"/>
      <c r="AX7" s="57">
        <v>0.80900000000000005</v>
      </c>
      <c r="AY7" s="57">
        <v>6.4600000000000005E-2</v>
      </c>
      <c r="BB7" s="49">
        <v>2.7431739999999998</v>
      </c>
      <c r="BC7" s="49">
        <v>0.70942700000000003</v>
      </c>
      <c r="BD7" s="49">
        <v>0.85163500000000003</v>
      </c>
      <c r="BE7" s="30"/>
    </row>
    <row r="8" spans="1:57" x14ac:dyDescent="0.2">
      <c r="L8" s="49">
        <v>0.98320439999999998</v>
      </c>
      <c r="M8" s="49">
        <v>0.33794800000000003</v>
      </c>
      <c r="O8" s="138" t="s">
        <v>456</v>
      </c>
      <c r="P8" s="25">
        <v>-1.1927686301184699</v>
      </c>
      <c r="Q8" s="25">
        <v>-1.52078604659622</v>
      </c>
      <c r="R8" s="25">
        <v>0.37384022610614398</v>
      </c>
      <c r="S8" s="25">
        <v>0.87517157893321196</v>
      </c>
      <c r="T8" s="25">
        <v>-0.13890518298132701</v>
      </c>
      <c r="U8" s="25">
        <v>-0.55996723295467299</v>
      </c>
      <c r="V8" s="25">
        <v>-0.534305681342091</v>
      </c>
      <c r="W8" s="25">
        <v>-2.0329412514680101</v>
      </c>
      <c r="X8" s="25">
        <v>-2.0285295753307002</v>
      </c>
      <c r="Y8" s="25">
        <v>-1.7970050609566199</v>
      </c>
      <c r="Z8" s="25">
        <v>-1.30392280145302</v>
      </c>
      <c r="AA8" s="25">
        <v>0.29702764246830199</v>
      </c>
      <c r="AB8" s="25">
        <v>-1.7960449036611501</v>
      </c>
      <c r="AC8" s="25">
        <v>-4.73212427827037E-2</v>
      </c>
      <c r="AD8" s="25">
        <v>0.29814419336546699</v>
      </c>
      <c r="AE8" s="25">
        <v>0.99743007836833297</v>
      </c>
      <c r="AF8" s="25">
        <v>0.37177154790283501</v>
      </c>
      <c r="AG8" s="25">
        <v>-0.69303562754830605</v>
      </c>
      <c r="AH8" s="25">
        <v>0.65264910321534197</v>
      </c>
      <c r="AI8" s="25">
        <v>1.04443993018253</v>
      </c>
      <c r="AJ8" s="25">
        <v>1.2679604188598499</v>
      </c>
      <c r="AK8" s="25">
        <v>0.34663003369441098</v>
      </c>
      <c r="AL8" s="25">
        <v>-0.15626907895401901</v>
      </c>
      <c r="AM8" s="25">
        <v>1.1785522233889301</v>
      </c>
      <c r="AN8" s="25">
        <v>0.56303824610897002</v>
      </c>
      <c r="AO8" s="25">
        <v>1.1249073061063699</v>
      </c>
      <c r="AP8" s="25">
        <v>0.96778794633126897</v>
      </c>
      <c r="AQ8" s="25">
        <v>0.267523167391162</v>
      </c>
      <c r="AS8" s="145">
        <f t="shared" si="0"/>
        <v>8.3160969194050319E-2</v>
      </c>
      <c r="AT8" s="145">
        <f>_xlfn.T.TEST(P8:U8,AC8:AK8,2,2)</f>
        <v>5.3055794547529372E-2</v>
      </c>
      <c r="AU8" s="145">
        <f>_xlfn.T.TEST(P8:U8,AL8:AQ8,2,2)</f>
        <v>4.0236561621406881E-2</v>
      </c>
      <c r="AV8" s="144"/>
      <c r="AX8" s="57">
        <v>0.158</v>
      </c>
      <c r="AY8" s="57">
        <v>4.9100000000000005E-2</v>
      </c>
      <c r="BB8" s="49">
        <v>4.0854340000000002</v>
      </c>
      <c r="BC8" s="49">
        <v>0.87186300000000005</v>
      </c>
      <c r="BD8" s="49">
        <v>1.512054</v>
      </c>
      <c r="BE8" s="30"/>
    </row>
    <row r="9" spans="1:57" x14ac:dyDescent="0.2">
      <c r="L9" s="49">
        <v>1.2530349999999999</v>
      </c>
      <c r="M9" s="49">
        <v>0.275482</v>
      </c>
      <c r="O9" s="138" t="s">
        <v>457</v>
      </c>
      <c r="P9" s="25">
        <v>-0.50961667878897399</v>
      </c>
      <c r="Q9" s="25">
        <v>0.53735841089476999</v>
      </c>
      <c r="R9" s="25">
        <v>0.18383452981512099</v>
      </c>
      <c r="S9" s="25">
        <v>1.0030223853012299</v>
      </c>
      <c r="T9" s="25">
        <v>-0.487000718344971</v>
      </c>
      <c r="U9" s="25">
        <v>-0.32995692781055003</v>
      </c>
      <c r="V9" s="25">
        <v>-1.99958133164278</v>
      </c>
      <c r="W9" s="25">
        <v>-1.99958133164278</v>
      </c>
      <c r="X9" s="25">
        <v>-1.99736150093766</v>
      </c>
      <c r="Y9" s="25">
        <v>-0.26897926269294098</v>
      </c>
      <c r="Z9" s="25">
        <v>-0.99663767349544097</v>
      </c>
      <c r="AA9" s="25">
        <v>1.061770827121</v>
      </c>
      <c r="AB9" s="25">
        <v>-1.99958133164278</v>
      </c>
      <c r="AC9" s="25">
        <v>0.10149085196791</v>
      </c>
      <c r="AD9" s="25">
        <v>0.112277271273111</v>
      </c>
      <c r="AE9" s="25">
        <v>-1.1330258532386599</v>
      </c>
      <c r="AF9" s="25">
        <v>1.0582346441051</v>
      </c>
      <c r="AG9" s="25">
        <v>0.63163054660638296</v>
      </c>
      <c r="AH9" s="25">
        <v>-1.4558360910195001</v>
      </c>
      <c r="AI9" s="25">
        <v>-0.71309287956300205</v>
      </c>
      <c r="AJ9" s="25">
        <v>0.86785267976881497</v>
      </c>
      <c r="AK9" s="25">
        <v>-0.51342497272457499</v>
      </c>
      <c r="AL9" s="25">
        <v>0.126687639707113</v>
      </c>
      <c r="AM9" s="25">
        <v>0.96823966760842906</v>
      </c>
      <c r="AN9" s="25">
        <v>1.05611293429555</v>
      </c>
      <c r="AO9" s="25">
        <v>0.98729912214563198</v>
      </c>
      <c r="AP9" s="25">
        <v>1.05293036958124</v>
      </c>
      <c r="AQ9" s="25">
        <v>0.164694143411519</v>
      </c>
      <c r="AS9" s="145">
        <f t="shared" si="0"/>
        <v>4.3595944224294761E-2</v>
      </c>
      <c r="AT9" s="145">
        <f t="shared" ref="AT9:AT13" si="3">_xlfn.T.TEST(P9:U9,AC9:AK9,2,2)</f>
        <v>0.67146493536720819</v>
      </c>
      <c r="AU9" s="145">
        <f t="shared" ref="AU9:AU14" si="4">_xlfn.T.TEST(P9:U9,AL9:AQ9,2,2)</f>
        <v>6.0757724632310023E-2</v>
      </c>
      <c r="AV9" s="144"/>
      <c r="AX9" s="57">
        <v>4.9800000000000004E-2</v>
      </c>
      <c r="AY9" s="57">
        <v>0.106</v>
      </c>
      <c r="BB9" s="49">
        <v>2.3881410000000001</v>
      </c>
      <c r="BC9" s="49">
        <v>1.090562</v>
      </c>
      <c r="BD9" s="49">
        <v>1.1218589999999999</v>
      </c>
      <c r="BE9" s="30"/>
    </row>
    <row r="10" spans="1:57" x14ac:dyDescent="0.2">
      <c r="L10" s="225" t="s">
        <v>134</v>
      </c>
      <c r="M10" s="225"/>
      <c r="O10" s="138" t="s">
        <v>458</v>
      </c>
      <c r="P10" s="25">
        <v>-1.0156227610230799</v>
      </c>
      <c r="Q10" s="25">
        <v>-0.80703600346072801</v>
      </c>
      <c r="R10" s="25">
        <v>-1.2008280343158699</v>
      </c>
      <c r="S10" s="25">
        <v>1.27373143644395</v>
      </c>
      <c r="T10" s="25">
        <v>-0.39315998987836998</v>
      </c>
      <c r="U10" s="25">
        <v>-1.0715044204939601</v>
      </c>
      <c r="V10" s="25">
        <v>1.2512292859190099</v>
      </c>
      <c r="W10" s="25">
        <v>0.80764937844324203</v>
      </c>
      <c r="X10" s="25">
        <v>-0.93723895102725996</v>
      </c>
      <c r="Y10" s="25">
        <v>0.21611277509697299</v>
      </c>
      <c r="Z10" s="25">
        <v>-1.31801684246196</v>
      </c>
      <c r="AA10" s="25">
        <v>-1.8870864686330699</v>
      </c>
      <c r="AB10" s="25">
        <v>-1.7259573532681001</v>
      </c>
      <c r="AC10" s="25">
        <v>0.28288058632630197</v>
      </c>
      <c r="AD10" s="25">
        <v>0.562130603606667</v>
      </c>
      <c r="AE10" s="25">
        <v>0.26227779668975298</v>
      </c>
      <c r="AF10" s="25">
        <v>0.31947845677756898</v>
      </c>
      <c r="AG10" s="25">
        <v>-0.63109011449883501</v>
      </c>
      <c r="AH10" s="25">
        <v>1.436320245825</v>
      </c>
      <c r="AI10" s="25">
        <v>-0.92586916570926703</v>
      </c>
      <c r="AJ10" s="25">
        <v>1.58435608173251</v>
      </c>
      <c r="AK10" s="25">
        <v>-0.15193236371556301</v>
      </c>
      <c r="AL10" s="25">
        <v>2.28264246910873E-2</v>
      </c>
      <c r="AM10" s="25">
        <v>1.5439207988197099</v>
      </c>
      <c r="AN10" s="25">
        <v>1.5196596290720199</v>
      </c>
      <c r="AO10" s="25">
        <v>0.13493268379324999</v>
      </c>
      <c r="AP10" s="25">
        <v>1.4832678744504899</v>
      </c>
      <c r="AQ10" s="25">
        <v>-0.40259524095818899</v>
      </c>
      <c r="AS10" s="145">
        <f t="shared" si="0"/>
        <v>0.97206479536272883</v>
      </c>
      <c r="AT10" s="145">
        <f t="shared" si="3"/>
        <v>9.1027515945939497E-2</v>
      </c>
      <c r="AU10" s="145">
        <f t="shared" si="4"/>
        <v>3.8664524895762498E-2</v>
      </c>
      <c r="AV10" s="144"/>
      <c r="AX10" s="57">
        <v>0.379</v>
      </c>
      <c r="AY10" s="57"/>
      <c r="BB10" s="49"/>
      <c r="BC10" s="49">
        <v>0.545431</v>
      </c>
      <c r="BD10" s="49"/>
      <c r="BE10" s="30"/>
    </row>
    <row r="11" spans="1:57" x14ac:dyDescent="0.2">
      <c r="L11" s="49">
        <v>4.5583499999999999</v>
      </c>
      <c r="M11" s="49">
        <v>0.33501599999999998</v>
      </c>
      <c r="O11" s="138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S11" s="145"/>
      <c r="AT11" s="145"/>
      <c r="AU11" s="145"/>
      <c r="AV11" s="144"/>
      <c r="AX11" s="57">
        <v>0.23</v>
      </c>
      <c r="AY11" s="57"/>
      <c r="BB11" s="49"/>
      <c r="BC11" s="49">
        <v>1.6563330000000001</v>
      </c>
      <c r="BD11" s="49"/>
      <c r="BE11" s="30"/>
    </row>
    <row r="12" spans="1:57" x14ac:dyDescent="0.2">
      <c r="L12" s="49">
        <v>15.038</v>
      </c>
      <c r="M12" s="49">
        <v>0.45939400000000002</v>
      </c>
      <c r="O12" s="138" t="s">
        <v>574</v>
      </c>
      <c r="P12" s="25">
        <v>-0.572954943825841</v>
      </c>
      <c r="Q12" s="25">
        <v>-0.442811160023934</v>
      </c>
      <c r="R12" s="25">
        <v>-1.2594509524090001</v>
      </c>
      <c r="S12" s="25">
        <v>-1.3340361650285499</v>
      </c>
      <c r="T12" s="25">
        <v>-0.53010803676931695</v>
      </c>
      <c r="U12" s="25">
        <v>-1.1451043392072999</v>
      </c>
      <c r="V12" s="25">
        <v>-1.8029093397817799</v>
      </c>
      <c r="W12" s="25">
        <v>-0.29148126934564</v>
      </c>
      <c r="X12" s="25">
        <v>-0.52103439099599602</v>
      </c>
      <c r="Y12" s="25">
        <v>-1.09462343000358</v>
      </c>
      <c r="Z12" s="25">
        <v>-1.3779997686275001</v>
      </c>
      <c r="AA12" s="25">
        <v>-1.4791857045291701</v>
      </c>
      <c r="AB12" s="25">
        <v>-0.74436980855296997</v>
      </c>
      <c r="AC12" s="25">
        <v>1.2703336276377899</v>
      </c>
      <c r="AD12" s="25">
        <v>1.1790329852402901</v>
      </c>
      <c r="AE12" s="25">
        <v>0.70419182619887399</v>
      </c>
      <c r="AF12" s="25">
        <v>-0.29353567970941002</v>
      </c>
      <c r="AG12" s="25">
        <v>1.45107582669074</v>
      </c>
      <c r="AH12" s="25">
        <v>1.2928854504946401</v>
      </c>
      <c r="AI12" s="25">
        <v>-0.77504978150435899</v>
      </c>
      <c r="AJ12" s="25">
        <v>1.12493351232765</v>
      </c>
      <c r="AK12" s="25">
        <v>0.84789160565869304</v>
      </c>
      <c r="AL12" s="25">
        <v>-0.55418899461283599</v>
      </c>
      <c r="AM12" s="25">
        <v>1.39857910513615</v>
      </c>
      <c r="AN12" s="25">
        <v>0.33225405899580801</v>
      </c>
      <c r="AO12" s="25">
        <v>0.58331623460625004</v>
      </c>
      <c r="AP12" s="25">
        <v>0.149259790400152</v>
      </c>
      <c r="AQ12" s="25">
        <v>-0.428605379269905</v>
      </c>
      <c r="AS12" s="145">
        <f t="shared" si="0"/>
        <v>0.55990002571532238</v>
      </c>
      <c r="AT12" s="145">
        <f t="shared" si="3"/>
        <v>4.035686111602733E-4</v>
      </c>
      <c r="AU12" s="145">
        <f t="shared" si="4"/>
        <v>7.2693261191800395E-3</v>
      </c>
      <c r="AV12" s="144"/>
      <c r="AX12" s="30"/>
      <c r="AY12" s="30"/>
      <c r="BB12" s="49"/>
      <c r="BC12" s="49">
        <v>0.30774000000000001</v>
      </c>
      <c r="BD12" s="49"/>
      <c r="BE12" s="30"/>
    </row>
    <row r="13" spans="1:57" x14ac:dyDescent="0.2">
      <c r="L13" s="49">
        <v>13.248900000000001</v>
      </c>
      <c r="M13" s="49">
        <v>0.34094000000000002</v>
      </c>
      <c r="O13" s="138" t="s">
        <v>570</v>
      </c>
      <c r="P13" s="25">
        <v>-0.33764427336737501</v>
      </c>
      <c r="Q13" s="25">
        <v>-0.347847310587654</v>
      </c>
      <c r="R13" s="25">
        <v>-1.14419677872476E-2</v>
      </c>
      <c r="S13" s="25">
        <v>-0.69914592159095001</v>
      </c>
      <c r="T13" s="25">
        <v>-0.35128039825593099</v>
      </c>
      <c r="U13" s="25">
        <v>-1.1590854609930099</v>
      </c>
      <c r="V13" s="25">
        <v>-1.2209804775061399</v>
      </c>
      <c r="W13" s="25">
        <v>-0.382532049832983</v>
      </c>
      <c r="X13" s="25">
        <v>-1.23628135502834</v>
      </c>
      <c r="Y13" s="25">
        <v>-1.23628135502834</v>
      </c>
      <c r="Z13" s="25">
        <v>-0.53217711307333304</v>
      </c>
      <c r="AA13" s="25">
        <v>-1.23628135502834</v>
      </c>
      <c r="AB13" s="25">
        <v>1.9420749331321101</v>
      </c>
      <c r="AC13" s="25">
        <v>1.6346149271370201</v>
      </c>
      <c r="AD13" s="25">
        <v>0.46491291444531202</v>
      </c>
      <c r="AE13" s="25">
        <v>0.29484936053414001</v>
      </c>
      <c r="AF13" s="25">
        <v>-0.59267209098206797</v>
      </c>
      <c r="AG13" s="25">
        <v>1.60346570945966</v>
      </c>
      <c r="AH13" s="25">
        <v>1.8190909307340799</v>
      </c>
      <c r="AI13" s="25">
        <v>0.83969682499488996</v>
      </c>
      <c r="AJ13" s="25">
        <v>0.63330803741462305</v>
      </c>
      <c r="AK13" s="25">
        <v>1.04017238291144</v>
      </c>
      <c r="AL13" s="25">
        <v>-0.44853828195060302</v>
      </c>
      <c r="AM13" s="25">
        <v>0.21266012429485101</v>
      </c>
      <c r="AN13" s="25">
        <v>-0.18618333645076601</v>
      </c>
      <c r="AO13" s="25">
        <v>-1.0781513504306299</v>
      </c>
      <c r="AP13" s="25">
        <v>-0.56774650872504395</v>
      </c>
      <c r="AQ13" s="25">
        <v>-0.95609515083915397</v>
      </c>
      <c r="AS13" s="145">
        <f>_xlfn.T.TEST(P13:U13,V13:AB13,2,3)</f>
        <v>0.8799772735359026</v>
      </c>
      <c r="AT13" s="145">
        <f t="shared" si="3"/>
        <v>1.7859371702587199E-3</v>
      </c>
      <c r="AU13" s="145">
        <f t="shared" si="4"/>
        <v>0.94005915289870856</v>
      </c>
      <c r="AV13" s="144"/>
      <c r="AW13" s="48" t="s">
        <v>363</v>
      </c>
      <c r="AX13" s="57">
        <f>AVERAGE(AX4:AX12)</f>
        <v>0.2333625</v>
      </c>
      <c r="AY13" s="57">
        <f>AVERAGE(AY4:AY12)</f>
        <v>4.8033333333333338E-2</v>
      </c>
      <c r="BB13" s="30"/>
      <c r="BC13" s="30"/>
      <c r="BD13" s="30"/>
      <c r="BE13" s="30"/>
    </row>
    <row r="14" spans="1:57" x14ac:dyDescent="0.2">
      <c r="L14" s="49">
        <v>9.5345300000000002</v>
      </c>
      <c r="M14" s="49">
        <v>0.337754</v>
      </c>
      <c r="O14" s="138" t="s">
        <v>567</v>
      </c>
      <c r="P14" s="25">
        <v>-0.92742285149131598</v>
      </c>
      <c r="Q14" s="25">
        <v>-0.96023707520301604</v>
      </c>
      <c r="R14" s="25">
        <v>-0.50923501894799705</v>
      </c>
      <c r="S14" s="25">
        <v>-0.19410067666644901</v>
      </c>
      <c r="T14" s="25">
        <v>-0.307377059699943</v>
      </c>
      <c r="U14" s="25">
        <v>-0.72316692974125296</v>
      </c>
      <c r="V14" s="25">
        <v>-1.8781923501373801</v>
      </c>
      <c r="W14" s="25">
        <v>1.9087323800601099</v>
      </c>
      <c r="X14" s="25">
        <v>-0.33170165476418001</v>
      </c>
      <c r="Y14" s="25">
        <v>0.101866793406059</v>
      </c>
      <c r="Z14" s="25">
        <v>-0.89341385348036895</v>
      </c>
      <c r="AA14" s="25">
        <v>-0.79393627221282104</v>
      </c>
      <c r="AB14" s="25">
        <v>1.8575603651014501</v>
      </c>
      <c r="AC14" s="25">
        <v>1.78080234266346</v>
      </c>
      <c r="AD14" s="25">
        <v>0.53730312815681003</v>
      </c>
      <c r="AE14" s="25">
        <v>7.4025186672208407E-2</v>
      </c>
      <c r="AF14" s="25">
        <v>-0.92850824504485696</v>
      </c>
      <c r="AG14" s="25">
        <v>1.8268571561262601</v>
      </c>
      <c r="AH14" s="25">
        <v>1.80843523074114</v>
      </c>
      <c r="AI14" s="25">
        <v>2.7933823212542699E-2</v>
      </c>
      <c r="AJ14" s="25">
        <v>-0.27473111405855799</v>
      </c>
      <c r="AK14" s="25">
        <v>-0.11409286813451</v>
      </c>
      <c r="AL14" s="25">
        <v>-0.92609345473581595</v>
      </c>
      <c r="AM14" s="25">
        <v>0.76415879475036796</v>
      </c>
      <c r="AN14" s="25">
        <v>-0.43058184888210499</v>
      </c>
      <c r="AO14" s="25">
        <v>-0.54887291841102803</v>
      </c>
      <c r="AP14" s="25">
        <v>-0.49775845455241702</v>
      </c>
      <c r="AQ14" s="25">
        <v>-0.385104700379094</v>
      </c>
      <c r="AS14" s="145">
        <f>_xlfn.T.TEST(P14:U14,V14:AB14,2,3)</f>
        <v>0.31656394186882275</v>
      </c>
      <c r="AT14" s="145">
        <f>_xlfn.T.TEST(P14:U14,AC14:AK14,2,3)</f>
        <v>1.1673831725571288E-2</v>
      </c>
      <c r="AU14" s="145">
        <f t="shared" si="4"/>
        <v>0.34369000086999746</v>
      </c>
      <c r="AV14" s="144"/>
      <c r="AW14" s="48" t="s">
        <v>542</v>
      </c>
      <c r="AX14" s="57">
        <f>_xlfn.STDEV.S(AX4:AX11)/SQRT(COUNT(AX4:AX11))</f>
        <v>9.103933595959654E-2</v>
      </c>
      <c r="AY14" s="57">
        <f>_xlfn.STDEV.S(AY4:AY11)/SQRT(COUNT(AY4:AY11))</f>
        <v>1.3803493921628844E-2</v>
      </c>
      <c r="BA14" s="48" t="s">
        <v>363</v>
      </c>
      <c r="BB14" s="49">
        <f>AVERAGE(BB4:BB12)</f>
        <v>2.9063246666666669</v>
      </c>
      <c r="BC14" s="49">
        <f t="shared" ref="BC14:BD14" si="5">AVERAGE(BC4:BC12)</f>
        <v>0.78392388888888886</v>
      </c>
      <c r="BD14" s="49">
        <f t="shared" si="5"/>
        <v>1.0305609999999998</v>
      </c>
    </row>
    <row r="15" spans="1:57" x14ac:dyDescent="0.2">
      <c r="L15" s="49">
        <v>7.4758399999999998</v>
      </c>
      <c r="M15" s="49">
        <v>0.54729799999999995</v>
      </c>
      <c r="O15" s="138" t="s">
        <v>568</v>
      </c>
      <c r="P15" s="25">
        <v>-1.2669518945667599</v>
      </c>
      <c r="Q15" s="25">
        <v>-1.0921297403013099</v>
      </c>
      <c r="R15" s="25">
        <v>-1.227401634604</v>
      </c>
      <c r="S15" s="25">
        <v>-1.4802635965364099</v>
      </c>
      <c r="T15" s="25">
        <v>-1.3450627452873101</v>
      </c>
      <c r="U15" s="25">
        <v>-1.42486580207618</v>
      </c>
      <c r="V15" s="25">
        <v>0.58497474557561602</v>
      </c>
      <c r="W15" s="25">
        <v>-1.92727903083957</v>
      </c>
      <c r="X15" s="25">
        <v>-0.54770807311688696</v>
      </c>
      <c r="Y15" s="25">
        <v>-0.59545492538837397</v>
      </c>
      <c r="Z15" s="25">
        <v>-0.96522316555963406</v>
      </c>
      <c r="AA15" s="25">
        <v>-1.1815739314886999</v>
      </c>
      <c r="AB15" s="25">
        <v>-0.14626548484132801</v>
      </c>
      <c r="AC15" s="25">
        <v>0.58115618144478998</v>
      </c>
      <c r="AD15" s="25">
        <v>1.43981804874198</v>
      </c>
      <c r="AE15" s="25">
        <v>1.15563794068234</v>
      </c>
      <c r="AF15" s="25">
        <v>1.0040892934333701</v>
      </c>
      <c r="AG15" s="25">
        <v>0.52795282797344201</v>
      </c>
      <c r="AH15" s="25">
        <v>1.36635242701758</v>
      </c>
      <c r="AI15" s="25">
        <v>1.3222730539829399</v>
      </c>
      <c r="AJ15" s="25">
        <v>1.2958254301621499</v>
      </c>
      <c r="AK15" s="25">
        <v>1.2561539944309701</v>
      </c>
      <c r="AL15" s="25">
        <v>-1.00734676279712</v>
      </c>
      <c r="AM15" s="25">
        <v>0.62880436280850405</v>
      </c>
      <c r="AN15" s="25">
        <v>0.421812532481733</v>
      </c>
      <c r="AO15" s="25">
        <v>1.1544834910613899</v>
      </c>
      <c r="AP15" s="25">
        <v>0.20920632750266299</v>
      </c>
      <c r="AQ15" s="25">
        <v>-0.460996079365736</v>
      </c>
      <c r="AS15" s="145">
        <f>_xlfn.T.TEST(P15:U15,V15:AB15,2,3)</f>
        <v>8.4695087751070153E-2</v>
      </c>
      <c r="AT15" s="145">
        <f>_xlfn.T.TEST(P15:U15,AC15:AK15,2,2)</f>
        <v>4.4181205690557774E-10</v>
      </c>
      <c r="AU15" s="145">
        <f t="shared" si="2"/>
        <v>5.3133629159688341E-3</v>
      </c>
      <c r="AV15" s="144"/>
      <c r="AW15" s="48" t="s">
        <v>362</v>
      </c>
      <c r="AX15" s="48"/>
      <c r="AY15" s="198">
        <f>_xlfn.T.TEST(AY4:AY9,AX4:AX11,2,3)</f>
        <v>8.225104055048986E-2</v>
      </c>
      <c r="BA15" s="48" t="s">
        <v>542</v>
      </c>
      <c r="BB15" s="49">
        <f>_xlfn.STDEV.S(BB5:BB12)/SQRT(COUNT(BB5:BB12))</f>
        <v>0.37037367801848431</v>
      </c>
      <c r="BC15" s="49">
        <f t="shared" ref="BC15:BD15" si="6">_xlfn.STDEV.S(BC5:BC12)/SQRT(COUNT(BC5:BC12))</f>
        <v>0.14932574799721021</v>
      </c>
      <c r="BD15" s="49">
        <f t="shared" si="6"/>
        <v>0.16980423214042681</v>
      </c>
    </row>
    <row r="16" spans="1:57" x14ac:dyDescent="0.2">
      <c r="L16" s="49">
        <v>7.3124700000000002</v>
      </c>
      <c r="M16" s="49">
        <v>0.61910799999999999</v>
      </c>
      <c r="O16" s="138" t="s">
        <v>571</v>
      </c>
      <c r="P16" s="25">
        <v>-1.7246421331694399</v>
      </c>
      <c r="Q16" s="25">
        <v>-1.5671962380522699</v>
      </c>
      <c r="R16" s="25">
        <v>-1.4755151285661801</v>
      </c>
      <c r="S16" s="25">
        <v>-1.2688941488071399</v>
      </c>
      <c r="T16" s="25">
        <v>-1.6555925867425001</v>
      </c>
      <c r="U16" s="25">
        <v>-1.6179489497430499</v>
      </c>
      <c r="V16" s="25">
        <v>0.15376368679685101</v>
      </c>
      <c r="W16" s="25">
        <v>1.3549928966298299</v>
      </c>
      <c r="X16" s="25">
        <v>0.33283613018420499</v>
      </c>
      <c r="Y16" s="25">
        <v>-1.3468871495221999</v>
      </c>
      <c r="Z16" s="25">
        <v>-0.75153094466764703</v>
      </c>
      <c r="AA16" s="25">
        <v>1.7770950816950799E-2</v>
      </c>
      <c r="AB16" s="25">
        <v>-0.70297128441730805</v>
      </c>
      <c r="AC16" s="25">
        <v>0.65675271775666699</v>
      </c>
      <c r="AD16" s="25">
        <v>0.78799330713062798</v>
      </c>
      <c r="AE16" s="25">
        <v>1.24514124819575</v>
      </c>
      <c r="AF16" s="25">
        <v>0.61536408954682298</v>
      </c>
      <c r="AG16" s="25">
        <v>0.75123909216486495</v>
      </c>
      <c r="AH16" s="25">
        <v>1.3110522372561999</v>
      </c>
      <c r="AI16" s="25">
        <v>1.28468784163202</v>
      </c>
      <c r="AJ16" s="25">
        <v>1.0887271254497899</v>
      </c>
      <c r="AK16" s="25">
        <v>0.82229652756314597</v>
      </c>
      <c r="AL16" s="25">
        <v>-0.70673875199679204</v>
      </c>
      <c r="AM16" s="25">
        <v>-0.50860420702119702</v>
      </c>
      <c r="AN16" s="25">
        <v>0.47774449256669099</v>
      </c>
      <c r="AO16" s="25">
        <v>1.2172170353694101</v>
      </c>
      <c r="AP16" s="25">
        <v>0.22870632313647499</v>
      </c>
      <c r="AQ16" s="25">
        <v>-0.51198636541641496</v>
      </c>
      <c r="AS16" s="145">
        <f>_xlfn.T.TEST(P16:U16,V16:AB16,2,3)</f>
        <v>5.1197187342428502E-3</v>
      </c>
      <c r="AT16" s="145">
        <f t="shared" ref="AT16:AT21" si="7">_xlfn.T.TEST(P16:U16,AC16:AK16,2,2)</f>
        <v>4.763105890957695E-11</v>
      </c>
      <c r="AU16" s="145">
        <f t="shared" si="2"/>
        <v>2.9385262067850421E-3</v>
      </c>
      <c r="AV16" s="144"/>
      <c r="BA16" s="48" t="s">
        <v>365</v>
      </c>
      <c r="BC16" s="198">
        <f>_xlfn.T.TEST(BC4:BC12,BB4:BB12,2,2)</f>
        <v>1.2254608794688742E-5</v>
      </c>
      <c r="BD16" s="198">
        <f>_xlfn.T.TEST(BD4:BD12,BB4:BB12,2,2)</f>
        <v>2.6417994937494554E-4</v>
      </c>
    </row>
    <row r="17" spans="1:53" x14ac:dyDescent="0.2">
      <c r="L17" s="49">
        <v>11.6297</v>
      </c>
      <c r="M17" s="49">
        <v>0.83866600000000002</v>
      </c>
      <c r="O17" s="138" t="s">
        <v>459</v>
      </c>
      <c r="P17" s="25">
        <v>-0.959186703534742</v>
      </c>
      <c r="Q17" s="25">
        <v>-0.67481022240839295</v>
      </c>
      <c r="R17" s="25">
        <v>-1.19936979217384</v>
      </c>
      <c r="S17" s="25">
        <v>-0.83590520830993897</v>
      </c>
      <c r="T17" s="25">
        <v>-0.76324384592014805</v>
      </c>
      <c r="U17" s="25">
        <v>-1.3799693310602199</v>
      </c>
      <c r="V17" s="25">
        <v>-1.21908881635555</v>
      </c>
      <c r="W17" s="25">
        <v>-2.0333688633162001</v>
      </c>
      <c r="X17" s="25">
        <v>-0.784077134251145</v>
      </c>
      <c r="Y17" s="25">
        <v>-1.3550512292439001</v>
      </c>
      <c r="Z17" s="25">
        <v>-0.93018132304692902</v>
      </c>
      <c r="AA17" s="25">
        <v>-1.15560534208034</v>
      </c>
      <c r="AB17" s="25">
        <v>-1.1211198527344199</v>
      </c>
      <c r="AC17" s="25">
        <v>0.80476986555526697</v>
      </c>
      <c r="AD17" s="25">
        <v>1.62008088788523</v>
      </c>
      <c r="AE17" s="25">
        <v>1.1792316449279301</v>
      </c>
      <c r="AF17" s="25">
        <v>0.96880335337262802</v>
      </c>
      <c r="AG17" s="25">
        <v>3.58733684526139E-2</v>
      </c>
      <c r="AH17" s="25">
        <v>0.49464944524531801</v>
      </c>
      <c r="AI17" s="25">
        <v>1.4437411907023101</v>
      </c>
      <c r="AJ17" s="25">
        <v>1.3379373723925601</v>
      </c>
      <c r="AK17" s="25">
        <v>1.1329601004985399</v>
      </c>
      <c r="AL17" s="25">
        <v>0.14768188723765199</v>
      </c>
      <c r="AM17" s="25">
        <v>0.76909862166110998</v>
      </c>
      <c r="AN17" s="25">
        <v>0.39478968383104601</v>
      </c>
      <c r="AO17" s="25">
        <v>1.0790957826625101</v>
      </c>
      <c r="AP17" s="25">
        <v>0.48434496705059898</v>
      </c>
      <c r="AQ17" s="25">
        <v>-0.15822059953374201</v>
      </c>
      <c r="AS17" s="145">
        <f t="shared" si="0"/>
        <v>0.2075870742112001</v>
      </c>
      <c r="AT17" s="145">
        <f t="shared" si="7"/>
        <v>7.5916384093337523E-7</v>
      </c>
      <c r="AU17" s="145">
        <f>_xlfn.T.TEST(P17:U17,AL17:AQ17,2,2)</f>
        <v>5.0610402462588231E-5</v>
      </c>
      <c r="AV17" s="144"/>
    </row>
    <row r="18" spans="1:53" ht="17.25" x14ac:dyDescent="0.25">
      <c r="L18" s="49">
        <v>7.7289199999999996</v>
      </c>
      <c r="M18" s="49">
        <v>0.59911499999999995</v>
      </c>
      <c r="O18" s="138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S18" s="145"/>
      <c r="AT18" s="145"/>
      <c r="AU18" s="145"/>
      <c r="AV18" s="144"/>
      <c r="AX18" s="218" t="s">
        <v>303</v>
      </c>
      <c r="AY18" s="218"/>
    </row>
    <row r="19" spans="1:53" x14ac:dyDescent="0.2">
      <c r="L19" s="49">
        <v>9.4679900000000004</v>
      </c>
      <c r="M19" s="49">
        <v>0.62947399999999998</v>
      </c>
      <c r="O19" s="138" t="s">
        <v>572</v>
      </c>
      <c r="P19" s="25">
        <v>2.16374939756128</v>
      </c>
      <c r="Q19" s="25">
        <v>2.06689205944748</v>
      </c>
      <c r="R19" s="25">
        <v>2.0087776565792099</v>
      </c>
      <c r="S19" s="25">
        <v>1.9216060522767899</v>
      </c>
      <c r="T19" s="25">
        <v>-0.22848248654339601</v>
      </c>
      <c r="U19" s="25">
        <v>-0.25781866349451199</v>
      </c>
      <c r="V19" s="25">
        <v>1.9739090148582401</v>
      </c>
      <c r="W19" s="25">
        <v>-1.34938236382104</v>
      </c>
      <c r="X19" s="25">
        <v>-1.3512207838736701</v>
      </c>
      <c r="Y19" s="25">
        <v>0.79321907281262205</v>
      </c>
      <c r="Z19" s="25">
        <v>-0.75369427971597203</v>
      </c>
      <c r="AA19" s="25">
        <v>3.03270378463933E-2</v>
      </c>
      <c r="AB19" s="25">
        <v>-1.35168198525608</v>
      </c>
      <c r="AC19" s="25">
        <v>-0.30498201536946501</v>
      </c>
      <c r="AD19" s="25">
        <v>-0.200113806107731</v>
      </c>
      <c r="AE19" s="25">
        <v>0.18839072943158899</v>
      </c>
      <c r="AF19" s="25">
        <v>-0.54872299185643103</v>
      </c>
      <c r="AG19" s="25">
        <v>-0.71273468375835702</v>
      </c>
      <c r="AH19" s="25">
        <v>0.550486816605679</v>
      </c>
      <c r="AI19" s="25">
        <v>0.67522656299346295</v>
      </c>
      <c r="AJ19" s="25">
        <v>-0.332627176671836</v>
      </c>
      <c r="AK19" s="25">
        <v>-0.96580400925690801</v>
      </c>
      <c r="AL19" s="25">
        <v>0.14370921644409801</v>
      </c>
      <c r="AM19" s="25">
        <v>-1.04406354043978</v>
      </c>
      <c r="AN19" s="25">
        <v>-0.67750939758275397</v>
      </c>
      <c r="AO19" s="25">
        <v>-7.0831032603914698E-2</v>
      </c>
      <c r="AP19" s="25">
        <v>-0.921801426432869</v>
      </c>
      <c r="AQ19" s="25">
        <v>4.1549997425627601E-2</v>
      </c>
      <c r="AS19" s="145">
        <f t="shared" si="0"/>
        <v>4.4624756084861682E-2</v>
      </c>
      <c r="AT19" s="145">
        <f>_xlfn.T.TEST(P19:U19,AC19:AK19,2,2)</f>
        <v>6.2926100207934994E-3</v>
      </c>
      <c r="AU19" s="145">
        <f t="shared" ref="AU19:AU21" si="8">_xlfn.T.TEST(P19:U19,AL19:AQ19,2,2)</f>
        <v>9.1025547004793938E-3</v>
      </c>
      <c r="AV19" s="144"/>
      <c r="AX19" s="30" t="s">
        <v>109</v>
      </c>
      <c r="AY19" s="30" t="s">
        <v>137</v>
      </c>
    </row>
    <row r="20" spans="1:53" x14ac:dyDescent="0.2">
      <c r="A20" s="2" t="s">
        <v>126</v>
      </c>
      <c r="L20" s="49">
        <v>17.479700000000001</v>
      </c>
      <c r="M20" s="49">
        <v>0.49760100000000002</v>
      </c>
      <c r="O20" s="138" t="s">
        <v>460</v>
      </c>
      <c r="P20" s="25">
        <v>-0.90183071654628499</v>
      </c>
      <c r="Q20" s="25">
        <v>-0.71315966461209501</v>
      </c>
      <c r="R20" s="25">
        <v>-0.78847586092076705</v>
      </c>
      <c r="S20" s="25">
        <v>-0.62304347960731299</v>
      </c>
      <c r="T20" s="25">
        <v>-0.75905045286914996</v>
      </c>
      <c r="U20" s="25">
        <v>-1.3129869016889799</v>
      </c>
      <c r="V20" s="25">
        <v>-1.7638378854828001</v>
      </c>
      <c r="W20" s="25">
        <v>-1.7646828360051701</v>
      </c>
      <c r="X20" s="25">
        <v>-0.95909644303686703</v>
      </c>
      <c r="Y20" s="25">
        <v>-1.4302035802672599</v>
      </c>
      <c r="Z20" s="25">
        <v>-0.43684782092283803</v>
      </c>
      <c r="AA20" s="25">
        <v>-1.5294350779608401</v>
      </c>
      <c r="AB20" s="25">
        <v>-1.7702914032713699</v>
      </c>
      <c r="AC20" s="25">
        <v>0.75862397183014396</v>
      </c>
      <c r="AD20" s="25">
        <v>1.0195737135465599</v>
      </c>
      <c r="AE20" s="25">
        <v>0.61026796341422895</v>
      </c>
      <c r="AF20" s="25">
        <v>1.1273311778350601</v>
      </c>
      <c r="AG20" s="25">
        <v>0.89922561013658497</v>
      </c>
      <c r="AH20" s="25">
        <v>0.75005959998028404</v>
      </c>
      <c r="AI20" s="25">
        <v>1.1263231446347</v>
      </c>
      <c r="AJ20" s="25">
        <v>-0.73983735124266004</v>
      </c>
      <c r="AK20" s="25">
        <v>0.75366620255709005</v>
      </c>
      <c r="AL20" s="25">
        <v>1.12571832471448</v>
      </c>
      <c r="AM20" s="25">
        <v>0.33569832174416497</v>
      </c>
      <c r="AN20" s="25">
        <v>1.1253554327623501</v>
      </c>
      <c r="AO20" s="25">
        <v>1.1248110948341501</v>
      </c>
      <c r="AP20" s="25">
        <v>0.60776813045682998</v>
      </c>
      <c r="AQ20" s="25">
        <v>0.52307057778428701</v>
      </c>
      <c r="AS20" s="145">
        <f t="shared" si="0"/>
        <v>4.0028587411165904E-2</v>
      </c>
      <c r="AT20" s="145">
        <f t="shared" si="7"/>
        <v>3.0542088951232285E-5</v>
      </c>
      <c r="AU20" s="145">
        <f t="shared" si="8"/>
        <v>2.9851796251463295E-6</v>
      </c>
      <c r="AV20" s="144"/>
      <c r="AX20" s="57">
        <v>0.66700000000000004</v>
      </c>
      <c r="AY20" s="57">
        <v>0.77200000000000002</v>
      </c>
    </row>
    <row r="21" spans="1:53" x14ac:dyDescent="0.2">
      <c r="L21" s="49">
        <v>11.610300000000001</v>
      </c>
      <c r="M21" s="49">
        <v>0.52857500000000002</v>
      </c>
      <c r="O21" s="138" t="s">
        <v>569</v>
      </c>
      <c r="P21" s="25">
        <v>-0.80529313608725095</v>
      </c>
      <c r="Q21" s="25">
        <v>-1.16115462655512</v>
      </c>
      <c r="R21" s="25">
        <v>-1.5204991180590199</v>
      </c>
      <c r="S21" s="25">
        <v>-1.5445042886610001</v>
      </c>
      <c r="T21" s="25">
        <v>-1.2088170397709599</v>
      </c>
      <c r="U21" s="25">
        <v>-1.5123758367965601</v>
      </c>
      <c r="V21" s="25">
        <v>0.50117831983582295</v>
      </c>
      <c r="W21" s="25">
        <v>-0.357359108616638</v>
      </c>
      <c r="X21" s="25">
        <v>-1.6767020395222301</v>
      </c>
      <c r="Y21" s="25">
        <v>-1.4825935731300099</v>
      </c>
      <c r="Z21" s="25">
        <v>-0.65993738131211399</v>
      </c>
      <c r="AA21" s="25">
        <v>1.5113974664835701</v>
      </c>
      <c r="AB21" s="25">
        <v>-0.77447453076628203</v>
      </c>
      <c r="AC21" s="25">
        <v>-5.13945849139072E-2</v>
      </c>
      <c r="AD21" s="25">
        <v>0.78584667374238004</v>
      </c>
      <c r="AE21" s="25">
        <v>0.86227919647755302</v>
      </c>
      <c r="AF21" s="25">
        <v>1.08606945535259</v>
      </c>
      <c r="AG21" s="25">
        <v>-0.42097597369358603</v>
      </c>
      <c r="AH21" s="25">
        <v>-0.79281424295227598</v>
      </c>
      <c r="AI21" s="25">
        <v>0.38600857403964001</v>
      </c>
      <c r="AJ21" s="25">
        <v>0.56665204123433099</v>
      </c>
      <c r="AK21" s="25">
        <v>-0.27971907109920802</v>
      </c>
      <c r="AL21" s="25">
        <v>0.131593209901191</v>
      </c>
      <c r="AM21" s="25">
        <v>2.11493308953523E-2</v>
      </c>
      <c r="AN21" s="25">
        <v>0.17524235750019601</v>
      </c>
      <c r="AO21" s="25">
        <v>1.5078698115881</v>
      </c>
      <c r="AP21" s="25">
        <v>0.43023450065636498</v>
      </c>
      <c r="AQ21" s="25">
        <v>0.10448459606839</v>
      </c>
      <c r="AS21" s="145">
        <f>_xlfn.T.TEST(P21:U21,V21:AB21,2,3)</f>
        <v>8.723029525432327E-2</v>
      </c>
      <c r="AT21" s="145">
        <f t="shared" si="7"/>
        <v>1.2963147176196598E-4</v>
      </c>
      <c r="AU21" s="145">
        <f t="shared" si="8"/>
        <v>6.6968656458721109E-5</v>
      </c>
      <c r="AV21" s="144"/>
      <c r="AX21" s="57">
        <v>0.61499999999999999</v>
      </c>
      <c r="AY21" s="57">
        <v>0.62</v>
      </c>
    </row>
    <row r="22" spans="1:53" x14ac:dyDescent="0.2">
      <c r="L22" s="49">
        <v>7.25962</v>
      </c>
      <c r="M22" s="49">
        <v>0.36912800000000001</v>
      </c>
      <c r="AT22" s="145"/>
      <c r="AX22" s="57">
        <v>0.66799999999999993</v>
      </c>
      <c r="AY22" s="57">
        <v>0.60599999999999998</v>
      </c>
    </row>
    <row r="23" spans="1:53" x14ac:dyDescent="0.2">
      <c r="L23" s="49">
        <v>12.699199999999999</v>
      </c>
      <c r="M23" s="49">
        <v>0.45069999999999999</v>
      </c>
      <c r="AT23" s="145"/>
      <c r="AX23" s="57">
        <v>5.62E-2</v>
      </c>
      <c r="AY23" s="57">
        <v>0.81299999999999994</v>
      </c>
    </row>
    <row r="24" spans="1:53" x14ac:dyDescent="0.2">
      <c r="L24" s="49">
        <v>6.9178300000000004</v>
      </c>
      <c r="M24" s="49">
        <v>0.54469199999999995</v>
      </c>
      <c r="AT24" s="145"/>
      <c r="AX24" s="57">
        <v>0.63100000000000001</v>
      </c>
      <c r="AY24" s="57">
        <v>0.67400000000000004</v>
      </c>
    </row>
    <row r="25" spans="1:53" x14ac:dyDescent="0.2">
      <c r="AX25" s="57">
        <v>0.56600000000000006</v>
      </c>
      <c r="AY25" s="57">
        <v>0.69200000000000006</v>
      </c>
    </row>
    <row r="26" spans="1:53" x14ac:dyDescent="0.2">
      <c r="K26" s="48"/>
      <c r="L26" s="220" t="s">
        <v>360</v>
      </c>
      <c r="M26" s="220"/>
      <c r="AX26" s="57">
        <v>0.31</v>
      </c>
      <c r="AY26" s="57"/>
      <c r="AZ26" s="56"/>
      <c r="BA26" s="56"/>
    </row>
    <row r="27" spans="1:53" x14ac:dyDescent="0.2">
      <c r="K27" s="48"/>
      <c r="L27" s="220" t="s">
        <v>376</v>
      </c>
      <c r="M27" s="220"/>
      <c r="AX27" s="57">
        <v>0.45600000000000002</v>
      </c>
      <c r="AY27" s="57"/>
      <c r="AZ27" s="56"/>
      <c r="BA27" s="56"/>
    </row>
    <row r="28" spans="1:53" x14ac:dyDescent="0.2">
      <c r="K28" s="48"/>
      <c r="AX28" s="57"/>
      <c r="AY28" s="57"/>
      <c r="AZ28" s="56"/>
      <c r="BA28" s="56"/>
    </row>
    <row r="29" spans="1:53" x14ac:dyDescent="0.2">
      <c r="AW29" s="48" t="s">
        <v>363</v>
      </c>
      <c r="AX29" s="57">
        <f>AVERAGE(AX20:AX28)</f>
        <v>0.49614999999999998</v>
      </c>
      <c r="AY29" s="57">
        <f>AVERAGE(AY20:AY28)</f>
        <v>0.6961666666666666</v>
      </c>
      <c r="AZ29" s="56"/>
      <c r="BA29" s="56"/>
    </row>
    <row r="30" spans="1:53" x14ac:dyDescent="0.2">
      <c r="AW30" s="48" t="s">
        <v>542</v>
      </c>
      <c r="AX30" s="57">
        <f>_xlfn.STDEV.S(AX20:AX27)/SQRT(COUNT(AX20:AX27))</f>
        <v>7.6266785037786944E-2</v>
      </c>
      <c r="AY30" s="57">
        <f>_xlfn.STDEV.S(AY20:AY27)/SQRT(COUNT(AY20:AY27))</f>
        <v>3.3586124780596527E-2</v>
      </c>
      <c r="AZ30" s="56"/>
      <c r="BA30" s="56"/>
    </row>
    <row r="31" spans="1:53" x14ac:dyDescent="0.2">
      <c r="AW31" s="48" t="s">
        <v>373</v>
      </c>
      <c r="AX31" s="57"/>
      <c r="AY31" s="198">
        <f>_xlfn.T.TEST(AY20:AY27,AX20:AX27,2,3)</f>
        <v>3.8577087116489578E-2</v>
      </c>
      <c r="AZ31" s="56"/>
      <c r="BA31" s="56"/>
    </row>
    <row r="32" spans="1:53" x14ac:dyDescent="0.2">
      <c r="AX32" s="57"/>
      <c r="AY32" s="57"/>
      <c r="AZ32" s="56"/>
      <c r="BA32" s="56"/>
    </row>
    <row r="33" spans="1:53" x14ac:dyDescent="0.2">
      <c r="AX33" s="57"/>
      <c r="AY33" s="57"/>
      <c r="AZ33" s="56"/>
      <c r="BA33" s="56"/>
    </row>
    <row r="34" spans="1:53" x14ac:dyDescent="0.2">
      <c r="AX34" s="48"/>
      <c r="AY34" s="48"/>
    </row>
    <row r="35" spans="1:53" x14ac:dyDescent="0.2">
      <c r="AX35" s="48"/>
      <c r="AY35" s="48"/>
    </row>
    <row r="36" spans="1:53" x14ac:dyDescent="0.2">
      <c r="AX36" s="48"/>
      <c r="AY36" s="48"/>
    </row>
    <row r="38" spans="1:53" x14ac:dyDescent="0.2">
      <c r="A38" s="2" t="s">
        <v>127</v>
      </c>
    </row>
    <row r="56" spans="1:1" x14ac:dyDescent="0.2">
      <c r="A56" s="2" t="s">
        <v>128</v>
      </c>
    </row>
    <row r="74" spans="1:1" x14ac:dyDescent="0.2">
      <c r="A74" s="2" t="s">
        <v>129</v>
      </c>
    </row>
  </sheetData>
  <mergeCells count="9">
    <mergeCell ref="L26:M26"/>
    <mergeCell ref="L27:M27"/>
    <mergeCell ref="AX18:AY18"/>
    <mergeCell ref="BB2:BD2"/>
    <mergeCell ref="L3:M3"/>
    <mergeCell ref="L10:M10"/>
    <mergeCell ref="AX2:AY2"/>
    <mergeCell ref="AS2:AU2"/>
    <mergeCell ref="O2:AQ2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BAD06-603E-448D-A61E-B42AF2355CA2}">
  <dimension ref="A1:AT68"/>
  <sheetViews>
    <sheetView topLeftCell="V1" zoomScaleNormal="100" workbookViewId="0">
      <selection activeCell="AG29" sqref="AG29"/>
    </sheetView>
  </sheetViews>
  <sheetFormatPr defaultRowHeight="14.25" x14ac:dyDescent="0.2"/>
  <cols>
    <col min="6" max="6" width="18.875" customWidth="1"/>
    <col min="7" max="7" width="10.375" customWidth="1"/>
    <col min="8" max="8" width="13.875" customWidth="1"/>
    <col min="9" max="9" width="14.375" customWidth="1"/>
    <col min="11" max="11" width="40.125" customWidth="1"/>
    <col min="12" max="12" width="39.375" customWidth="1"/>
    <col min="13" max="13" width="42.375" customWidth="1"/>
    <col min="14" max="14" width="10.5" customWidth="1"/>
    <col min="15" max="15" width="46.125" customWidth="1"/>
    <col min="16" max="16" width="46.75" customWidth="1"/>
    <col min="17" max="17" width="47" customWidth="1"/>
    <col min="18" max="18" width="46.875" customWidth="1"/>
    <col min="19" max="19" width="46.75" customWidth="1"/>
    <col min="20" max="20" width="8.75" customWidth="1"/>
    <col min="21" max="21" width="14.5" customWidth="1"/>
    <col min="22" max="22" width="16.75" customWidth="1"/>
    <col min="23" max="23" width="17" customWidth="1"/>
    <col min="24" max="24" width="19.75" customWidth="1"/>
    <col min="25" max="25" width="20.25" customWidth="1"/>
    <col min="26" max="26" width="16.375" customWidth="1"/>
    <col min="27" max="27" width="16.75" customWidth="1"/>
    <col min="29" max="29" width="25.125" customWidth="1"/>
    <col min="30" max="30" width="11.875" customWidth="1"/>
    <col min="31" max="31" width="14.75" customWidth="1"/>
    <col min="32" max="32" width="12.625" customWidth="1"/>
    <col min="33" max="33" width="20.75" customWidth="1"/>
    <col min="34" max="34" width="20.875" customWidth="1"/>
    <col min="35" max="35" width="11.75" customWidth="1"/>
    <col min="36" max="36" width="13.875" customWidth="1"/>
    <col min="37" max="37" width="13.125" customWidth="1"/>
    <col min="38" max="38" width="10" customWidth="1"/>
    <col min="39" max="39" width="24.875" customWidth="1"/>
    <col min="40" max="40" width="17" customWidth="1"/>
    <col min="41" max="41" width="14.875" customWidth="1"/>
    <col min="42" max="42" width="19.375" customWidth="1"/>
    <col min="44" max="44" width="15.875" customWidth="1"/>
    <col min="45" max="45" width="14.25" customWidth="1"/>
    <col min="46" max="46" width="17.125" customWidth="1"/>
  </cols>
  <sheetData>
    <row r="1" spans="1:46" x14ac:dyDescent="0.2">
      <c r="A1" s="3" t="s">
        <v>140</v>
      </c>
      <c r="F1" s="3" t="s">
        <v>148</v>
      </c>
      <c r="K1" s="3" t="s">
        <v>150</v>
      </c>
      <c r="O1" s="3" t="s">
        <v>157</v>
      </c>
      <c r="U1" s="3" t="s">
        <v>162</v>
      </c>
      <c r="AC1" s="3" t="s">
        <v>164</v>
      </c>
      <c r="AM1" s="3" t="s">
        <v>165</v>
      </c>
      <c r="AR1" s="3" t="s">
        <v>168</v>
      </c>
    </row>
    <row r="2" spans="1:46" ht="16.5" x14ac:dyDescent="0.2">
      <c r="A2" s="33" t="s">
        <v>146</v>
      </c>
      <c r="B2" s="32" t="s">
        <v>51</v>
      </c>
      <c r="C2" s="34" t="s">
        <v>147</v>
      </c>
      <c r="G2" s="223" t="s">
        <v>321</v>
      </c>
      <c r="H2" s="223"/>
      <c r="I2" s="223"/>
      <c r="J2" s="21"/>
      <c r="K2" s="209" t="s">
        <v>153</v>
      </c>
      <c r="L2" s="209"/>
      <c r="M2" s="209"/>
      <c r="N2" s="14"/>
      <c r="O2" s="2" t="s">
        <v>125</v>
      </c>
      <c r="P2" s="2" t="s">
        <v>125</v>
      </c>
      <c r="Q2" s="2" t="s">
        <v>125</v>
      </c>
      <c r="R2" s="2" t="s">
        <v>125</v>
      </c>
      <c r="S2" s="2" t="s">
        <v>125</v>
      </c>
      <c r="T2" s="2"/>
      <c r="U2" s="2"/>
      <c r="V2" s="208" t="s">
        <v>163</v>
      </c>
      <c r="W2" s="208"/>
      <c r="X2" s="208"/>
      <c r="Y2" s="208"/>
      <c r="Z2" s="208"/>
      <c r="AA2" s="208"/>
      <c r="AE2" s="209" t="s">
        <v>327</v>
      </c>
      <c r="AF2" s="209"/>
      <c r="AG2" s="209"/>
      <c r="AH2" s="209"/>
      <c r="AI2" s="209"/>
      <c r="AJ2" s="209"/>
      <c r="AK2" s="209"/>
      <c r="AN2" s="209" t="s">
        <v>281</v>
      </c>
      <c r="AO2" s="209"/>
      <c r="AP2" s="209"/>
      <c r="AS2" s="209" t="s">
        <v>280</v>
      </c>
      <c r="AT2" s="209"/>
    </row>
    <row r="3" spans="1:46" ht="18" customHeight="1" x14ac:dyDescent="0.25">
      <c r="A3" s="2" t="s">
        <v>141</v>
      </c>
      <c r="G3" s="22" t="s">
        <v>109</v>
      </c>
      <c r="H3" s="22" t="s">
        <v>79</v>
      </c>
      <c r="I3" s="22" t="s">
        <v>149</v>
      </c>
      <c r="J3" s="21"/>
      <c r="K3" s="22" t="s">
        <v>151</v>
      </c>
      <c r="L3" s="22" t="s">
        <v>152</v>
      </c>
      <c r="M3" s="22" t="s">
        <v>154</v>
      </c>
      <c r="N3" s="22"/>
      <c r="O3" s="35" t="s">
        <v>159</v>
      </c>
      <c r="P3" s="35" t="s">
        <v>159</v>
      </c>
      <c r="Q3" s="35" t="s">
        <v>159</v>
      </c>
      <c r="R3" s="35" t="s">
        <v>159</v>
      </c>
      <c r="S3" s="35" t="s">
        <v>158</v>
      </c>
      <c r="T3" s="35"/>
      <c r="U3" s="35"/>
      <c r="V3" s="218" t="s">
        <v>159</v>
      </c>
      <c r="W3" s="218"/>
      <c r="X3" s="218"/>
      <c r="Y3" s="218"/>
      <c r="Z3" s="218" t="s">
        <v>158</v>
      </c>
      <c r="AA3" s="218"/>
      <c r="AD3" s="228" t="s">
        <v>159</v>
      </c>
      <c r="AE3" s="228"/>
      <c r="AF3" s="228"/>
      <c r="AG3" s="228"/>
      <c r="AH3" s="228"/>
      <c r="AI3" s="228" t="s">
        <v>158</v>
      </c>
      <c r="AJ3" s="228"/>
      <c r="AK3" s="228"/>
      <c r="AL3" s="23"/>
      <c r="AM3" s="107"/>
      <c r="AN3" s="227" t="s">
        <v>51</v>
      </c>
      <c r="AO3" s="227" t="s">
        <v>166</v>
      </c>
      <c r="AP3" s="227" t="s">
        <v>167</v>
      </c>
      <c r="AQ3" s="75"/>
      <c r="AR3" s="103"/>
      <c r="AS3" s="227" t="s">
        <v>51</v>
      </c>
      <c r="AT3" s="227" t="s">
        <v>167</v>
      </c>
    </row>
    <row r="4" spans="1:46" x14ac:dyDescent="0.2">
      <c r="G4" s="49">
        <v>3.48821</v>
      </c>
      <c r="H4" s="49">
        <v>3.9077600000000001</v>
      </c>
      <c r="I4" s="49">
        <v>6.6834600000000002</v>
      </c>
      <c r="J4" s="21"/>
      <c r="O4" s="2" t="s">
        <v>153</v>
      </c>
      <c r="P4" s="2" t="s">
        <v>155</v>
      </c>
      <c r="Q4" s="2" t="s">
        <v>160</v>
      </c>
      <c r="R4" s="2" t="s">
        <v>161</v>
      </c>
      <c r="S4" s="2" t="s">
        <v>155</v>
      </c>
      <c r="T4" s="2"/>
      <c r="U4" s="2"/>
      <c r="V4" s="226" t="s">
        <v>153</v>
      </c>
      <c r="W4" s="226" t="s">
        <v>155</v>
      </c>
      <c r="X4" s="226" t="s">
        <v>160</v>
      </c>
      <c r="Y4" s="226" t="s">
        <v>161</v>
      </c>
      <c r="Z4" s="226" t="s">
        <v>153</v>
      </c>
      <c r="AA4" s="226" t="s">
        <v>155</v>
      </c>
      <c r="AD4" s="227" t="s">
        <v>51</v>
      </c>
      <c r="AE4" s="227" t="s">
        <v>153</v>
      </c>
      <c r="AF4" s="227" t="s">
        <v>155</v>
      </c>
      <c r="AG4" s="227" t="s">
        <v>160</v>
      </c>
      <c r="AH4" s="227" t="s">
        <v>161</v>
      </c>
      <c r="AI4" s="227" t="s">
        <v>328</v>
      </c>
      <c r="AJ4" s="227" t="s">
        <v>153</v>
      </c>
      <c r="AK4" s="227" t="s">
        <v>155</v>
      </c>
      <c r="AL4" s="15"/>
      <c r="AM4" s="106"/>
      <c r="AN4" s="227"/>
      <c r="AO4" s="227"/>
      <c r="AP4" s="227"/>
      <c r="AQ4" s="75"/>
      <c r="AR4" s="103"/>
      <c r="AS4" s="227"/>
      <c r="AT4" s="227"/>
    </row>
    <row r="5" spans="1:46" x14ac:dyDescent="0.2">
      <c r="G5" s="49">
        <v>1.67458</v>
      </c>
      <c r="H5" s="49">
        <v>5.7809200000000001</v>
      </c>
      <c r="I5" s="49">
        <v>9.1879000000000008</v>
      </c>
      <c r="J5" s="21"/>
      <c r="V5" s="226"/>
      <c r="W5" s="226"/>
      <c r="X5" s="226"/>
      <c r="Y5" s="226"/>
      <c r="Z5" s="226"/>
      <c r="AA5" s="226"/>
      <c r="AD5" s="227"/>
      <c r="AE5" s="227"/>
      <c r="AF5" s="227"/>
      <c r="AG5" s="227"/>
      <c r="AH5" s="227"/>
      <c r="AI5" s="227"/>
      <c r="AJ5" s="227"/>
      <c r="AK5" s="227"/>
      <c r="AL5" s="15"/>
      <c r="AM5" s="106"/>
      <c r="AN5" s="78">
        <v>1.61E-2</v>
      </c>
      <c r="AO5" s="78">
        <v>4.82E-2</v>
      </c>
      <c r="AP5" s="78">
        <v>6.6500000000000004E-2</v>
      </c>
      <c r="AQ5" s="75"/>
      <c r="AR5" s="103"/>
      <c r="AS5" s="78">
        <v>0.70650000000000002</v>
      </c>
      <c r="AT5" s="78">
        <v>0.88450000000000006</v>
      </c>
    </row>
    <row r="6" spans="1:46" x14ac:dyDescent="0.2">
      <c r="G6" s="49">
        <v>3.5517400000000001</v>
      </c>
      <c r="H6" s="49">
        <v>5.58622</v>
      </c>
      <c r="I6" s="49">
        <v>5.9491699999999996</v>
      </c>
      <c r="J6" s="21"/>
      <c r="V6" s="76">
        <v>7.1070000000000002</v>
      </c>
      <c r="W6" s="76">
        <v>3.2360000000000002</v>
      </c>
      <c r="X6" s="76">
        <v>8.266</v>
      </c>
      <c r="Y6" s="76">
        <v>37.468000000000004</v>
      </c>
      <c r="Z6" s="76">
        <v>0</v>
      </c>
      <c r="AA6" s="76">
        <v>0</v>
      </c>
      <c r="AD6" s="83">
        <v>0.90165616101246049</v>
      </c>
      <c r="AE6" s="83">
        <v>0.78780285048401066</v>
      </c>
      <c r="AF6" s="80">
        <v>0.40342331690514682</v>
      </c>
      <c r="AG6" s="80">
        <v>0.65869943200696912</v>
      </c>
      <c r="AH6" s="80">
        <v>0.49582968595253663</v>
      </c>
      <c r="AI6" s="80">
        <v>0.98256785066937424</v>
      </c>
      <c r="AJ6" s="80">
        <v>0.81397552215783753</v>
      </c>
      <c r="AK6" s="80">
        <v>1.0251476178729599</v>
      </c>
      <c r="AL6" s="30"/>
      <c r="AM6" s="30"/>
      <c r="AN6" s="78">
        <v>9.8999999999999991E-3</v>
      </c>
      <c r="AO6" s="78">
        <v>3.2799999999999996E-2</v>
      </c>
      <c r="AP6" s="78">
        <v>8.1799999999999998E-2</v>
      </c>
      <c r="AQ6" s="75"/>
      <c r="AR6" s="103"/>
      <c r="AS6" s="78">
        <v>0.64690000000000003</v>
      </c>
      <c r="AT6" s="78">
        <v>0.82489999999999997</v>
      </c>
    </row>
    <row r="7" spans="1:46" x14ac:dyDescent="0.2">
      <c r="G7" s="49">
        <v>2.6677599999999999</v>
      </c>
      <c r="H7" s="49">
        <v>2.3707699999999998</v>
      </c>
      <c r="I7" s="49">
        <v>6.1771700000000003</v>
      </c>
      <c r="J7" s="21"/>
      <c r="V7" s="76">
        <v>0.61199999999999999</v>
      </c>
      <c r="W7" s="76">
        <v>11.93</v>
      </c>
      <c r="X7" s="76">
        <v>5.32</v>
      </c>
      <c r="Y7" s="76">
        <v>11.763999999999999</v>
      </c>
      <c r="Z7" s="76">
        <v>0</v>
      </c>
      <c r="AA7" s="76">
        <v>0</v>
      </c>
      <c r="AD7" s="83">
        <v>1.1492838686536453</v>
      </c>
      <c r="AE7" s="83">
        <v>0.74211864795498694</v>
      </c>
      <c r="AF7" s="80">
        <v>0.32027666418870632</v>
      </c>
      <c r="AG7" s="80">
        <v>0.68006283297719372</v>
      </c>
      <c r="AH7" s="80">
        <v>0.4606019365912899</v>
      </c>
      <c r="AI7" s="80">
        <v>0.61632522670484136</v>
      </c>
      <c r="AJ7" s="80">
        <v>0.92843628307532278</v>
      </c>
      <c r="AK7" s="80">
        <v>0.75481591097709011</v>
      </c>
      <c r="AL7" s="30"/>
      <c r="AM7" s="30"/>
      <c r="AN7" s="78">
        <v>4.6100000000000002E-2</v>
      </c>
      <c r="AO7" s="78">
        <v>4.0399999999999998E-2</v>
      </c>
      <c r="AP7" s="78">
        <v>1.1200000000000002E-2</v>
      </c>
      <c r="AQ7" s="75"/>
      <c r="AR7" s="103"/>
      <c r="AS7" s="78">
        <v>0.7056</v>
      </c>
      <c r="AT7" s="78">
        <v>0.70319999999999994</v>
      </c>
    </row>
    <row r="8" spans="1:46" x14ac:dyDescent="0.2">
      <c r="G8" s="49">
        <v>1.42632</v>
      </c>
      <c r="H8" s="49">
        <v>4.9531900000000002</v>
      </c>
      <c r="I8" s="49">
        <v>4.4908900000000003</v>
      </c>
      <c r="J8" s="21"/>
      <c r="V8" s="76">
        <v>0.623</v>
      </c>
      <c r="W8" s="76">
        <v>62.377000000000002</v>
      </c>
      <c r="X8" s="76">
        <v>7.6390000000000002</v>
      </c>
      <c r="Y8" s="76">
        <v>8.0530000000000008</v>
      </c>
      <c r="Z8" s="76">
        <v>0</v>
      </c>
      <c r="AA8" s="76">
        <v>0</v>
      </c>
      <c r="AD8" s="83">
        <v>0.91027507811042319</v>
      </c>
      <c r="AE8" s="83">
        <v>0.46943597694312095</v>
      </c>
      <c r="AF8" s="80">
        <v>0.34601179543202121</v>
      </c>
      <c r="AG8" s="80">
        <v>0.32169864834286915</v>
      </c>
      <c r="AH8" s="80">
        <v>0.58510930289094432</v>
      </c>
      <c r="AI8" s="80">
        <v>1.1418874801177479</v>
      </c>
      <c r="AJ8" s="80">
        <v>1.3272456225973495</v>
      </c>
      <c r="AK8" s="80">
        <v>1.3744102811339109</v>
      </c>
      <c r="AL8" s="30"/>
      <c r="AM8" s="30"/>
      <c r="AN8" s="78">
        <v>1.52E-2</v>
      </c>
      <c r="AO8" s="78">
        <v>2.75E-2</v>
      </c>
      <c r="AP8" s="78">
        <v>5.3099999999999994E-2</v>
      </c>
      <c r="AQ8" s="75"/>
      <c r="AR8" s="103"/>
      <c r="AS8" s="78">
        <v>0.12789999999999999</v>
      </c>
      <c r="AT8" s="78">
        <v>0.63100000000000001</v>
      </c>
    </row>
    <row r="9" spans="1:46" x14ac:dyDescent="0.2">
      <c r="G9" s="49"/>
      <c r="H9" s="49">
        <v>2.5768599999999999</v>
      </c>
      <c r="I9" s="49">
        <v>5.8402700000000003</v>
      </c>
      <c r="J9" s="21"/>
      <c r="V9" s="76">
        <v>0.48099999999999998</v>
      </c>
      <c r="W9" s="76">
        <v>5.0739999999999998</v>
      </c>
      <c r="X9" s="76">
        <v>16.588000000000001</v>
      </c>
      <c r="Y9" s="76">
        <v>61.566000000000003</v>
      </c>
      <c r="Z9" s="76">
        <v>0</v>
      </c>
      <c r="AA9" s="76">
        <v>0</v>
      </c>
      <c r="AD9" s="83">
        <v>0.84879554467748108</v>
      </c>
      <c r="AE9" s="83">
        <v>0.88036284608010784</v>
      </c>
      <c r="AF9" s="80">
        <v>0.3441653672538092</v>
      </c>
      <c r="AG9" s="80">
        <v>0.84289766390692</v>
      </c>
      <c r="AH9" s="80">
        <v>0.3989506894302845</v>
      </c>
      <c r="AI9" s="80">
        <v>1.2776502198854811</v>
      </c>
      <c r="AJ9" s="80">
        <v>0.5594895886976593</v>
      </c>
      <c r="AK9" s="80">
        <v>0.90616762557128361</v>
      </c>
      <c r="AL9" s="30"/>
      <c r="AM9" s="30"/>
      <c r="AN9" s="78">
        <v>3.7999999999999999E-2</v>
      </c>
      <c r="AO9" s="78">
        <v>5.2900000000000003E-2</v>
      </c>
      <c r="AP9" s="78">
        <v>3.04E-2</v>
      </c>
      <c r="AQ9" s="75"/>
      <c r="AR9" s="103"/>
      <c r="AS9" s="78">
        <v>0.66739999999999999</v>
      </c>
      <c r="AT9" s="78">
        <v>0.7117</v>
      </c>
    </row>
    <row r="10" spans="1:46" x14ac:dyDescent="0.2">
      <c r="G10" s="49"/>
      <c r="H10" s="49">
        <v>2.2301899999999999</v>
      </c>
      <c r="I10" s="49"/>
      <c r="J10" s="21"/>
      <c r="V10" s="76">
        <v>0</v>
      </c>
      <c r="W10" s="76">
        <v>3.3039999999999998</v>
      </c>
      <c r="X10" s="76">
        <v>48.746000000000002</v>
      </c>
      <c r="Y10" s="76">
        <v>2.504</v>
      </c>
      <c r="Z10" s="76">
        <v>0</v>
      </c>
      <c r="AA10" s="76">
        <v>3.552</v>
      </c>
      <c r="AD10" s="83">
        <v>1.1657392006651719</v>
      </c>
      <c r="AE10" s="83">
        <v>0.79707427835086242</v>
      </c>
      <c r="AF10" s="80">
        <v>0.63115163138128705</v>
      </c>
      <c r="AG10" s="80">
        <v>0.4532473938337882</v>
      </c>
      <c r="AH10" s="80">
        <v>0.20410089522500502</v>
      </c>
      <c r="AI10" s="80">
        <v>0.85136260757673232</v>
      </c>
      <c r="AJ10" s="80">
        <v>1.2424243611243722</v>
      </c>
      <c r="AK10" s="80">
        <v>0.76198417282822895</v>
      </c>
      <c r="AL10" s="30"/>
      <c r="AM10" s="30"/>
      <c r="AN10" s="78">
        <v>1.9E-2</v>
      </c>
      <c r="AO10" s="78">
        <v>6.0199999999999997E-2</v>
      </c>
      <c r="AP10" s="78">
        <v>9.0200000000000002E-2</v>
      </c>
      <c r="AQ10" s="75"/>
      <c r="AR10" s="103"/>
      <c r="AS10" s="78">
        <v>0.59619999999999995</v>
      </c>
      <c r="AT10" s="78">
        <v>0.73470000000000002</v>
      </c>
    </row>
    <row r="11" spans="1:46" x14ac:dyDescent="0.2">
      <c r="G11" s="49"/>
      <c r="H11" s="49">
        <v>14.503399999999999</v>
      </c>
      <c r="I11" s="49"/>
      <c r="J11" s="21"/>
      <c r="V11" s="76">
        <v>0.61799999999999999</v>
      </c>
      <c r="W11" s="76"/>
      <c r="X11" s="76">
        <v>11.819000000000001</v>
      </c>
      <c r="Y11" s="76"/>
      <c r="Z11" s="76">
        <v>3.6190000000000002</v>
      </c>
      <c r="AA11" s="76">
        <v>2.8130000000000002</v>
      </c>
      <c r="AD11" s="83">
        <v>1.0242501468808181</v>
      </c>
      <c r="AE11" s="83">
        <v>0.99000788650647065</v>
      </c>
      <c r="AF11" s="80">
        <v>0.56330788825822931</v>
      </c>
      <c r="AG11" s="80">
        <v>0.31979889978135578</v>
      </c>
      <c r="AH11" s="80">
        <v>0.76372366158817828</v>
      </c>
      <c r="AI11" s="80">
        <v>1.2838601748551102</v>
      </c>
      <c r="AJ11" s="80">
        <v>0.74612457333414572</v>
      </c>
      <c r="AK11" s="80">
        <v>0.79248206839480351</v>
      </c>
      <c r="AL11" s="30"/>
      <c r="AM11" s="30"/>
      <c r="AN11" s="78">
        <v>1.34E-2</v>
      </c>
      <c r="AO11" s="78">
        <v>8.199999999999999E-2</v>
      </c>
      <c r="AP11" s="78"/>
      <c r="AQ11" s="75"/>
      <c r="AR11" s="103"/>
      <c r="AS11" s="78">
        <v>0.38829999999999998</v>
      </c>
      <c r="AT11" s="78"/>
    </row>
    <row r="12" spans="1:46" x14ac:dyDescent="0.2">
      <c r="G12" s="49"/>
      <c r="H12" s="49">
        <v>8.6047600000000006</v>
      </c>
      <c r="I12" s="49"/>
      <c r="V12" s="76">
        <v>0</v>
      </c>
      <c r="W12" s="76"/>
      <c r="X12" s="76">
        <v>1.698</v>
      </c>
      <c r="Y12" s="76"/>
      <c r="Z12" s="76">
        <v>0</v>
      </c>
      <c r="AA12" s="76">
        <v>3.7789999999999999</v>
      </c>
      <c r="AD12" s="48"/>
      <c r="AE12" s="83">
        <v>0.99444769376410946</v>
      </c>
      <c r="AF12" s="80">
        <v>0.68861948258893846</v>
      </c>
      <c r="AG12" s="80">
        <v>0.29937205546575002</v>
      </c>
      <c r="AH12" s="76"/>
      <c r="AI12" s="80">
        <v>0.84634644019071281</v>
      </c>
      <c r="AJ12" s="80">
        <v>0.99848810368543295</v>
      </c>
      <c r="AK12" s="80">
        <v>1.1765798562466974</v>
      </c>
      <c r="AL12" s="30"/>
      <c r="AM12" s="30"/>
      <c r="AN12" s="78">
        <v>1.29E-2</v>
      </c>
      <c r="AO12" s="78">
        <v>9.3399999999999997E-2</v>
      </c>
      <c r="AP12" s="78"/>
      <c r="AQ12" s="75"/>
      <c r="AR12" s="103"/>
      <c r="AS12" s="78">
        <v>0.49130000000000001</v>
      </c>
      <c r="AT12" s="78"/>
    </row>
    <row r="13" spans="1:46" x14ac:dyDescent="0.2">
      <c r="V13" s="76">
        <v>0</v>
      </c>
      <c r="W13" s="76"/>
      <c r="X13" s="76"/>
      <c r="Y13" s="76"/>
      <c r="Z13" s="76"/>
      <c r="AA13" s="76">
        <v>0</v>
      </c>
      <c r="AD13" s="48"/>
      <c r="AE13" s="83">
        <v>0.50330617798962118</v>
      </c>
      <c r="AF13" s="76"/>
      <c r="AG13" s="76"/>
      <c r="AH13" s="76"/>
      <c r="AI13" s="79"/>
      <c r="AJ13" s="75"/>
      <c r="AK13" s="75"/>
      <c r="AN13" s="78"/>
      <c r="AO13" s="78">
        <v>0.15679999999999999</v>
      </c>
      <c r="AP13" s="78"/>
      <c r="AQ13" s="75"/>
      <c r="AR13" s="103"/>
      <c r="AS13" s="76"/>
      <c r="AT13" s="76"/>
    </row>
    <row r="14" spans="1:46" x14ac:dyDescent="0.2">
      <c r="F14" s="48" t="s">
        <v>363</v>
      </c>
      <c r="G14" s="49">
        <f>AVERAGE(G4:G12)</f>
        <v>2.5617220000000001</v>
      </c>
      <c r="H14" s="49">
        <f t="shared" ref="H14:I14" si="0">AVERAGE(H4:H12)</f>
        <v>5.6126744444444441</v>
      </c>
      <c r="I14" s="49">
        <f t="shared" si="0"/>
        <v>6.3881433333333346</v>
      </c>
      <c r="K14" s="209" t="s">
        <v>155</v>
      </c>
      <c r="L14" s="209"/>
      <c r="M14" s="209"/>
      <c r="N14" s="14"/>
      <c r="W14" s="30"/>
      <c r="X14" s="30"/>
      <c r="Y14" s="30"/>
      <c r="Z14" s="21"/>
      <c r="AA14" s="21"/>
      <c r="AD14" s="48"/>
      <c r="AE14" s="83">
        <v>0.6199983439451433</v>
      </c>
      <c r="AF14" s="76"/>
      <c r="AG14" s="76"/>
      <c r="AH14" s="76"/>
      <c r="AI14" s="79"/>
      <c r="AJ14" s="75"/>
      <c r="AK14" s="75"/>
      <c r="AN14" s="78"/>
      <c r="AO14" s="78">
        <v>0.2006</v>
      </c>
      <c r="AP14" s="78"/>
      <c r="AQ14" s="75"/>
      <c r="AR14" s="103"/>
      <c r="AS14" s="75"/>
      <c r="AT14" s="75"/>
    </row>
    <row r="15" spans="1:46" x14ac:dyDescent="0.2">
      <c r="F15" s="48" t="s">
        <v>542</v>
      </c>
      <c r="G15" s="49">
        <f>_xlfn.STDEV.S(G4:G12)/SQRT(COUNT(G4:G12))</f>
        <v>0.44305295065488481</v>
      </c>
      <c r="H15" s="49">
        <f t="shared" ref="H15:I15" si="1">_xlfn.STDEV.S(H4:H12)/SQRT(COUNT(H4:H12))</f>
        <v>1.3045622459746917</v>
      </c>
      <c r="I15" s="49">
        <f t="shared" si="1"/>
        <v>0.63410808913342354</v>
      </c>
      <c r="K15" s="22" t="s">
        <v>151</v>
      </c>
      <c r="L15" s="22" t="s">
        <v>152</v>
      </c>
      <c r="M15" s="22" t="s">
        <v>154</v>
      </c>
      <c r="N15" s="22"/>
      <c r="U15" s="48" t="s">
        <v>363</v>
      </c>
      <c r="V15" s="108">
        <f>AVERAGE(V6:V13)</f>
        <v>1.1801250000000001</v>
      </c>
      <c r="W15" s="108">
        <f t="shared" ref="W15:AA15" si="2">AVERAGE(W6:W13)</f>
        <v>17.184200000000001</v>
      </c>
      <c r="X15" s="108">
        <f t="shared" si="2"/>
        <v>14.296571428571427</v>
      </c>
      <c r="Y15" s="108">
        <f t="shared" si="2"/>
        <v>24.271000000000001</v>
      </c>
      <c r="Z15" s="108">
        <f t="shared" si="2"/>
        <v>0.51700000000000002</v>
      </c>
      <c r="AA15" s="108">
        <f t="shared" si="2"/>
        <v>1.268</v>
      </c>
      <c r="AD15" s="48"/>
      <c r="AE15" s="83">
        <v>0.56843103242908799</v>
      </c>
      <c r="AF15" s="76"/>
      <c r="AG15" s="76"/>
      <c r="AH15" s="76"/>
      <c r="AI15" s="79"/>
      <c r="AJ15" s="75"/>
      <c r="AK15" s="75"/>
      <c r="AN15" s="78"/>
      <c r="AO15" s="78">
        <v>0.2026</v>
      </c>
      <c r="AP15" s="78"/>
      <c r="AQ15" s="75"/>
      <c r="AR15" s="48" t="s">
        <v>363</v>
      </c>
      <c r="AS15" s="115">
        <f>AVERAGE(AS5:AS13)</f>
        <v>0.54126250000000009</v>
      </c>
      <c r="AT15" s="115">
        <f>AVERAGE(AT5:AT13)</f>
        <v>0.74833333333333318</v>
      </c>
    </row>
    <row r="16" spans="1:46" x14ac:dyDescent="0.2">
      <c r="F16" s="48" t="s">
        <v>365</v>
      </c>
      <c r="H16" s="197">
        <f>_xlfn.T.TEST(H4:H12,G4:G8,2,3)</f>
        <v>5.1988378611868329E-2</v>
      </c>
      <c r="I16" s="196">
        <f>_xlfn.T.TEST(I4:I9,G4:G8,2,2)</f>
        <v>1.0574216025990813E-3</v>
      </c>
      <c r="U16" s="48" t="s">
        <v>542</v>
      </c>
      <c r="V16" s="170">
        <f>_xlfn.STDEV.S(V6:V13)/SQRT(COUNT(V6:V13))</f>
        <v>0.85297637376215085</v>
      </c>
      <c r="W16" s="170">
        <f t="shared" ref="W16:AA16" si="3">_xlfn.STDEV.S(W6:W13)/SQRT(COUNT(W6:W13))</f>
        <v>11.410225608637193</v>
      </c>
      <c r="X16" s="170">
        <f t="shared" si="3"/>
        <v>6.0121821165630953</v>
      </c>
      <c r="Y16" s="170">
        <f t="shared" si="3"/>
        <v>11.086768456137253</v>
      </c>
      <c r="Z16" s="170">
        <f t="shared" si="3"/>
        <v>0.51700000000000002</v>
      </c>
      <c r="AA16" s="170">
        <f t="shared" si="3"/>
        <v>0.62604087611866721</v>
      </c>
      <c r="AD16" s="48"/>
      <c r="AE16" s="83">
        <v>0.68446213869017303</v>
      </c>
      <c r="AF16" s="76"/>
      <c r="AG16" s="76"/>
      <c r="AH16" s="76"/>
      <c r="AI16" s="79"/>
      <c r="AJ16" s="75"/>
      <c r="AK16" s="75"/>
      <c r="AN16" s="78"/>
      <c r="AO16" s="78">
        <v>0.1605</v>
      </c>
      <c r="AP16" s="78"/>
      <c r="AQ16" s="75"/>
      <c r="AR16" s="48" t="s">
        <v>542</v>
      </c>
      <c r="AS16" s="169">
        <f>_xlfn.STDEV.S(AS5:AS12)/SQRT(COUNT(AS5:AS12))</f>
        <v>7.085708185571242E-2</v>
      </c>
      <c r="AT16" s="169">
        <f>_xlfn.STDEV.S(AT5:AT12)/SQRT(COUNT(AT5:AT12))</f>
        <v>3.7298710135577319E-2</v>
      </c>
    </row>
    <row r="17" spans="1:46" x14ac:dyDescent="0.2">
      <c r="U17" s="48" t="s">
        <v>377</v>
      </c>
      <c r="W17" s="195">
        <f>_xlfn.T.TEST($V6:$V13,W6:W11,2,3)</f>
        <v>0.23371258206544274</v>
      </c>
      <c r="X17" s="195">
        <f t="shared" ref="X17:Y17" si="4">_xlfn.T.TEST($V6:$V13,X6:X11,2,3)</f>
        <v>7.1276407782986953E-2</v>
      </c>
      <c r="Y17" s="195">
        <f t="shared" si="4"/>
        <v>0.10561529935571655</v>
      </c>
      <c r="Z17" s="200"/>
      <c r="AA17" s="195">
        <f>_xlfn.T.TEST(AA6:AA13,Z6:Z12,2,2)</f>
        <v>0.38021668542548748</v>
      </c>
      <c r="AE17" s="30"/>
      <c r="AF17" s="30"/>
      <c r="AG17" s="30"/>
      <c r="AH17" s="30"/>
      <c r="AI17" s="30"/>
      <c r="AN17" s="78"/>
      <c r="AO17" s="78">
        <v>1.2699999999999999E-2</v>
      </c>
      <c r="AP17" s="78"/>
      <c r="AQ17" s="75"/>
      <c r="AR17" s="48" t="s">
        <v>378</v>
      </c>
      <c r="AS17" s="104"/>
      <c r="AT17" s="195">
        <f>_xlfn.T.TEST(AT5:AT11,AS5:AS12,2,2)</f>
        <v>3.7561994239086419E-2</v>
      </c>
    </row>
    <row r="18" spans="1:46" ht="15" x14ac:dyDescent="0.25">
      <c r="A18" s="2" t="s">
        <v>142</v>
      </c>
      <c r="AE18" s="35"/>
      <c r="AF18" s="35"/>
      <c r="AG18" s="35"/>
      <c r="AH18" s="35"/>
      <c r="AI18" s="35"/>
      <c r="AJ18" s="35"/>
      <c r="AK18" s="35"/>
      <c r="AN18" s="78"/>
      <c r="AO18" s="78">
        <v>8.6599999999999996E-2</v>
      </c>
      <c r="AP18" s="78"/>
      <c r="AQ18" s="75"/>
      <c r="AR18" s="103"/>
      <c r="AS18" s="75"/>
      <c r="AT18" s="75"/>
    </row>
    <row r="19" spans="1:46" x14ac:dyDescent="0.2">
      <c r="AC19" s="48" t="s">
        <v>363</v>
      </c>
      <c r="AD19" s="83">
        <f>AVERAGE(AD6:AD17)</f>
        <v>1</v>
      </c>
      <c r="AE19" s="83">
        <f t="shared" ref="AE19:AK19" si="5">AVERAGE(AE6:AE17)</f>
        <v>0.730677079376154</v>
      </c>
      <c r="AF19" s="83">
        <f t="shared" si="5"/>
        <v>0.47099373514401971</v>
      </c>
      <c r="AG19" s="83">
        <f t="shared" si="5"/>
        <v>0.51082527518783516</v>
      </c>
      <c r="AH19" s="83">
        <f t="shared" si="5"/>
        <v>0.48471936194637316</v>
      </c>
      <c r="AI19" s="83">
        <f t="shared" si="5"/>
        <v>1</v>
      </c>
      <c r="AJ19" s="83">
        <f t="shared" si="5"/>
        <v>0.94516915066744567</v>
      </c>
      <c r="AK19" s="83">
        <f t="shared" si="5"/>
        <v>0.970226790432139</v>
      </c>
      <c r="AN19" s="78"/>
      <c r="AO19" s="78">
        <v>7.400000000000001E-2</v>
      </c>
      <c r="AP19" s="78"/>
      <c r="AQ19" s="75"/>
      <c r="AR19" s="103"/>
      <c r="AS19" s="75"/>
      <c r="AT19" s="75"/>
    </row>
    <row r="20" spans="1:46" x14ac:dyDescent="0.2">
      <c r="W20" s="108"/>
      <c r="X20" s="108"/>
      <c r="Y20" s="108"/>
      <c r="Z20" s="108"/>
      <c r="AA20" s="108"/>
      <c r="AC20" s="48" t="s">
        <v>542</v>
      </c>
      <c r="AD20" s="170">
        <f>_xlfn.STDEV.S(AD6:AD17)/SQRT(COUNT(AD6:AD17))</f>
        <v>5.5053938788957257E-2</v>
      </c>
      <c r="AE20" s="170">
        <f t="shared" ref="AE20:AK20" si="6">_xlfn.STDEV.S(AE6:AE17)/SQRT(COUNT(AE6:AE17))</f>
        <v>5.4580208526703373E-2</v>
      </c>
      <c r="AF20" s="170">
        <f t="shared" si="6"/>
        <v>5.7842301540995025E-2</v>
      </c>
      <c r="AG20" s="170">
        <f t="shared" si="6"/>
        <v>8.1805201576064662E-2</v>
      </c>
      <c r="AH20" s="170">
        <f t="shared" si="6"/>
        <v>7.6317236588897303E-2</v>
      </c>
      <c r="AI20" s="170">
        <f t="shared" si="6"/>
        <v>9.3987208203490782E-2</v>
      </c>
      <c r="AJ20" s="170">
        <f t="shared" si="6"/>
        <v>0.10270684432651928</v>
      </c>
      <c r="AK20" s="170">
        <f t="shared" si="6"/>
        <v>8.9232945122870125E-2</v>
      </c>
    </row>
    <row r="21" spans="1:46" x14ac:dyDescent="0.2">
      <c r="O21" s="2" t="s">
        <v>576</v>
      </c>
      <c r="P21" s="2" t="s">
        <v>576</v>
      </c>
      <c r="Q21" s="2" t="s">
        <v>576</v>
      </c>
      <c r="R21" s="2" t="s">
        <v>576</v>
      </c>
      <c r="S21" s="2" t="s">
        <v>576</v>
      </c>
      <c r="T21" s="2"/>
      <c r="U21" s="2"/>
      <c r="AC21" s="48" t="s">
        <v>378</v>
      </c>
      <c r="AD21" s="195"/>
      <c r="AE21" s="195">
        <f>_xlfn.T.TEST(AE6:AE16,$AD6:$AD16,2,2)</f>
        <v>6.256924036592189E-3</v>
      </c>
      <c r="AF21" s="195">
        <f t="shared" ref="AF21:AH21" si="7">_xlfn.T.TEST(AF6:AF16,$AD6:$AD16,2,2)</f>
        <v>4.1065823701737664E-5</v>
      </c>
      <c r="AG21" s="195">
        <f t="shared" si="7"/>
        <v>5.7023875380779303E-4</v>
      </c>
      <c r="AH21" s="195">
        <f t="shared" si="7"/>
        <v>2.7085883680833271E-4</v>
      </c>
      <c r="AI21" s="195"/>
      <c r="AJ21" s="195">
        <f>_xlfn.T.TEST(AJ6:AJ12,AI6:AI13,2,2)</f>
        <v>0.70060606017590121</v>
      </c>
      <c r="AK21" s="195">
        <f>_xlfn.T.TEST(AK6:AK12,AI6:AI12,2,2)</f>
        <v>0.82216936375209493</v>
      </c>
      <c r="AM21" s="48" t="s">
        <v>363</v>
      </c>
      <c r="AN21" s="78">
        <f>AVERAGE(AN5:AN19)</f>
        <v>2.1324999999999997E-2</v>
      </c>
      <c r="AO21" s="78">
        <f t="shared" ref="AO21:AP21" si="8">AVERAGE(AO5:AO19)</f>
        <v>8.8746666666666668E-2</v>
      </c>
      <c r="AP21" s="78">
        <f t="shared" si="8"/>
        <v>5.5533333333333323E-2</v>
      </c>
    </row>
    <row r="22" spans="1:46" ht="15" x14ac:dyDescent="0.25">
      <c r="O22" s="35" t="s">
        <v>159</v>
      </c>
      <c r="P22" s="35" t="s">
        <v>159</v>
      </c>
      <c r="Q22" s="35" t="s">
        <v>159</v>
      </c>
      <c r="R22" s="35" t="s">
        <v>159</v>
      </c>
      <c r="S22" s="35" t="s">
        <v>158</v>
      </c>
      <c r="T22" s="35"/>
      <c r="U22" s="35"/>
      <c r="AC22" s="48" t="s">
        <v>379</v>
      </c>
      <c r="AD22" s="195"/>
      <c r="AE22" s="195"/>
      <c r="AF22" s="195">
        <f>_xlfn.T.TEST(AF6:AF16,$AE6:$AE16,2,2)</f>
        <v>6.3301060535626502E-3</v>
      </c>
      <c r="AG22" s="195">
        <f t="shared" ref="AG22:AH22" si="9">_xlfn.T.TEST(AG6:AG16,$AE6:$AE16,2,2)</f>
        <v>3.3145418141559961E-2</v>
      </c>
      <c r="AH22" s="195">
        <f t="shared" si="9"/>
        <v>1.8263678193309676E-2</v>
      </c>
      <c r="AI22" s="195"/>
      <c r="AJ22" s="195"/>
      <c r="AK22" s="195">
        <f>_xlfn.T.TEST(AK6:AK12,AJ6:AJ12,2,2)</f>
        <v>0.85695445103050094</v>
      </c>
      <c r="AM22" s="48" t="s">
        <v>542</v>
      </c>
      <c r="AN22" s="78">
        <f>_xlfn.STDEV.S(AN5:AN19)/SQRT(COUNT(AN5:AN19))</f>
        <v>4.6797340431146001E-3</v>
      </c>
      <c r="AO22" s="78">
        <f t="shared" ref="AO22" si="10">_xlfn.STDEV.S(AO5:AO19)/SQRT(COUNT(AO5:AO19))</f>
        <v>1.6078438287899042E-2</v>
      </c>
      <c r="AP22" s="78">
        <f>_xlfn.STDEV.S(AP5:AP19)/SQRT(COUNT(AP5:AP19))</f>
        <v>1.24030014288657E-2</v>
      </c>
    </row>
    <row r="23" spans="1:46" x14ac:dyDescent="0.2">
      <c r="O23" s="2" t="s">
        <v>153</v>
      </c>
      <c r="P23" s="2" t="s">
        <v>155</v>
      </c>
      <c r="Q23" s="2" t="s">
        <v>160</v>
      </c>
      <c r="R23" s="2" t="s">
        <v>161</v>
      </c>
      <c r="S23" s="2" t="s">
        <v>155</v>
      </c>
      <c r="T23" s="2"/>
      <c r="U23" s="2"/>
      <c r="AC23" s="48"/>
      <c r="AD23" s="195"/>
      <c r="AE23" s="195"/>
      <c r="AF23" s="195"/>
      <c r="AG23" s="195"/>
      <c r="AH23" s="195"/>
      <c r="AI23" s="195"/>
      <c r="AJ23" s="195"/>
      <c r="AK23" s="195"/>
      <c r="AM23" s="48" t="s">
        <v>378</v>
      </c>
      <c r="AO23" s="195">
        <f>_xlfn.T.TEST(AO5:AO19,AN5:AN19,2,3)</f>
        <v>9.5080915127299093E-4</v>
      </c>
      <c r="AP23" s="195">
        <f>_xlfn.T.TEST(AP5:AP10,AN5:AN12,2,2)</f>
        <v>1.4066012836877825E-2</v>
      </c>
    </row>
    <row r="24" spans="1:46" x14ac:dyDescent="0.2">
      <c r="AC24" s="48"/>
      <c r="AD24" s="104"/>
      <c r="AE24" s="104"/>
      <c r="AF24" s="104"/>
      <c r="AG24" s="104"/>
      <c r="AH24" s="104"/>
      <c r="AI24" s="104"/>
      <c r="AJ24" s="104"/>
      <c r="AK24" s="104"/>
      <c r="AM24" s="48"/>
    </row>
    <row r="25" spans="1:46" x14ac:dyDescent="0.2">
      <c r="AC25" s="48"/>
      <c r="AD25" s="104"/>
      <c r="AE25" s="104"/>
      <c r="AF25" s="104"/>
      <c r="AG25" s="104"/>
      <c r="AH25" s="104"/>
      <c r="AI25" s="104"/>
      <c r="AJ25" s="104"/>
      <c r="AK25" s="104"/>
    </row>
    <row r="26" spans="1:46" x14ac:dyDescent="0.2">
      <c r="AD26" s="103"/>
      <c r="AE26" s="103"/>
      <c r="AF26" s="103"/>
      <c r="AG26" s="103"/>
      <c r="AH26" s="103"/>
      <c r="AI26" s="103"/>
      <c r="AJ26" s="103"/>
      <c r="AK26" s="103"/>
    </row>
    <row r="27" spans="1:46" x14ac:dyDescent="0.2">
      <c r="K27" s="209" t="s">
        <v>156</v>
      </c>
      <c r="L27" s="209"/>
      <c r="M27" s="209"/>
      <c r="N27" s="14"/>
      <c r="AD27" s="103"/>
      <c r="AE27" s="103"/>
      <c r="AF27" s="103"/>
      <c r="AG27" s="103"/>
      <c r="AH27" s="103"/>
      <c r="AI27" s="103"/>
      <c r="AJ27" s="103"/>
      <c r="AK27" s="103"/>
    </row>
    <row r="28" spans="1:46" x14ac:dyDescent="0.2">
      <c r="K28" s="22" t="s">
        <v>151</v>
      </c>
      <c r="L28" s="22" t="s">
        <v>152</v>
      </c>
      <c r="M28" s="22" t="s">
        <v>154</v>
      </c>
      <c r="N28" s="22"/>
    </row>
    <row r="34" spans="1:1" x14ac:dyDescent="0.2">
      <c r="A34" s="2" t="s">
        <v>143</v>
      </c>
    </row>
    <row r="46" spans="1:1" ht="13.5" customHeight="1" x14ac:dyDescent="0.2"/>
    <row r="51" spans="1:1" x14ac:dyDescent="0.2">
      <c r="A51" s="2" t="s">
        <v>144</v>
      </c>
    </row>
    <row r="58" spans="1:1" ht="15.75" customHeight="1" x14ac:dyDescent="0.2"/>
    <row r="68" spans="1:1" x14ac:dyDescent="0.2">
      <c r="A68" s="2" t="s">
        <v>145</v>
      </c>
    </row>
  </sheetData>
  <mergeCells count="31">
    <mergeCell ref="G2:I2"/>
    <mergeCell ref="K2:M2"/>
    <mergeCell ref="K14:M14"/>
    <mergeCell ref="AE4:AE5"/>
    <mergeCell ref="AF4:AF5"/>
    <mergeCell ref="AD4:AD5"/>
    <mergeCell ref="AD3:AH3"/>
    <mergeCell ref="K27:M27"/>
    <mergeCell ref="V3:Y3"/>
    <mergeCell ref="V2:AA2"/>
    <mergeCell ref="Z3:AA3"/>
    <mergeCell ref="V4:V5"/>
    <mergeCell ref="W4:W5"/>
    <mergeCell ref="X4:X5"/>
    <mergeCell ref="Y4:Y5"/>
    <mergeCell ref="Z4:Z5"/>
    <mergeCell ref="AA4:AA5"/>
    <mergeCell ref="AN2:AP2"/>
    <mergeCell ref="AS2:AT2"/>
    <mergeCell ref="AE2:AK2"/>
    <mergeCell ref="AT3:AT4"/>
    <mergeCell ref="AJ4:AJ5"/>
    <mergeCell ref="AK4:AK5"/>
    <mergeCell ref="AN3:AN4"/>
    <mergeCell ref="AO3:AO4"/>
    <mergeCell ref="AP3:AP4"/>
    <mergeCell ref="AS3:AS4"/>
    <mergeCell ref="AG4:AG5"/>
    <mergeCell ref="AH4:AH5"/>
    <mergeCell ref="AI3:AK3"/>
    <mergeCell ref="AI4:AI5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B4AE6-FEF2-4FAE-99C6-60D8826B21C2}">
  <dimension ref="A1:AC61"/>
  <sheetViews>
    <sheetView topLeftCell="I1" workbookViewId="0">
      <selection activeCell="Q12" sqref="Q12"/>
    </sheetView>
  </sheetViews>
  <sheetFormatPr defaultRowHeight="14.25" x14ac:dyDescent="0.2"/>
  <cols>
    <col min="8" max="8" width="16.125" customWidth="1"/>
    <col min="9" max="9" width="15.75" customWidth="1"/>
    <col min="10" max="10" width="14.5" customWidth="1"/>
    <col min="12" max="12" width="54.5" customWidth="1"/>
    <col min="13" max="13" width="54.875" customWidth="1"/>
    <col min="14" max="14" width="55.125" customWidth="1"/>
  </cols>
  <sheetData>
    <row r="1" spans="1:29" x14ac:dyDescent="0.2">
      <c r="A1" s="3" t="s">
        <v>169</v>
      </c>
      <c r="H1" s="2" t="s">
        <v>172</v>
      </c>
      <c r="L1" s="2" t="s">
        <v>175</v>
      </c>
      <c r="P1" s="2"/>
    </row>
    <row r="2" spans="1:29" ht="16.5" x14ac:dyDescent="0.2">
      <c r="A2" s="38" t="s">
        <v>170</v>
      </c>
      <c r="I2" s="209" t="s">
        <v>281</v>
      </c>
      <c r="J2" s="209"/>
      <c r="K2" s="36"/>
      <c r="L2" s="17" t="s">
        <v>146</v>
      </c>
      <c r="M2" s="17" t="s">
        <v>146</v>
      </c>
      <c r="N2" s="17" t="s">
        <v>146</v>
      </c>
    </row>
    <row r="3" spans="1:29" x14ac:dyDescent="0.2">
      <c r="I3" s="62" t="s">
        <v>146</v>
      </c>
      <c r="J3" s="62" t="s">
        <v>173</v>
      </c>
      <c r="K3" s="21"/>
      <c r="L3" s="17" t="s">
        <v>176</v>
      </c>
      <c r="M3" s="17" t="s">
        <v>127</v>
      </c>
      <c r="N3" s="17" t="s">
        <v>177</v>
      </c>
      <c r="O3" s="3"/>
      <c r="P3" s="3"/>
      <c r="Q3" s="3"/>
      <c r="S3" s="3"/>
      <c r="T3" s="3"/>
      <c r="U3" s="3"/>
      <c r="V3" s="3"/>
      <c r="W3" s="3"/>
      <c r="Y3" s="3"/>
      <c r="Z3" s="3"/>
      <c r="AA3" s="3"/>
      <c r="AB3" s="3"/>
      <c r="AC3" s="3"/>
    </row>
    <row r="4" spans="1:29" x14ac:dyDescent="0.2">
      <c r="I4" s="58">
        <v>4.07E-2</v>
      </c>
      <c r="J4" s="58">
        <v>5.1799999999999999E-2</v>
      </c>
      <c r="K4" s="30"/>
    </row>
    <row r="5" spans="1:29" x14ac:dyDescent="0.2">
      <c r="I5" s="58">
        <v>1.3600000000000001E-2</v>
      </c>
      <c r="J5" s="58">
        <v>5.0099999999999999E-2</v>
      </c>
      <c r="K5" s="30"/>
    </row>
    <row r="6" spans="1:29" x14ac:dyDescent="0.2">
      <c r="I6" s="58">
        <v>3.0499999999999999E-2</v>
      </c>
      <c r="J6" s="58">
        <v>2.5600000000000001E-2</v>
      </c>
      <c r="K6" s="30"/>
    </row>
    <row r="7" spans="1:29" x14ac:dyDescent="0.2">
      <c r="I7" s="58">
        <v>4.6600000000000003E-2</v>
      </c>
      <c r="J7" s="58">
        <v>1.61E-2</v>
      </c>
      <c r="K7" s="30"/>
    </row>
    <row r="8" spans="1:29" x14ac:dyDescent="0.2">
      <c r="I8" s="58">
        <v>2.8300000000000002E-2</v>
      </c>
      <c r="J8" s="58">
        <v>2.4900000000000002E-2</v>
      </c>
      <c r="K8" s="30"/>
    </row>
    <row r="9" spans="1:29" x14ac:dyDescent="0.2">
      <c r="I9" s="58">
        <v>2.3199999999999998E-2</v>
      </c>
      <c r="J9" s="58">
        <v>3.1300000000000001E-2</v>
      </c>
      <c r="K9" s="30"/>
    </row>
    <row r="10" spans="1:29" x14ac:dyDescent="0.2">
      <c r="I10" s="58">
        <v>2.2099999999999998E-2</v>
      </c>
      <c r="J10" s="58"/>
      <c r="K10" s="30"/>
    </row>
    <row r="11" spans="1:29" x14ac:dyDescent="0.2">
      <c r="I11" s="58">
        <v>3.0600000000000002E-2</v>
      </c>
      <c r="J11" s="58"/>
      <c r="K11" s="30"/>
    </row>
    <row r="12" spans="1:29" x14ac:dyDescent="0.2">
      <c r="I12" s="58">
        <v>1.7500000000000002E-2</v>
      </c>
      <c r="J12" s="58"/>
      <c r="K12" s="30"/>
    </row>
    <row r="13" spans="1:29" x14ac:dyDescent="0.2">
      <c r="I13" s="58">
        <v>1.8500000000000003E-2</v>
      </c>
      <c r="J13" s="58"/>
      <c r="K13" s="30"/>
    </row>
    <row r="14" spans="1:29" x14ac:dyDescent="0.2">
      <c r="I14" s="58">
        <v>2.7300000000000001E-2</v>
      </c>
      <c r="J14" s="58"/>
      <c r="K14" s="30"/>
    </row>
    <row r="15" spans="1:29" x14ac:dyDescent="0.2">
      <c r="I15" s="58">
        <v>1.46E-2</v>
      </c>
      <c r="J15" s="58"/>
      <c r="K15" s="30"/>
    </row>
    <row r="16" spans="1:29" x14ac:dyDescent="0.2">
      <c r="I16" s="58">
        <v>7.7000000000000002E-3</v>
      </c>
      <c r="J16" s="58"/>
      <c r="K16" s="30"/>
    </row>
    <row r="18" spans="1:14" x14ac:dyDescent="0.2">
      <c r="H18" s="103"/>
      <c r="K18" s="36"/>
    </row>
    <row r="19" spans="1:14" x14ac:dyDescent="0.2">
      <c r="H19" s="48" t="s">
        <v>363</v>
      </c>
      <c r="I19" s="57">
        <f>AVERAGE(I4:I16)</f>
        <v>2.4707692307692312E-2</v>
      </c>
      <c r="J19" s="57">
        <f>AVERAGE(J4:J16)</f>
        <v>3.3300000000000003E-2</v>
      </c>
      <c r="K19" s="21"/>
    </row>
    <row r="20" spans="1:14" x14ac:dyDescent="0.2">
      <c r="H20" s="48" t="s">
        <v>542</v>
      </c>
      <c r="I20" s="57">
        <f>_xlfn.STDEV.S(I4:I17)/SQRT(COUNT(I4:I17))</f>
        <v>3.0353570638280715E-3</v>
      </c>
      <c r="J20" s="57">
        <f>_xlfn.STDEV.S(J4:J17)/SQRT(COUNT(J4:J17))</f>
        <v>5.9278439025781801E-3</v>
      </c>
      <c r="K20" s="30"/>
    </row>
    <row r="21" spans="1:14" x14ac:dyDescent="0.2">
      <c r="A21" t="s">
        <v>171</v>
      </c>
      <c r="H21" s="48" t="s">
        <v>377</v>
      </c>
      <c r="J21" s="198">
        <f>_xlfn.T.TEST(J4:J11,I4:I16,2,2)</f>
        <v>0.16857159201197175</v>
      </c>
      <c r="K21" s="30"/>
    </row>
    <row r="22" spans="1:14" x14ac:dyDescent="0.2">
      <c r="K22" s="30"/>
      <c r="L22" s="17" t="s">
        <v>173</v>
      </c>
      <c r="M22" s="17" t="s">
        <v>173</v>
      </c>
      <c r="N22" s="17" t="s">
        <v>173</v>
      </c>
    </row>
    <row r="23" spans="1:14" ht="16.5" x14ac:dyDescent="0.2">
      <c r="I23" s="209" t="s">
        <v>282</v>
      </c>
      <c r="J23" s="209"/>
      <c r="K23" s="30"/>
      <c r="L23" s="17" t="s">
        <v>176</v>
      </c>
      <c r="M23" s="17" t="s">
        <v>127</v>
      </c>
      <c r="N23" s="17" t="s">
        <v>177</v>
      </c>
    </row>
    <row r="24" spans="1:14" x14ac:dyDescent="0.2">
      <c r="I24" s="62" t="s">
        <v>146</v>
      </c>
      <c r="J24" s="62" t="s">
        <v>173</v>
      </c>
      <c r="K24" s="30"/>
    </row>
    <row r="25" spans="1:14" x14ac:dyDescent="0.2">
      <c r="I25" s="58">
        <v>9.3999999999999986E-3</v>
      </c>
      <c r="J25" s="58">
        <v>9.7999999999999997E-3</v>
      </c>
      <c r="K25" s="30"/>
    </row>
    <row r="26" spans="1:14" x14ac:dyDescent="0.2">
      <c r="I26" s="58">
        <v>6.1999999999999998E-3</v>
      </c>
      <c r="J26" s="58">
        <v>1.4499999999999999E-2</v>
      </c>
      <c r="K26" s="30"/>
    </row>
    <row r="27" spans="1:14" x14ac:dyDescent="0.2">
      <c r="I27" s="58">
        <v>9.7000000000000003E-3</v>
      </c>
      <c r="J27" s="58">
        <v>1.1899999999999999E-2</v>
      </c>
      <c r="K27" s="30"/>
    </row>
    <row r="28" spans="1:14" x14ac:dyDescent="0.2">
      <c r="I28" s="58">
        <v>1.5100000000000001E-2</v>
      </c>
      <c r="J28" s="58">
        <v>9.8999999999999991E-3</v>
      </c>
      <c r="K28" s="30"/>
    </row>
    <row r="29" spans="1:14" x14ac:dyDescent="0.2">
      <c r="I29" s="58">
        <v>1.4999999999999999E-2</v>
      </c>
      <c r="J29" s="58">
        <v>9.5999999999999992E-3</v>
      </c>
      <c r="K29" s="30"/>
    </row>
    <row r="30" spans="1:14" x14ac:dyDescent="0.2">
      <c r="I30" s="58">
        <v>9.7999999999999997E-3</v>
      </c>
      <c r="J30" s="58">
        <v>9.3999999999999986E-3</v>
      </c>
      <c r="K30" s="30"/>
    </row>
    <row r="31" spans="1:14" x14ac:dyDescent="0.2">
      <c r="I31" s="58">
        <v>8.8999999999999999E-3</v>
      </c>
      <c r="J31" s="58"/>
      <c r="K31" s="30"/>
    </row>
    <row r="32" spans="1:14" x14ac:dyDescent="0.2">
      <c r="I32" s="58">
        <v>6.8000000000000005E-3</v>
      </c>
      <c r="J32" s="58"/>
      <c r="K32" s="30"/>
    </row>
    <row r="33" spans="8:11" x14ac:dyDescent="0.2">
      <c r="I33" s="58">
        <v>6.8000000000000005E-3</v>
      </c>
      <c r="J33" s="58"/>
    </row>
    <row r="34" spans="8:11" x14ac:dyDescent="0.2">
      <c r="I34" s="58">
        <v>5.7999999999999996E-3</v>
      </c>
      <c r="J34" s="58"/>
      <c r="K34" s="36"/>
    </row>
    <row r="35" spans="8:11" x14ac:dyDescent="0.2">
      <c r="I35" s="58">
        <v>7.9000000000000008E-3</v>
      </c>
      <c r="J35" s="58"/>
      <c r="K35" s="21"/>
    </row>
    <row r="36" spans="8:11" x14ac:dyDescent="0.2">
      <c r="I36" s="58">
        <v>4.8999999999999998E-3</v>
      </c>
      <c r="J36" s="58"/>
      <c r="K36" s="30"/>
    </row>
    <row r="37" spans="8:11" x14ac:dyDescent="0.2">
      <c r="I37" s="58">
        <v>6.7000000000000002E-3</v>
      </c>
      <c r="J37" s="58"/>
      <c r="K37" s="30"/>
    </row>
    <row r="38" spans="8:11" x14ac:dyDescent="0.2">
      <c r="K38" s="30"/>
    </row>
    <row r="39" spans="8:11" x14ac:dyDescent="0.2">
      <c r="H39" s="48" t="s">
        <v>363</v>
      </c>
      <c r="I39" s="58">
        <f>AVERAGE(I25:I37)</f>
        <v>8.6923076923076919E-3</v>
      </c>
      <c r="J39" s="58">
        <f>AVERAGE(J25:J37)</f>
        <v>1.0849999999999999E-2</v>
      </c>
      <c r="K39" s="30"/>
    </row>
    <row r="40" spans="8:11" x14ac:dyDescent="0.2">
      <c r="H40" s="48" t="s">
        <v>542</v>
      </c>
      <c r="I40" s="58">
        <f>_xlfn.STDEV.S(I25:I37)/SQRT(COUNT(I25:I37))</f>
        <v>8.9281042424969187E-4</v>
      </c>
      <c r="J40" s="58">
        <f>_xlfn.STDEV.S(J25:J37)/SQRT(COUNT(J25:J37))</f>
        <v>8.1843346298482542E-4</v>
      </c>
      <c r="K40" s="30"/>
    </row>
    <row r="41" spans="8:11" x14ac:dyDescent="0.2">
      <c r="H41" s="48" t="s">
        <v>377</v>
      </c>
      <c r="J41" s="198">
        <f>_xlfn.T.TEST(J25:J31,I25:I37,2,2)</f>
        <v>0.15200752105119253</v>
      </c>
      <c r="K41" s="30"/>
    </row>
    <row r="42" spans="8:11" x14ac:dyDescent="0.2">
      <c r="K42" s="30"/>
    </row>
    <row r="43" spans="8:11" x14ac:dyDescent="0.2">
      <c r="I43" s="102" t="s">
        <v>174</v>
      </c>
      <c r="J43" s="102"/>
      <c r="K43" s="30"/>
    </row>
    <row r="44" spans="8:11" x14ac:dyDescent="0.2">
      <c r="I44" s="62" t="s">
        <v>146</v>
      </c>
      <c r="J44" s="62" t="s">
        <v>173</v>
      </c>
      <c r="K44" s="30"/>
    </row>
    <row r="45" spans="8:11" x14ac:dyDescent="0.2">
      <c r="I45" s="30">
        <v>4.3099999999999996</v>
      </c>
      <c r="J45" s="30">
        <v>5.26</v>
      </c>
      <c r="K45" s="30"/>
    </row>
    <row r="46" spans="8:11" x14ac:dyDescent="0.2">
      <c r="I46" s="30">
        <v>2.19</v>
      </c>
      <c r="J46" s="30">
        <v>3.45</v>
      </c>
      <c r="K46" s="30"/>
    </row>
    <row r="47" spans="8:11" x14ac:dyDescent="0.2">
      <c r="I47" s="30">
        <v>3.16</v>
      </c>
      <c r="J47" s="30">
        <v>2.16</v>
      </c>
      <c r="K47" s="30"/>
    </row>
    <row r="48" spans="8:11" x14ac:dyDescent="0.2">
      <c r="I48" s="30">
        <v>3.08</v>
      </c>
      <c r="J48" s="30">
        <v>1.62</v>
      </c>
      <c r="K48" s="30"/>
    </row>
    <row r="49" spans="8:10" x14ac:dyDescent="0.2">
      <c r="I49" s="30">
        <v>1.89</v>
      </c>
      <c r="J49" s="30">
        <v>2.59</v>
      </c>
    </row>
    <row r="50" spans="8:10" x14ac:dyDescent="0.2">
      <c r="I50" s="30">
        <v>2.38</v>
      </c>
      <c r="J50" s="30">
        <v>3.33</v>
      </c>
    </row>
    <row r="51" spans="8:10" x14ac:dyDescent="0.2">
      <c r="I51" s="30">
        <v>2.48</v>
      </c>
      <c r="J51" s="30"/>
    </row>
    <row r="52" spans="8:10" x14ac:dyDescent="0.2">
      <c r="I52" s="30">
        <v>4.4800000000000004</v>
      </c>
      <c r="J52" s="30"/>
    </row>
    <row r="53" spans="8:10" x14ac:dyDescent="0.2">
      <c r="I53" s="30">
        <v>2.57</v>
      </c>
      <c r="J53" s="30"/>
    </row>
    <row r="54" spans="8:10" x14ac:dyDescent="0.2">
      <c r="I54" s="30">
        <v>3.19</v>
      </c>
      <c r="J54" s="30"/>
    </row>
    <row r="55" spans="8:10" x14ac:dyDescent="0.2">
      <c r="I55" s="30">
        <v>3.43</v>
      </c>
      <c r="J55" s="30"/>
    </row>
    <row r="56" spans="8:10" x14ac:dyDescent="0.2">
      <c r="I56" s="30">
        <v>2.97</v>
      </c>
      <c r="J56" s="30"/>
    </row>
    <row r="57" spans="8:10" x14ac:dyDescent="0.2">
      <c r="I57" s="30">
        <v>1.1499999999999999</v>
      </c>
      <c r="J57" s="30"/>
    </row>
    <row r="59" spans="8:10" x14ac:dyDescent="0.2">
      <c r="H59" s="48" t="s">
        <v>363</v>
      </c>
      <c r="I59" s="71">
        <f>AVERAGE(I45:I57)</f>
        <v>2.867692307692308</v>
      </c>
      <c r="J59" s="71">
        <f>AVERAGE(J45:J57)</f>
        <v>3.0683333333333338</v>
      </c>
    </row>
    <row r="60" spans="8:10" x14ac:dyDescent="0.2">
      <c r="H60" s="48" t="s">
        <v>542</v>
      </c>
      <c r="I60" s="71">
        <f>_xlfn.STDEV.S(I45:I57)/SQRT(COUNT(I45:I57))</f>
        <v>0.25423629692582511</v>
      </c>
      <c r="J60" s="71">
        <f>_xlfn.STDEV.S(J45:J57)/SQRT(COUNT(J45:J57))</f>
        <v>0.52182638662468683</v>
      </c>
    </row>
    <row r="61" spans="8:10" x14ac:dyDescent="0.2">
      <c r="H61" s="48" t="s">
        <v>377</v>
      </c>
      <c r="J61" s="198">
        <f>_xlfn.T.TEST(J45:J51,I45:I57,2,2)</f>
        <v>0.6996868751401133</v>
      </c>
    </row>
  </sheetData>
  <mergeCells count="2">
    <mergeCell ref="I2:J2"/>
    <mergeCell ref="I23:J23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C5608-A6FC-4795-9A33-1A049BB50415}">
  <dimension ref="A1:CX87"/>
  <sheetViews>
    <sheetView topLeftCell="AV1" workbookViewId="0">
      <selection activeCell="BA23" sqref="BA23"/>
    </sheetView>
  </sheetViews>
  <sheetFormatPr defaultRowHeight="14.25" x14ac:dyDescent="0.2"/>
  <cols>
    <col min="16" max="21" width="9" style="103"/>
    <col min="46" max="46" width="33" customWidth="1"/>
    <col min="47" max="47" width="34" customWidth="1"/>
    <col min="48" max="48" width="34.375" customWidth="1"/>
    <col min="50" max="50" width="44" customWidth="1"/>
    <col min="53" max="53" width="12.5" customWidth="1"/>
    <col min="54" max="54" width="13.75" customWidth="1"/>
    <col min="59" max="59" width="9" customWidth="1"/>
    <col min="79" max="79" width="10.5" customWidth="1"/>
  </cols>
  <sheetData>
    <row r="1" spans="1:102" x14ac:dyDescent="0.2">
      <c r="A1" s="3" t="s">
        <v>178</v>
      </c>
      <c r="O1" s="123" t="s">
        <v>184</v>
      </c>
      <c r="P1" s="126"/>
      <c r="Q1" s="127"/>
      <c r="R1" s="127"/>
      <c r="S1" s="127"/>
      <c r="T1" s="127"/>
      <c r="U1" s="127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T1" s="3" t="s">
        <v>192</v>
      </c>
      <c r="AX1" s="3" t="s">
        <v>193</v>
      </c>
      <c r="BA1" s="3" t="s">
        <v>202</v>
      </c>
      <c r="BE1" s="123" t="s">
        <v>203</v>
      </c>
      <c r="BF1" s="124"/>
      <c r="BG1" s="124"/>
      <c r="BH1" s="124"/>
      <c r="CA1" s="3" t="s">
        <v>215</v>
      </c>
    </row>
    <row r="2" spans="1:102" x14ac:dyDescent="0.2">
      <c r="A2" s="3"/>
      <c r="B2" s="3"/>
      <c r="C2" s="3"/>
      <c r="D2" s="3"/>
      <c r="E2" s="3"/>
      <c r="F2" s="3"/>
      <c r="G2" s="3"/>
      <c r="H2" s="102"/>
      <c r="I2" s="102"/>
      <c r="J2" s="102"/>
      <c r="K2" s="102"/>
      <c r="L2" s="102"/>
      <c r="M2" s="102"/>
      <c r="N2" s="102"/>
      <c r="O2" s="212" t="s">
        <v>185</v>
      </c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126"/>
      <c r="AN2" s="126"/>
      <c r="AO2" s="126"/>
      <c r="AP2" s="126"/>
      <c r="AQ2" s="126"/>
      <c r="AR2" s="102"/>
      <c r="AT2" s="209" t="s">
        <v>51</v>
      </c>
      <c r="AU2" s="209"/>
      <c r="AV2" s="209"/>
      <c r="AX2" s="40" t="s">
        <v>51</v>
      </c>
      <c r="BA2" s="209" t="s">
        <v>322</v>
      </c>
      <c r="BB2" s="209"/>
      <c r="BE2" s="124"/>
      <c r="BF2" s="124"/>
      <c r="BG2" s="124"/>
      <c r="BH2" s="124"/>
      <c r="BM2" s="146"/>
      <c r="BN2" s="183" t="s">
        <v>283</v>
      </c>
      <c r="BO2" s="183"/>
      <c r="BP2" s="183"/>
      <c r="BQ2" s="183"/>
      <c r="BR2" s="183"/>
      <c r="BS2" s="183"/>
      <c r="BT2" s="146"/>
      <c r="BU2" s="146"/>
      <c r="BV2" s="146"/>
      <c r="CA2" s="208" t="s">
        <v>381</v>
      </c>
      <c r="CB2" s="208"/>
      <c r="CC2" s="208"/>
      <c r="CD2" s="208"/>
      <c r="CE2" s="208"/>
      <c r="CF2" s="208"/>
      <c r="CG2" s="208"/>
      <c r="CH2" s="208"/>
      <c r="CI2" s="208"/>
      <c r="CJ2" s="208"/>
      <c r="CK2" s="208"/>
      <c r="CL2" s="208"/>
      <c r="CM2" s="208"/>
      <c r="CN2" s="208"/>
      <c r="CO2" s="208"/>
      <c r="CP2" s="208"/>
      <c r="CQ2" s="208"/>
      <c r="CR2" s="208"/>
      <c r="CS2" s="208"/>
      <c r="CT2" s="208"/>
      <c r="CU2" s="208"/>
      <c r="CV2" s="208"/>
      <c r="CW2" s="208"/>
      <c r="CX2" s="208"/>
    </row>
    <row r="3" spans="1:102" x14ac:dyDescent="0.2">
      <c r="A3" s="3" t="s">
        <v>318</v>
      </c>
      <c r="B3" s="3"/>
      <c r="C3" s="3"/>
      <c r="D3" s="3"/>
      <c r="E3" s="3"/>
      <c r="F3" s="3"/>
      <c r="G3" s="3"/>
      <c r="H3" s="102"/>
      <c r="I3" s="102"/>
      <c r="J3" s="102"/>
      <c r="K3" s="102"/>
      <c r="L3" s="102"/>
      <c r="M3" s="102"/>
      <c r="N3" s="102"/>
      <c r="O3" s="212" t="s">
        <v>68</v>
      </c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126"/>
      <c r="AN3" s="126"/>
      <c r="AO3" s="126"/>
      <c r="AP3" s="126"/>
      <c r="AQ3" s="126"/>
      <c r="AR3" s="102"/>
      <c r="AT3" s="215" t="s">
        <v>199</v>
      </c>
      <c r="AU3" s="215"/>
      <c r="AV3" s="215"/>
      <c r="BA3" s="24" t="s">
        <v>109</v>
      </c>
      <c r="BB3" s="24" t="s">
        <v>194</v>
      </c>
      <c r="BE3" s="124"/>
      <c r="BF3" s="185" t="s">
        <v>204</v>
      </c>
      <c r="BG3" s="185" t="s">
        <v>467</v>
      </c>
      <c r="BH3" s="185" t="s">
        <v>468</v>
      </c>
      <c r="BL3" s="229" t="s">
        <v>208</v>
      </c>
      <c r="BM3" s="229"/>
      <c r="BN3" s="229"/>
      <c r="BO3" s="229"/>
      <c r="BP3" s="229"/>
      <c r="BQ3" s="229"/>
      <c r="BR3" s="229" t="s">
        <v>209</v>
      </c>
      <c r="BS3" s="229"/>
      <c r="BT3" s="229"/>
      <c r="BU3" s="229"/>
      <c r="BV3" s="229"/>
      <c r="BW3" s="229"/>
      <c r="BX3" s="229"/>
      <c r="CA3" s="41" t="s">
        <v>216</v>
      </c>
      <c r="CG3" s="41" t="s">
        <v>217</v>
      </c>
      <c r="CN3" s="41" t="s">
        <v>218</v>
      </c>
      <c r="CT3" s="41" t="s">
        <v>219</v>
      </c>
    </row>
    <row r="4" spans="1:102" x14ac:dyDescent="0.2">
      <c r="A4" s="48"/>
      <c r="B4" s="224" t="s">
        <v>51</v>
      </c>
      <c r="C4" s="224"/>
      <c r="D4" s="224"/>
      <c r="E4" s="224"/>
      <c r="F4" s="224"/>
      <c r="G4" s="224" t="s">
        <v>179</v>
      </c>
      <c r="H4" s="224"/>
      <c r="I4" s="224"/>
      <c r="J4" s="224"/>
      <c r="K4" s="224"/>
      <c r="L4" s="105"/>
      <c r="M4" s="105"/>
      <c r="N4" s="105"/>
      <c r="O4" s="229" t="s">
        <v>109</v>
      </c>
      <c r="P4" s="229"/>
      <c r="Q4" s="229"/>
      <c r="R4" s="229"/>
      <c r="S4" s="229"/>
      <c r="T4" s="229"/>
      <c r="U4" s="125"/>
      <c r="V4" s="229" t="s">
        <v>383</v>
      </c>
      <c r="W4" s="229"/>
      <c r="X4" s="229"/>
      <c r="Y4" s="229"/>
      <c r="Z4" s="229"/>
      <c r="AA4" s="229"/>
      <c r="AB4" s="229"/>
      <c r="AC4" s="125"/>
      <c r="AD4" s="229" t="s">
        <v>384</v>
      </c>
      <c r="AE4" s="229"/>
      <c r="AF4" s="229"/>
      <c r="AG4" s="229"/>
      <c r="AH4" s="229"/>
      <c r="AI4" s="229"/>
      <c r="AJ4" s="125"/>
      <c r="AK4" s="125"/>
      <c r="AL4" s="229" t="s">
        <v>179</v>
      </c>
      <c r="AM4" s="229"/>
      <c r="AN4" s="229"/>
      <c r="AO4" s="229"/>
      <c r="AP4" s="229"/>
      <c r="AQ4" s="229"/>
      <c r="AR4" s="105"/>
      <c r="AT4" s="18" t="s">
        <v>196</v>
      </c>
      <c r="AU4" s="18" t="s">
        <v>197</v>
      </c>
      <c r="AV4" s="18" t="s">
        <v>198</v>
      </c>
      <c r="BA4" s="80">
        <v>4.5679499999999997</v>
      </c>
      <c r="BB4" s="80">
        <v>1.4676800000000001</v>
      </c>
      <c r="BI4" s="124" t="s">
        <v>578</v>
      </c>
      <c r="BK4" s="48"/>
      <c r="BL4" s="71" t="s">
        <v>469</v>
      </c>
      <c r="BM4" s="71" t="s">
        <v>347</v>
      </c>
      <c r="BN4" s="71" t="s">
        <v>348</v>
      </c>
      <c r="BO4" s="71" t="s">
        <v>349</v>
      </c>
      <c r="BP4" s="71" t="s">
        <v>470</v>
      </c>
      <c r="BQ4" s="121" t="s">
        <v>542</v>
      </c>
      <c r="BR4" s="71" t="s">
        <v>469</v>
      </c>
      <c r="BS4" s="71" t="s">
        <v>347</v>
      </c>
      <c r="BT4" s="71" t="s">
        <v>348</v>
      </c>
      <c r="BU4" s="71" t="s">
        <v>349</v>
      </c>
      <c r="BV4" s="71" t="s">
        <v>470</v>
      </c>
      <c r="BW4" s="121" t="s">
        <v>542</v>
      </c>
      <c r="BX4" s="71" t="s">
        <v>471</v>
      </c>
      <c r="CA4" s="41" t="s">
        <v>334</v>
      </c>
      <c r="CG4" s="41" t="s">
        <v>334</v>
      </c>
      <c r="CN4" s="41" t="s">
        <v>334</v>
      </c>
      <c r="CT4" s="41" t="s">
        <v>334</v>
      </c>
    </row>
    <row r="5" spans="1:102" x14ac:dyDescent="0.2">
      <c r="A5" s="48"/>
      <c r="B5" s="104" t="s">
        <v>380</v>
      </c>
      <c r="C5" s="104" t="s">
        <v>347</v>
      </c>
      <c r="D5" s="104" t="s">
        <v>348</v>
      </c>
      <c r="E5" s="104" t="s">
        <v>363</v>
      </c>
      <c r="F5" s="175" t="s">
        <v>542</v>
      </c>
      <c r="G5" s="104" t="s">
        <v>380</v>
      </c>
      <c r="H5" s="104" t="s">
        <v>347</v>
      </c>
      <c r="I5" s="104" t="s">
        <v>348</v>
      </c>
      <c r="J5" s="104" t="s">
        <v>363</v>
      </c>
      <c r="K5" s="175" t="s">
        <v>542</v>
      </c>
      <c r="L5" s="105" t="s">
        <v>364</v>
      </c>
      <c r="M5" s="105"/>
      <c r="O5" s="104" t="s">
        <v>385</v>
      </c>
      <c r="P5" s="104" t="s">
        <v>386</v>
      </c>
      <c r="Q5" s="104" t="s">
        <v>387</v>
      </c>
      <c r="R5" s="104" t="s">
        <v>388</v>
      </c>
      <c r="S5" s="104" t="s">
        <v>363</v>
      </c>
      <c r="T5" s="175" t="s">
        <v>542</v>
      </c>
      <c r="U5" s="104"/>
      <c r="V5" s="104" t="s">
        <v>385</v>
      </c>
      <c r="W5" s="104" t="s">
        <v>386</v>
      </c>
      <c r="X5" s="104" t="s">
        <v>387</v>
      </c>
      <c r="Y5" s="104" t="s">
        <v>388</v>
      </c>
      <c r="Z5" s="104" t="s">
        <v>363</v>
      </c>
      <c r="AA5" s="175" t="s">
        <v>542</v>
      </c>
      <c r="AB5" s="104" t="s">
        <v>364</v>
      </c>
      <c r="AC5" s="104"/>
      <c r="AD5" s="104" t="s">
        <v>385</v>
      </c>
      <c r="AE5" s="104" t="s">
        <v>386</v>
      </c>
      <c r="AF5" s="104" t="s">
        <v>387</v>
      </c>
      <c r="AG5" s="104" t="s">
        <v>388</v>
      </c>
      <c r="AH5" s="104" t="s">
        <v>363</v>
      </c>
      <c r="AI5" s="175" t="s">
        <v>542</v>
      </c>
      <c r="AJ5" s="104" t="s">
        <v>364</v>
      </c>
      <c r="AK5" s="104"/>
      <c r="AL5" s="104" t="s">
        <v>385</v>
      </c>
      <c r="AM5" s="104" t="s">
        <v>386</v>
      </c>
      <c r="AN5" s="104" t="s">
        <v>387</v>
      </c>
      <c r="AO5" s="104" t="s">
        <v>388</v>
      </c>
      <c r="AP5" s="104" t="s">
        <v>363</v>
      </c>
      <c r="AQ5" s="175" t="s">
        <v>542</v>
      </c>
      <c r="AR5" s="104" t="s">
        <v>364</v>
      </c>
      <c r="AS5" s="8"/>
      <c r="AT5" s="8"/>
      <c r="AU5" s="8"/>
      <c r="AV5" s="8"/>
      <c r="AW5" s="8"/>
      <c r="AX5" s="8"/>
      <c r="BA5" s="80">
        <v>5.0015000000000001</v>
      </c>
      <c r="BB5" s="80">
        <v>0.57540100000000005</v>
      </c>
      <c r="BE5" t="s">
        <v>205</v>
      </c>
      <c r="BK5" s="182" t="s">
        <v>186</v>
      </c>
      <c r="BL5" s="71">
        <v>2.9822220861264404</v>
      </c>
      <c r="BM5" s="71">
        <v>2.6304890251973916</v>
      </c>
      <c r="BN5" s="71">
        <v>2.7632148365999072</v>
      </c>
      <c r="BO5" s="71">
        <v>2.6631935664849817</v>
      </c>
      <c r="BP5" s="71">
        <f>AVERAGE(BL5:BO5)</f>
        <v>2.7597798786021803</v>
      </c>
      <c r="BQ5" s="184">
        <f>_xlfn.STDEV.S(BL5:BO5)/SQRT(COUNT(BL5:BO5))</f>
        <v>7.9339657531848254E-2</v>
      </c>
      <c r="BR5" s="71">
        <v>1.3430914266225265</v>
      </c>
      <c r="BS5" s="71">
        <v>1.361909509785485</v>
      </c>
      <c r="BT5" s="71">
        <v>1.2380109092972107</v>
      </c>
      <c r="BU5" s="71">
        <v>1.2419687599829046</v>
      </c>
      <c r="BV5" s="71">
        <f>AVERAGE(BR5:BU5)</f>
        <v>1.2962451514220317</v>
      </c>
      <c r="BW5" s="184">
        <f>_xlfn.STDEV.S(BR5:BU5)/SQRT(COUNT(BR5:BU5))</f>
        <v>3.271535710099837E-2</v>
      </c>
      <c r="BX5" s="198">
        <f>_xlfn.T.TEST(BL5:BO5,BR5:BU5,2,2)</f>
        <v>2.6009422167726323E-6</v>
      </c>
    </row>
    <row r="6" spans="1:102" x14ac:dyDescent="0.2">
      <c r="A6" s="39" t="s">
        <v>180</v>
      </c>
      <c r="B6" s="108">
        <v>0.9788230083943017</v>
      </c>
      <c r="C6" s="108">
        <v>0.98160768884942373</v>
      </c>
      <c r="D6" s="108">
        <v>1.0395693027562745</v>
      </c>
      <c r="E6" s="108">
        <f>AVERAGE(B6:D6)</f>
        <v>1</v>
      </c>
      <c r="F6" s="177">
        <f>_xlfn.STDEV.S(B6:D6)/SQRT(COUNT(B6:D6))</f>
        <v>1.980097558011195E-2</v>
      </c>
      <c r="G6" s="108">
        <v>0.30711782217858191</v>
      </c>
      <c r="H6" s="108">
        <v>0.31524819443108643</v>
      </c>
      <c r="I6" s="108">
        <v>0.27904063844111576</v>
      </c>
      <c r="J6" s="108">
        <f>AVERAGE(G6:I6)</f>
        <v>0.30046888501692798</v>
      </c>
      <c r="K6" s="177">
        <f>_xlfn.STDEV.S(G6:I6)/SQRT(COUNT(G6:I6))</f>
        <v>1.0968182039068457E-2</v>
      </c>
      <c r="L6" s="203">
        <f>_xlfn.T.TEST(G6:I6,B6:D6,2,2)</f>
        <v>6.5325286967410501E-6</v>
      </c>
      <c r="M6" s="108"/>
      <c r="N6" s="129" t="s">
        <v>389</v>
      </c>
      <c r="O6" s="108">
        <v>0.96378314966260015</v>
      </c>
      <c r="P6" s="108">
        <v>0.91184965743451019</v>
      </c>
      <c r="Q6" s="108">
        <v>1.0424208804957613</v>
      </c>
      <c r="R6" s="108">
        <v>1.08194631240713</v>
      </c>
      <c r="S6" s="108">
        <f>AVERAGE(O6:R6)</f>
        <v>1.0000000000000004</v>
      </c>
      <c r="T6" s="177">
        <f>_xlfn.STDEV.S(O6:R6)/SQRT(COUNT(O6:R6))</f>
        <v>3.8293681334672605E-2</v>
      </c>
      <c r="U6" s="108"/>
      <c r="V6" s="108">
        <v>1.5465679630484721</v>
      </c>
      <c r="W6" s="108">
        <v>1.4352230001757933</v>
      </c>
      <c r="X6" s="108">
        <v>1.4011636660949185</v>
      </c>
      <c r="Y6" s="108">
        <v>1.1027548385031343</v>
      </c>
      <c r="Z6" s="108">
        <f>AVERAGE(V6:Y6)</f>
        <v>1.3714273669555797</v>
      </c>
      <c r="AA6" s="177">
        <f>_xlfn.STDEV.S(V6:Y6)/SQRT(COUNT(V6:Y6))</f>
        <v>9.4786288674960001E-2</v>
      </c>
      <c r="AB6" s="203">
        <f>_xlfn.T.TEST(O6:R6,V6:Y6,2,2)</f>
        <v>1.0922316369570126E-2</v>
      </c>
      <c r="AC6" s="108"/>
      <c r="AD6" s="108">
        <v>4.6605419053259487</v>
      </c>
      <c r="AE6" s="108">
        <v>3.991386486873794</v>
      </c>
      <c r="AF6" s="108">
        <v>4.2649336005029186</v>
      </c>
      <c r="AG6" s="108">
        <v>4.4489111772215137</v>
      </c>
      <c r="AH6" s="108">
        <f>AVERAGE(AD6:AG6)</f>
        <v>4.3414432924810438</v>
      </c>
      <c r="AI6" s="177">
        <f>_xlfn.STDEV.S(AD6:AG6)/SQRT(COUNT(AD6:AG6))</f>
        <v>0.14194094167665675</v>
      </c>
      <c r="AJ6" s="203">
        <f>_xlfn.T.TEST(AD6:AG6,O6:R6,2,2)</f>
        <v>4.7502454287819808E-7</v>
      </c>
      <c r="AK6" s="108"/>
      <c r="AL6" s="108">
        <v>5.5437575491480393</v>
      </c>
      <c r="AM6" s="108">
        <v>4.9393252324010914</v>
      </c>
      <c r="AN6" s="108">
        <v>4.4784664636628522</v>
      </c>
      <c r="AO6" s="108">
        <v>4.1982129908710313</v>
      </c>
      <c r="AP6" s="108">
        <f>AVERAGE(AL6:AO6)</f>
        <v>4.7899405590207538</v>
      </c>
      <c r="AQ6" s="177">
        <f>_xlfn.STDEV.S(AL6:AO6)/SQRT(COUNT(AL6:AO6))</f>
        <v>0.29406822652701353</v>
      </c>
      <c r="AR6" s="203">
        <f>_xlfn.T.TEST(AL6:AO6,O6:R6,2,3)</f>
        <v>8.7446798795118774E-4</v>
      </c>
      <c r="AS6" s="8"/>
      <c r="AT6" s="8"/>
      <c r="AU6" s="8"/>
      <c r="AV6" s="8"/>
      <c r="AW6" s="8"/>
      <c r="AX6" s="8"/>
      <c r="BA6" s="80">
        <v>3.9588800000000002</v>
      </c>
      <c r="BB6" s="80">
        <v>0.70753200000000005</v>
      </c>
      <c r="BK6" s="182" t="s">
        <v>187</v>
      </c>
      <c r="BL6" s="71">
        <v>2.1423566754673828</v>
      </c>
      <c r="BM6" s="71">
        <v>2.4005305626395423</v>
      </c>
      <c r="BN6" s="71">
        <v>2.714151007811989</v>
      </c>
      <c r="BO6" s="71">
        <v>2.7346904370712286</v>
      </c>
      <c r="BP6" s="71">
        <f t="shared" ref="BP6:BP14" si="0">AVERAGE(BL6:BO6)</f>
        <v>2.4979321707475357</v>
      </c>
      <c r="BQ6" s="184">
        <f t="shared" ref="BQ6:BQ14" si="1">_xlfn.STDEV.S(BL6:BO6)/SQRT(COUNT(BL6:BO6))</f>
        <v>0.14104552110337004</v>
      </c>
      <c r="BR6" s="71">
        <v>0.99618337656861533</v>
      </c>
      <c r="BS6" s="71">
        <v>1.1080766925930146</v>
      </c>
      <c r="BT6" s="71">
        <v>1.2813629023307989</v>
      </c>
      <c r="BU6" s="71">
        <v>1.2586852594086291</v>
      </c>
      <c r="BV6" s="71">
        <f t="shared" ref="BV6:BV14" si="2">AVERAGE(BR6:BU6)</f>
        <v>1.1610770577252643</v>
      </c>
      <c r="BW6" s="184">
        <f t="shared" ref="BW6:BW14" si="3">_xlfn.STDEV.S(BR6:BU6)/SQRT(COUNT(BR6:BU6))</f>
        <v>6.7078939962473577E-2</v>
      </c>
      <c r="BX6" s="198">
        <f t="shared" ref="BX6:BX13" si="4">_xlfn.T.TEST(BL6:BO6,BR6:BU6,2,2)</f>
        <v>1.3956984579500934E-4</v>
      </c>
    </row>
    <row r="7" spans="1:102" x14ac:dyDescent="0.2">
      <c r="A7" s="39" t="s">
        <v>181</v>
      </c>
      <c r="B7" s="108">
        <v>0.95760944266545822</v>
      </c>
      <c r="C7" s="108">
        <v>0.94718811803932035</v>
      </c>
      <c r="D7" s="108">
        <v>1.0952024392952213</v>
      </c>
      <c r="E7" s="108">
        <f t="shared" ref="E7:E9" si="5">AVERAGE(B7:D7)</f>
        <v>1</v>
      </c>
      <c r="F7" s="177">
        <f t="shared" ref="F7:F9" si="6">_xlfn.STDEV.S(B7:D7)/SQRT(COUNT(B7:D7))</f>
        <v>4.7696189007652268E-2</v>
      </c>
      <c r="G7" s="108">
        <v>0.22116166633154366</v>
      </c>
      <c r="H7" s="108">
        <v>0.21640679629423998</v>
      </c>
      <c r="I7" s="108">
        <v>0.23766697377937701</v>
      </c>
      <c r="J7" s="108">
        <f t="shared" ref="J7:J9" si="7">AVERAGE(G7:I7)</f>
        <v>0.22507847880172024</v>
      </c>
      <c r="K7" s="177">
        <f t="shared" ref="K7:K9" si="8">_xlfn.STDEV.S(G7:I7)/SQRT(COUNT(G7:I7))</f>
        <v>6.4421748817145045E-3</v>
      </c>
      <c r="L7" s="203">
        <f>_xlfn.T.TEST(G7:I7,B7:D7,2,3)</f>
        <v>3.2857107567492621E-3</v>
      </c>
      <c r="M7" s="108"/>
      <c r="N7" s="129" t="s">
        <v>390</v>
      </c>
      <c r="O7" s="108">
        <v>0.80968365831469313</v>
      </c>
      <c r="P7" s="108">
        <v>1.03312999156396</v>
      </c>
      <c r="Q7" s="108">
        <v>1.0990763622834567</v>
      </c>
      <c r="R7" s="108">
        <v>1.0581099878378897</v>
      </c>
      <c r="S7" s="108">
        <f t="shared" ref="S7:S9" si="9">AVERAGE(O7:R7)</f>
        <v>0.99999999999999989</v>
      </c>
      <c r="T7" s="177">
        <f t="shared" ref="T7:T10" si="10">_xlfn.STDEV.S(O7:R7)/SQRT(COUNT(O7:R7))</f>
        <v>6.4878606196077937E-2</v>
      </c>
      <c r="U7" s="108"/>
      <c r="V7" s="108">
        <v>1.362307401307149</v>
      </c>
      <c r="W7" s="108">
        <v>1.7827543492051539</v>
      </c>
      <c r="X7" s="108">
        <v>1.833081910052837</v>
      </c>
      <c r="Y7" s="108">
        <v>1.9453286792380096</v>
      </c>
      <c r="Z7" s="108">
        <f t="shared" ref="Z7:Z10" si="11">AVERAGE(V7:Y7)</f>
        <v>1.7308680849507874</v>
      </c>
      <c r="AA7" s="177">
        <f t="shared" ref="AA7:AA10" si="12">_xlfn.STDEV.S(V7:Y7)/SQRT(COUNT(V7:Y7))</f>
        <v>0.12746573869415545</v>
      </c>
      <c r="AB7" s="203">
        <f>_xlfn.T.TEST(O7:R7,V7:Y7,2,2)</f>
        <v>2.1997024720966062E-3</v>
      </c>
      <c r="AC7" s="108"/>
      <c r="AD7" s="108">
        <v>4.4095518984699913</v>
      </c>
      <c r="AE7" s="108">
        <v>5.7129972623583951</v>
      </c>
      <c r="AF7" s="108">
        <v>6.1214534661269839</v>
      </c>
      <c r="AG7" s="108">
        <v>6.1699012844222567</v>
      </c>
      <c r="AH7" s="108">
        <f t="shared" ref="AH7:AH10" si="13">AVERAGE(AD7:AG7)</f>
        <v>5.6034759778444068</v>
      </c>
      <c r="AI7" s="177">
        <f t="shared" ref="AI7:AI10" si="14">_xlfn.STDEV.S(AD7:AG7)/SQRT(COUNT(AD7:AG7))</f>
        <v>0.41095295000066367</v>
      </c>
      <c r="AJ7" s="203">
        <f>_xlfn.T.TEST(AD7:AG7,O7:R7,2,3)</f>
        <v>1.2635309200193395E-3</v>
      </c>
      <c r="AK7" s="108"/>
      <c r="AL7" s="108">
        <v>3.2989560833520297</v>
      </c>
      <c r="AM7" s="108">
        <v>4.8102347233291516</v>
      </c>
      <c r="AN7" s="108">
        <v>5.5370753487725946</v>
      </c>
      <c r="AO7" s="108">
        <v>5.6488932103863618</v>
      </c>
      <c r="AP7" s="108">
        <f t="shared" ref="AP7:AP10" si="15">AVERAGE(AL7:AO7)</f>
        <v>4.8237898414600338</v>
      </c>
      <c r="AQ7" s="177">
        <f t="shared" ref="AQ7:AQ10" si="16">_xlfn.STDEV.S(AL7:AO7)/SQRT(COUNT(AL7:AO7))</f>
        <v>0.5412080249658362</v>
      </c>
      <c r="AR7" s="203">
        <f t="shared" ref="AR7:AR9" si="17">_xlfn.T.TEST(AL7:AO7,O7:R7,2,3)</f>
        <v>5.4200555793080226E-3</v>
      </c>
      <c r="AS7" s="8"/>
      <c r="AT7" s="8"/>
      <c r="AU7" s="8"/>
      <c r="AV7" s="8"/>
      <c r="AW7" s="8"/>
      <c r="AX7" s="8"/>
      <c r="BA7" s="80">
        <v>2.1932100000000001</v>
      </c>
      <c r="BB7" s="80">
        <v>1.35825</v>
      </c>
      <c r="BK7" s="182" t="s">
        <v>188</v>
      </c>
      <c r="BL7" s="71">
        <v>2.4179782799381537</v>
      </c>
      <c r="BM7" s="71">
        <v>2.3958408137377485</v>
      </c>
      <c r="BN7" s="71">
        <v>2.3704323064118351</v>
      </c>
      <c r="BO7" s="71">
        <v>2.4368202524873168</v>
      </c>
      <c r="BP7" s="71">
        <f t="shared" si="0"/>
        <v>2.4052679131437635</v>
      </c>
      <c r="BQ7" s="184">
        <f t="shared" si="1"/>
        <v>1.4316346256672078E-2</v>
      </c>
      <c r="BR7" s="71">
        <v>1.254923749451573</v>
      </c>
      <c r="BS7" s="71">
        <v>1.3257357437368356</v>
      </c>
      <c r="BT7" s="71">
        <v>1.319636039227698</v>
      </c>
      <c r="BU7" s="71">
        <v>1.3499036083730256</v>
      </c>
      <c r="BV7" s="71">
        <f t="shared" si="2"/>
        <v>1.3125497851972829</v>
      </c>
      <c r="BW7" s="184">
        <f t="shared" si="3"/>
        <v>2.028988376917764E-2</v>
      </c>
      <c r="BX7" s="198">
        <f t="shared" si="4"/>
        <v>9.2218235137239651E-9</v>
      </c>
    </row>
    <row r="8" spans="1:102" x14ac:dyDescent="0.2">
      <c r="A8" s="39" t="s">
        <v>182</v>
      </c>
      <c r="B8" s="108">
        <v>1.0006940927108703</v>
      </c>
      <c r="C8" s="108">
        <v>1.0031873956141195</v>
      </c>
      <c r="D8" s="108">
        <v>0.99611851167501042</v>
      </c>
      <c r="E8" s="108">
        <f t="shared" si="5"/>
        <v>1.0000000000000002</v>
      </c>
      <c r="F8" s="177">
        <f t="shared" si="6"/>
        <v>2.0699117174903057E-3</v>
      </c>
      <c r="G8" s="108">
        <v>0.14158588512130962</v>
      </c>
      <c r="H8" s="108">
        <v>0.1605390555884641</v>
      </c>
      <c r="I8" s="108">
        <v>0.19506447381566419</v>
      </c>
      <c r="J8" s="108">
        <f t="shared" si="7"/>
        <v>0.16572980484181263</v>
      </c>
      <c r="K8" s="177">
        <f t="shared" si="8"/>
        <v>1.5654581550282591E-2</v>
      </c>
      <c r="L8" s="203">
        <f t="shared" ref="L8:L9" si="18">_xlfn.T.TEST(G8:I8,B8:D8,2,3)</f>
        <v>2.8423153253607527E-4</v>
      </c>
      <c r="M8" s="108"/>
      <c r="N8" s="129" t="s">
        <v>391</v>
      </c>
      <c r="O8" s="108">
        <v>1.0208111299761196</v>
      </c>
      <c r="P8" s="108">
        <v>0.80260596584458377</v>
      </c>
      <c r="Q8" s="108">
        <v>1.1109178348464983</v>
      </c>
      <c r="R8" s="108">
        <v>1.0656650693327989</v>
      </c>
      <c r="S8" s="108">
        <f t="shared" si="9"/>
        <v>1.0000000000000002</v>
      </c>
      <c r="T8" s="177">
        <f t="shared" si="10"/>
        <v>6.8320430856216099E-2</v>
      </c>
      <c r="U8" s="108"/>
      <c r="V8" s="108">
        <v>1.5577766405152065</v>
      </c>
      <c r="W8" s="108">
        <v>1.3663203445500605</v>
      </c>
      <c r="X8" s="108">
        <v>1.8466350125629249</v>
      </c>
      <c r="Y8" s="108">
        <v>1.0565918369603244</v>
      </c>
      <c r="Z8" s="108">
        <f t="shared" si="11"/>
        <v>1.4568309586471291</v>
      </c>
      <c r="AA8" s="177">
        <f t="shared" si="12"/>
        <v>0.1659620330401535</v>
      </c>
      <c r="AB8" s="203">
        <f t="shared" ref="AB8:AB10" si="19">_xlfn.T.TEST(O8:R8,V8:Y8,2,2)</f>
        <v>4.3762190179712619E-2</v>
      </c>
      <c r="AC8" s="108"/>
      <c r="AD8" s="108">
        <v>5.3034985365823237</v>
      </c>
      <c r="AE8" s="108">
        <v>5.1135709463520111</v>
      </c>
      <c r="AF8" s="108">
        <v>4.5620885842446306</v>
      </c>
      <c r="AG8" s="108">
        <v>3.2216946726192726</v>
      </c>
      <c r="AH8" s="108">
        <f t="shared" si="13"/>
        <v>4.5502131849495591</v>
      </c>
      <c r="AI8" s="177">
        <f t="shared" si="14"/>
        <v>0.46992138092713515</v>
      </c>
      <c r="AJ8" s="203">
        <f t="shared" ref="AJ8:AJ10" si="20">_xlfn.T.TEST(AD8:AG8,O8:R8,2,3)</f>
        <v>4.2915859552386483E-3</v>
      </c>
      <c r="AK8" s="108"/>
      <c r="AL8" s="108">
        <v>5.5905701333979145</v>
      </c>
      <c r="AM8" s="108">
        <v>4.5356787176529068</v>
      </c>
      <c r="AN8" s="108">
        <v>5.5942925419478762</v>
      </c>
      <c r="AO8" s="108">
        <v>4.6293204696345045</v>
      </c>
      <c r="AP8" s="108">
        <f t="shared" si="15"/>
        <v>5.0874654656583003</v>
      </c>
      <c r="AQ8" s="177">
        <f t="shared" si="16"/>
        <v>0.29216910694231502</v>
      </c>
      <c r="AR8" s="203">
        <f t="shared" si="17"/>
        <v>4.9314438118897952E-4</v>
      </c>
      <c r="AS8" s="8"/>
      <c r="AT8" s="8"/>
      <c r="AU8" s="8"/>
      <c r="AV8" s="8"/>
      <c r="AW8" s="8"/>
      <c r="AX8" s="8"/>
      <c r="BA8" s="80">
        <v>2.4403199999999998</v>
      </c>
      <c r="BB8" s="80">
        <v>0.60826400000000003</v>
      </c>
      <c r="BK8" s="182" t="s">
        <v>189</v>
      </c>
      <c r="BL8" s="71">
        <v>2.3991145534245648</v>
      </c>
      <c r="BM8" s="71">
        <v>2.9322252195616341</v>
      </c>
      <c r="BN8" s="71">
        <v>2.9895957463850462</v>
      </c>
      <c r="BO8" s="71">
        <v>2.6373740679086128</v>
      </c>
      <c r="BP8" s="71">
        <f t="shared" si="0"/>
        <v>2.7395773968199646</v>
      </c>
      <c r="BQ8" s="184">
        <f t="shared" si="1"/>
        <v>0.13722937820178896</v>
      </c>
      <c r="BR8" s="71">
        <v>1.4995615527377337</v>
      </c>
      <c r="BS8" s="71">
        <v>2.1975148240914213</v>
      </c>
      <c r="BT8" s="71">
        <v>2.0203545247055232</v>
      </c>
      <c r="BU8" s="71">
        <v>1.7785999869254145</v>
      </c>
      <c r="BV8" s="71">
        <f t="shared" si="2"/>
        <v>1.8740077221150231</v>
      </c>
      <c r="BW8" s="184">
        <f>_xlfn.STDEV.S(BR8:BU8)/SQRT(COUNT(BR8:BU8))</f>
        <v>0.15148894386306636</v>
      </c>
      <c r="BX8" s="198">
        <f t="shared" si="4"/>
        <v>5.4722016477763442E-3</v>
      </c>
    </row>
    <row r="9" spans="1:102" x14ac:dyDescent="0.2">
      <c r="A9" s="39" t="s">
        <v>183</v>
      </c>
      <c r="B9" s="108">
        <v>0.95356313312023555</v>
      </c>
      <c r="C9" s="108">
        <v>1.0991882560675592</v>
      </c>
      <c r="D9" s="108">
        <v>0.94724861081220535</v>
      </c>
      <c r="E9" s="108">
        <f t="shared" si="5"/>
        <v>1</v>
      </c>
      <c r="F9" s="177">
        <f t="shared" si="6"/>
        <v>4.9627616318226889E-2</v>
      </c>
      <c r="G9" s="108">
        <v>0.10784369253858213</v>
      </c>
      <c r="H9" s="108">
        <v>0.10104310078702092</v>
      </c>
      <c r="I9" s="108">
        <v>9.1480675779474135E-2</v>
      </c>
      <c r="J9" s="108">
        <f t="shared" si="7"/>
        <v>0.10012248970169239</v>
      </c>
      <c r="K9" s="177">
        <f t="shared" si="8"/>
        <v>4.7459710261278315E-3</v>
      </c>
      <c r="L9" s="203">
        <f t="shared" si="18"/>
        <v>2.8149659794783695E-3</v>
      </c>
      <c r="M9" s="108"/>
      <c r="N9" s="129" t="s">
        <v>392</v>
      </c>
      <c r="O9" s="108">
        <v>1.1416717933221219</v>
      </c>
      <c r="P9" s="108">
        <v>1.0740738690377469</v>
      </c>
      <c r="Q9" s="108">
        <v>0.76381040293233415</v>
      </c>
      <c r="R9" s="108">
        <v>1.0204439347077967</v>
      </c>
      <c r="S9" s="108">
        <f t="shared" si="9"/>
        <v>0.99999999999999989</v>
      </c>
      <c r="T9" s="177">
        <f t="shared" si="10"/>
        <v>8.2543582087813469E-2</v>
      </c>
      <c r="U9" s="108"/>
      <c r="V9" s="108">
        <v>4.013125412547053</v>
      </c>
      <c r="W9" s="108">
        <v>3.6913362090856765</v>
      </c>
      <c r="X9" s="108">
        <v>3.4209913064107353</v>
      </c>
      <c r="Y9" s="108">
        <v>3.6182866334935406</v>
      </c>
      <c r="Z9" s="108">
        <f t="shared" si="11"/>
        <v>3.6859348903842513</v>
      </c>
      <c r="AA9" s="177">
        <f t="shared" si="12"/>
        <v>0.1231036830568594</v>
      </c>
      <c r="AB9" s="203">
        <f t="shared" si="19"/>
        <v>1.8174170588464269E-6</v>
      </c>
      <c r="AC9" s="108"/>
      <c r="AD9" s="108">
        <v>72.423774822261976</v>
      </c>
      <c r="AE9" s="108">
        <v>63.232532673239618</v>
      </c>
      <c r="AF9" s="108">
        <v>51.540385275552779</v>
      </c>
      <c r="AG9" s="108">
        <v>54.939785457501571</v>
      </c>
      <c r="AH9" s="108">
        <f t="shared" si="13"/>
        <v>60.534119557138993</v>
      </c>
      <c r="AI9" s="177">
        <f t="shared" si="14"/>
        <v>4.6621629995703318</v>
      </c>
      <c r="AJ9" s="203">
        <f t="shared" si="20"/>
        <v>1.0334280984480718E-3</v>
      </c>
      <c r="AK9" s="108"/>
      <c r="AL9" s="108">
        <v>171.27288635453613</v>
      </c>
      <c r="AM9" s="108">
        <v>156.41878262965474</v>
      </c>
      <c r="AN9" s="108">
        <v>151.05723364688649</v>
      </c>
      <c r="AO9" s="108">
        <v>144.18086057889232</v>
      </c>
      <c r="AP9" s="108">
        <f t="shared" si="15"/>
        <v>155.73244080249242</v>
      </c>
      <c r="AQ9" s="177">
        <f t="shared" si="16"/>
        <v>5.7537891911174883</v>
      </c>
      <c r="AR9" s="203">
        <f t="shared" si="17"/>
        <v>1.1253427208354641E-4</v>
      </c>
      <c r="AS9" s="8"/>
      <c r="AT9" s="8"/>
      <c r="AU9" s="8"/>
      <c r="AV9" s="8"/>
      <c r="AW9" s="8"/>
      <c r="AX9" s="8"/>
      <c r="BA9" s="80">
        <v>4.1130699999999996</v>
      </c>
      <c r="BB9" s="80">
        <v>0.80447500000000005</v>
      </c>
      <c r="BK9" s="182" t="s">
        <v>190</v>
      </c>
      <c r="BL9" s="71">
        <v>4.0260845584278355</v>
      </c>
      <c r="BM9" s="71">
        <v>4.4089783791836403</v>
      </c>
      <c r="BN9" s="71">
        <v>4.5174686884856206</v>
      </c>
      <c r="BO9" s="71">
        <v>4.5996174670464045</v>
      </c>
      <c r="BP9" s="71">
        <f t="shared" si="0"/>
        <v>4.3880372732858755</v>
      </c>
      <c r="BQ9" s="184">
        <f t="shared" si="1"/>
        <v>0.12680922920594764</v>
      </c>
      <c r="BR9" s="71">
        <v>2.4797352463515949</v>
      </c>
      <c r="BS9" s="71">
        <v>3.0213595301397786</v>
      </c>
      <c r="BT9" s="71">
        <v>2.9257743212681091</v>
      </c>
      <c r="BU9" s="71">
        <v>3.3339446987308023</v>
      </c>
      <c r="BV9" s="71">
        <f t="shared" si="2"/>
        <v>2.940203449122571</v>
      </c>
      <c r="BW9" s="184">
        <f t="shared" si="3"/>
        <v>0.17650723465411222</v>
      </c>
      <c r="BX9" s="198">
        <f t="shared" si="4"/>
        <v>5.5334483635155951E-4</v>
      </c>
    </row>
    <row r="10" spans="1:102" x14ac:dyDescent="0.2">
      <c r="A10" s="48"/>
      <c r="B10" s="108"/>
      <c r="C10" s="108"/>
      <c r="D10" s="108"/>
      <c r="E10" s="108"/>
      <c r="F10" s="108"/>
      <c r="G10" s="108"/>
      <c r="H10" s="108"/>
      <c r="I10" s="108"/>
      <c r="N10" s="129" t="s">
        <v>393</v>
      </c>
      <c r="O10" s="108">
        <v>1.0055921535294363</v>
      </c>
      <c r="P10" s="108">
        <v>1.0019825147968315</v>
      </c>
      <c r="Q10" s="108">
        <v>1.0733500299424708</v>
      </c>
      <c r="R10" s="108">
        <v>0.91907530173126195</v>
      </c>
      <c r="S10" s="108">
        <f>AVERAGE(O10:R10)</f>
        <v>1.0000000000000002</v>
      </c>
      <c r="T10" s="177">
        <f t="shared" si="10"/>
        <v>3.1575618532426901E-2</v>
      </c>
      <c r="U10" s="108"/>
      <c r="V10" s="108">
        <v>0.94250336648185118</v>
      </c>
      <c r="W10" s="108">
        <v>0.86700099939632469</v>
      </c>
      <c r="X10" s="108">
        <v>1.214129168324497</v>
      </c>
      <c r="Y10" s="108">
        <v>0.90972601198142033</v>
      </c>
      <c r="Z10" s="108">
        <f t="shared" si="11"/>
        <v>0.98333988654602322</v>
      </c>
      <c r="AA10" s="177">
        <f t="shared" si="12"/>
        <v>7.846711261542394E-2</v>
      </c>
      <c r="AB10" s="203">
        <f t="shared" si="19"/>
        <v>0.85035377996455996</v>
      </c>
      <c r="AC10" s="108"/>
      <c r="AD10" s="108">
        <v>2.980868866714109</v>
      </c>
      <c r="AE10" s="108">
        <v>3.3392040453128096</v>
      </c>
      <c r="AF10" s="108">
        <v>2.8804821405215479</v>
      </c>
      <c r="AG10" s="108">
        <v>3.4178027646588487</v>
      </c>
      <c r="AH10" s="108">
        <f t="shared" si="13"/>
        <v>3.1545894543018287</v>
      </c>
      <c r="AI10" s="177">
        <f t="shared" si="14"/>
        <v>0.13187034541008977</v>
      </c>
      <c r="AJ10" s="203">
        <f t="shared" si="20"/>
        <v>2.8903386419814524E-4</v>
      </c>
      <c r="AK10" s="108"/>
      <c r="AL10" s="108">
        <v>2.50979033133514</v>
      </c>
      <c r="AM10" s="108">
        <v>2.3517529937248955</v>
      </c>
      <c r="AN10" s="108">
        <v>2.3207221531304976</v>
      </c>
      <c r="AO10" s="108">
        <v>2.8458339762362663</v>
      </c>
      <c r="AP10" s="108">
        <f t="shared" si="15"/>
        <v>2.5070248636066998</v>
      </c>
      <c r="AQ10" s="177">
        <f t="shared" si="16"/>
        <v>0.12028345554008489</v>
      </c>
      <c r="AR10" s="203">
        <f>_xlfn.T.TEST(AL10:AO10,O10:R10,2,2)</f>
        <v>1.918526128975049E-5</v>
      </c>
      <c r="BE10" t="s">
        <v>207</v>
      </c>
      <c r="BK10" s="182" t="s">
        <v>210</v>
      </c>
      <c r="BL10" s="71">
        <v>3.747940505184328</v>
      </c>
      <c r="BM10" s="71">
        <v>3.4591105829451632</v>
      </c>
      <c r="BN10" s="71">
        <v>3.5077618142827651</v>
      </c>
      <c r="BO10" s="71">
        <v>3.3025650256943067</v>
      </c>
      <c r="BP10" s="71">
        <f t="shared" si="0"/>
        <v>3.5043444820266405</v>
      </c>
      <c r="BQ10" s="184">
        <f t="shared" si="1"/>
        <v>9.2245937255557423E-2</v>
      </c>
      <c r="BR10" s="71">
        <v>1.6238653798049731</v>
      </c>
      <c r="BS10" s="71">
        <v>1.657562342198962</v>
      </c>
      <c r="BT10" s="71">
        <v>1.5075376455215772</v>
      </c>
      <c r="BU10" s="71">
        <v>1.5756531883121765</v>
      </c>
      <c r="BV10" s="71">
        <f t="shared" si="2"/>
        <v>1.5911546389594222</v>
      </c>
      <c r="BW10" s="184">
        <f t="shared" si="3"/>
        <v>3.2547493733477637E-2</v>
      </c>
      <c r="BX10" s="198">
        <f t="shared" si="4"/>
        <v>1.1576084942975263E-6</v>
      </c>
    </row>
    <row r="11" spans="1:102" x14ac:dyDescent="0.2"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Z11" s="48" t="s">
        <v>363</v>
      </c>
      <c r="BA11" s="108">
        <f>AVERAGE(BA4:BA10)</f>
        <v>3.7124883333333334</v>
      </c>
      <c r="BB11" s="108">
        <f>AVERAGE(BB4:BB10)</f>
        <v>0.92026699999999995</v>
      </c>
      <c r="BK11" s="182" t="s">
        <v>211</v>
      </c>
      <c r="BL11" s="71">
        <v>2.6990653444116819</v>
      </c>
      <c r="BM11" s="71">
        <v>2.4966257443795565</v>
      </c>
      <c r="BN11" s="71">
        <v>2.5955263654770464</v>
      </c>
      <c r="BO11" s="71">
        <v>2.4229453032099482</v>
      </c>
      <c r="BP11" s="71">
        <f t="shared" si="0"/>
        <v>2.5535406893695582</v>
      </c>
      <c r="BQ11" s="184">
        <f t="shared" si="1"/>
        <v>6.002408410569085E-2</v>
      </c>
      <c r="BR11" s="71">
        <v>2.3667853719014147</v>
      </c>
      <c r="BS11" s="71">
        <v>2.5172932816619675</v>
      </c>
      <c r="BT11" s="71">
        <v>2.4652489803668609</v>
      </c>
      <c r="BU11" s="71">
        <v>2.453492791115047</v>
      </c>
      <c r="BV11" s="71">
        <f t="shared" si="2"/>
        <v>2.4507051062613225</v>
      </c>
      <c r="BW11" s="184">
        <f t="shared" si="3"/>
        <v>3.1219388178750387E-2</v>
      </c>
      <c r="BX11" s="198">
        <f t="shared" si="4"/>
        <v>0.17933597149208944</v>
      </c>
    </row>
    <row r="12" spans="1:102" x14ac:dyDescent="0.2">
      <c r="N12" s="102"/>
      <c r="O12" s="212" t="s">
        <v>185</v>
      </c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  <c r="AA12" s="212"/>
      <c r="AB12" s="212"/>
      <c r="AC12" s="212"/>
      <c r="AD12" s="212"/>
      <c r="AE12" s="212"/>
      <c r="AF12" s="212"/>
      <c r="AG12" s="212"/>
      <c r="AH12" s="212"/>
      <c r="AI12" s="212"/>
      <c r="AJ12" s="212"/>
      <c r="AK12" s="212"/>
      <c r="AL12" s="212"/>
      <c r="AM12" s="126"/>
      <c r="AN12" s="126"/>
      <c r="AO12" s="126"/>
      <c r="AP12" s="126"/>
      <c r="AQ12" s="126"/>
      <c r="AR12" s="102"/>
      <c r="AZ12" s="121" t="s">
        <v>542</v>
      </c>
      <c r="BA12" s="177">
        <f>_xlfn.STDEV.S(BA4:BA10)/SQRT(COUNT(BA4:BA10))</f>
        <v>0.46694607781068015</v>
      </c>
      <c r="BB12" s="177">
        <f>_xlfn.STDEV.S(BB4:BB10)/SQRT(COUNT(BB4:BB10))</f>
        <v>0.15983663517395927</v>
      </c>
      <c r="BK12" s="182" t="s">
        <v>212</v>
      </c>
      <c r="BL12" s="71">
        <v>52.056817244433823</v>
      </c>
      <c r="BM12" s="71">
        <v>52.651635297501841</v>
      </c>
      <c r="BN12" s="71">
        <v>56.957336542401052</v>
      </c>
      <c r="BO12" s="71">
        <v>60.99023327186643</v>
      </c>
      <c r="BP12" s="71">
        <f t="shared" si="0"/>
        <v>55.664005589050788</v>
      </c>
      <c r="BQ12" s="184">
        <f t="shared" si="1"/>
        <v>2.0842182549466188</v>
      </c>
      <c r="BR12" s="71">
        <v>4.1539350586787052</v>
      </c>
      <c r="BS12" s="71">
        <v>7.6119255282635887</v>
      </c>
      <c r="BT12" s="71">
        <v>7.5259011222067649</v>
      </c>
      <c r="BU12" s="71">
        <v>6.9187558509505616</v>
      </c>
      <c r="BV12" s="71">
        <f t="shared" si="2"/>
        <v>6.5526293900249044</v>
      </c>
      <c r="BW12" s="184">
        <f t="shared" si="3"/>
        <v>0.81430692686961548</v>
      </c>
      <c r="BX12" s="198">
        <f t="shared" si="4"/>
        <v>5.8458222206865432E-7</v>
      </c>
    </row>
    <row r="13" spans="1:102" x14ac:dyDescent="0.2">
      <c r="N13" s="102"/>
      <c r="O13" s="212" t="s">
        <v>23</v>
      </c>
      <c r="P13" s="212"/>
      <c r="Q13" s="212"/>
      <c r="R13" s="212"/>
      <c r="S13" s="212"/>
      <c r="T13" s="212"/>
      <c r="U13" s="212"/>
      <c r="V13" s="212"/>
      <c r="W13" s="212"/>
      <c r="X13" s="212"/>
      <c r="Y13" s="212"/>
      <c r="Z13" s="212"/>
      <c r="AA13" s="212"/>
      <c r="AB13" s="212"/>
      <c r="AC13" s="212"/>
      <c r="AD13" s="212"/>
      <c r="AE13" s="212"/>
      <c r="AF13" s="212"/>
      <c r="AG13" s="212"/>
      <c r="AH13" s="212"/>
      <c r="AI13" s="212"/>
      <c r="AJ13" s="212"/>
      <c r="AK13" s="212"/>
      <c r="AL13" s="212"/>
      <c r="AM13" s="126"/>
      <c r="AN13" s="126"/>
      <c r="AO13" s="126"/>
      <c r="AP13" s="126"/>
      <c r="AQ13" s="126"/>
      <c r="AR13" s="102"/>
      <c r="AZ13" s="48" t="s">
        <v>362</v>
      </c>
      <c r="BB13" s="203">
        <f>_xlfn.T.TEST(BB4:BB9,BA4:BA9,2,3)</f>
        <v>1.2003722987957734E-3</v>
      </c>
      <c r="BK13" s="182" t="s">
        <v>213</v>
      </c>
      <c r="BL13" s="71">
        <v>9.9432882608829392</v>
      </c>
      <c r="BM13" s="71">
        <v>8.7134754977026674</v>
      </c>
      <c r="BN13" s="71">
        <v>9.5335474184205822</v>
      </c>
      <c r="BO13" s="71">
        <v>9.228889129434064</v>
      </c>
      <c r="BP13" s="71">
        <f t="shared" si="0"/>
        <v>9.3548000766100632</v>
      </c>
      <c r="BQ13" s="184">
        <f t="shared" si="1"/>
        <v>0.25907201980701217</v>
      </c>
      <c r="BR13" s="71">
        <v>3.4217760933604664</v>
      </c>
      <c r="BS13" s="71">
        <v>3.1325563188499026</v>
      </c>
      <c r="BT13" s="71">
        <v>2.2753279852987096</v>
      </c>
      <c r="BU13" s="71">
        <v>3.3679720410032257</v>
      </c>
      <c r="BV13" s="71">
        <f t="shared" si="2"/>
        <v>3.0494081096280761</v>
      </c>
      <c r="BW13" s="184">
        <f t="shared" si="3"/>
        <v>0.26555830453039336</v>
      </c>
      <c r="BX13" s="198">
        <f t="shared" si="4"/>
        <v>2.6534882080071109E-6</v>
      </c>
    </row>
    <row r="14" spans="1:102" x14ac:dyDescent="0.2">
      <c r="N14" s="105"/>
      <c r="O14" s="229" t="s">
        <v>109</v>
      </c>
      <c r="P14" s="229"/>
      <c r="Q14" s="229"/>
      <c r="R14" s="229"/>
      <c r="S14" s="229"/>
      <c r="T14" s="229"/>
      <c r="U14" s="125"/>
      <c r="V14" s="229" t="s">
        <v>383</v>
      </c>
      <c r="W14" s="229"/>
      <c r="X14" s="229"/>
      <c r="Y14" s="229"/>
      <c r="Z14" s="229"/>
      <c r="AA14" s="229"/>
      <c r="AB14" s="229"/>
      <c r="AC14" s="125"/>
      <c r="AD14" s="229" t="s">
        <v>384</v>
      </c>
      <c r="AE14" s="229"/>
      <c r="AF14" s="229"/>
      <c r="AG14" s="229"/>
      <c r="AH14" s="229"/>
      <c r="AI14" s="229"/>
      <c r="AJ14" s="125"/>
      <c r="AK14" s="125"/>
      <c r="AL14" s="229" t="s">
        <v>179</v>
      </c>
      <c r="AM14" s="229"/>
      <c r="AN14" s="229"/>
      <c r="AO14" s="229"/>
      <c r="AP14" s="229"/>
      <c r="AQ14" s="229"/>
      <c r="AR14" s="105"/>
      <c r="BK14" s="182" t="s">
        <v>214</v>
      </c>
      <c r="BL14" s="71">
        <v>2.7714359492091072</v>
      </c>
      <c r="BM14" s="71">
        <v>2.6995076366314139</v>
      </c>
      <c r="BN14" s="71">
        <v>2.4534344724555548</v>
      </c>
      <c r="BO14" s="71">
        <v>2.1674189968805355</v>
      </c>
      <c r="BP14" s="71">
        <f t="shared" si="0"/>
        <v>2.5229492637941529</v>
      </c>
      <c r="BQ14" s="184">
        <f t="shared" si="1"/>
        <v>0.13667253099835891</v>
      </c>
      <c r="BR14" s="71">
        <v>1.5808502966077622</v>
      </c>
      <c r="BS14" s="71">
        <v>1.5747833254165291</v>
      </c>
      <c r="BT14" s="71">
        <v>1.6864451751524927</v>
      </c>
      <c r="BU14" s="71">
        <v>1.5707536632314092</v>
      </c>
      <c r="BV14" s="71">
        <f t="shared" si="2"/>
        <v>1.6032081151020483</v>
      </c>
      <c r="BW14" s="184">
        <f t="shared" si="3"/>
        <v>2.782316230612299E-2</v>
      </c>
      <c r="BX14" s="198">
        <f>_xlfn.T.TEST(BL14:BO14,BR14:BU14,2,3)</f>
        <v>5.5219527479362703E-3</v>
      </c>
    </row>
    <row r="15" spans="1:102" x14ac:dyDescent="0.2">
      <c r="K15" s="57"/>
      <c r="O15" s="104" t="s">
        <v>385</v>
      </c>
      <c r="P15" s="104" t="s">
        <v>386</v>
      </c>
      <c r="Q15" s="104" t="s">
        <v>387</v>
      </c>
      <c r="R15" s="104" t="s">
        <v>388</v>
      </c>
      <c r="S15" s="104" t="s">
        <v>363</v>
      </c>
      <c r="T15" s="175" t="s">
        <v>542</v>
      </c>
      <c r="U15" s="104"/>
      <c r="V15" s="104" t="s">
        <v>385</v>
      </c>
      <c r="W15" s="104" t="s">
        <v>386</v>
      </c>
      <c r="X15" s="104" t="s">
        <v>387</v>
      </c>
      <c r="Y15" s="104" t="s">
        <v>388</v>
      </c>
      <c r="Z15" s="104" t="s">
        <v>363</v>
      </c>
      <c r="AA15" s="175" t="s">
        <v>542</v>
      </c>
      <c r="AB15" s="104" t="s">
        <v>364</v>
      </c>
      <c r="AC15" s="104"/>
      <c r="AD15" s="104" t="s">
        <v>385</v>
      </c>
      <c r="AE15" s="104" t="s">
        <v>386</v>
      </c>
      <c r="AF15" s="104" t="s">
        <v>387</v>
      </c>
      <c r="AG15" s="104" t="s">
        <v>388</v>
      </c>
      <c r="AH15" s="104" t="s">
        <v>363</v>
      </c>
      <c r="AI15" s="175" t="s">
        <v>542</v>
      </c>
      <c r="AJ15" s="104" t="s">
        <v>364</v>
      </c>
      <c r="AK15" s="104"/>
      <c r="AL15" s="104" t="s">
        <v>385</v>
      </c>
      <c r="AM15" s="104" t="s">
        <v>386</v>
      </c>
      <c r="AN15" s="104" t="s">
        <v>387</v>
      </c>
      <c r="AO15" s="104" t="s">
        <v>388</v>
      </c>
      <c r="AP15" s="104" t="s">
        <v>363</v>
      </c>
      <c r="AQ15" s="175" t="s">
        <v>542</v>
      </c>
      <c r="AR15" s="104" t="s">
        <v>364</v>
      </c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</row>
    <row r="16" spans="1:102" x14ac:dyDescent="0.2">
      <c r="N16" s="129" t="s">
        <v>389</v>
      </c>
      <c r="O16" s="108">
        <v>1.0547358420625672</v>
      </c>
      <c r="P16" s="108">
        <v>0.97491837385883695</v>
      </c>
      <c r="Q16" s="108">
        <v>0.90572447310607995</v>
      </c>
      <c r="R16" s="108">
        <v>1.0646213109725162</v>
      </c>
      <c r="S16" s="108">
        <f>AVERAGE(O16:R16)</f>
        <v>1</v>
      </c>
      <c r="T16" s="177">
        <f>_xlfn.STDEV.S(O16:R16)/SQRT(COUNT(O16:R16))</f>
        <v>3.7292636872797762E-2</v>
      </c>
      <c r="U16" s="108"/>
      <c r="V16" s="108">
        <v>2.0228603483133059</v>
      </c>
      <c r="W16" s="108">
        <v>4.4600220010502669</v>
      </c>
      <c r="X16" s="108">
        <v>3.9798533896767663</v>
      </c>
      <c r="Y16" s="108">
        <v>3.7682887713740354</v>
      </c>
      <c r="Z16" s="108">
        <f>AVERAGE(V16:Y16)</f>
        <v>3.5577561276035934</v>
      </c>
      <c r="AA16" s="177">
        <f>_xlfn.STDEV.S(V16:Y16)/SQRT(COUNT(V16:Y16))</f>
        <v>0.53170158080859309</v>
      </c>
      <c r="AB16" s="203">
        <f>_xlfn.T.TEST(V16:Y16,O16:R16,2,3)</f>
        <v>1.6838836976866403E-2</v>
      </c>
      <c r="AC16" s="108"/>
      <c r="AD16" s="108">
        <v>7.7570351920564917</v>
      </c>
      <c r="AE16" s="108">
        <v>6.6515989390085224</v>
      </c>
      <c r="AF16" s="108">
        <v>6.9097012257497319</v>
      </c>
      <c r="AG16" s="108">
        <v>6.3694553709122026</v>
      </c>
      <c r="AH16" s="108">
        <f>AVERAGE(AD16:AG16)</f>
        <v>6.9219476819317372</v>
      </c>
      <c r="AI16" s="177">
        <f>_xlfn.STDEV.S(AD16:AG16)/SQRT(COUNT(AD16:AG16))</f>
        <v>0.29942407521095787</v>
      </c>
      <c r="AJ16" s="203">
        <f>_xlfn.T.TEST(AD16:AG16,O16:R16,2,3)</f>
        <v>2.3848886876346625E-4</v>
      </c>
      <c r="AK16" s="108"/>
      <c r="AL16" s="108">
        <v>4.7564567338020574</v>
      </c>
      <c r="AM16" s="108">
        <v>5.612757263446805</v>
      </c>
      <c r="AN16" s="108">
        <v>3.984242643581176</v>
      </c>
      <c r="AO16" s="108">
        <v>4.3454475753550952</v>
      </c>
      <c r="AP16" s="108">
        <f>AVERAGE(AL16:AO16)</f>
        <v>4.6747260540462836</v>
      </c>
      <c r="AQ16" s="177">
        <f>_xlfn.STDEV.S(AL16:AO16)/SQRT(COUNT(AL16:AO16))</f>
        <v>0.35021113994268327</v>
      </c>
      <c r="AR16" s="203">
        <f>_xlfn.T.TEST(AL16:AO16,O16:R16,2,3)</f>
        <v>1.7023116093281669E-3</v>
      </c>
      <c r="BE16" t="s">
        <v>199</v>
      </c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</row>
    <row r="17" spans="1:98" x14ac:dyDescent="0.2">
      <c r="N17" s="129" t="s">
        <v>390</v>
      </c>
      <c r="O17" s="108">
        <v>0.92161876193761383</v>
      </c>
      <c r="P17" s="108">
        <v>1.0277591190957311</v>
      </c>
      <c r="Q17" s="108">
        <v>0.9798189570381618</v>
      </c>
      <c r="R17" s="108">
        <v>1.0708031619284935</v>
      </c>
      <c r="S17" s="108">
        <f t="shared" ref="S17:S19" si="21">AVERAGE(O17:R17)</f>
        <v>1</v>
      </c>
      <c r="T17" s="177">
        <f t="shared" ref="T17:T20" si="22">_xlfn.STDEV.S(O17:R17)/SQRT(COUNT(O17:R17))</f>
        <v>3.2060553913991492E-2</v>
      </c>
      <c r="U17" s="108"/>
      <c r="V17" s="108">
        <v>3.6802812236209852</v>
      </c>
      <c r="W17" s="108">
        <v>3.7119658111937199</v>
      </c>
      <c r="X17" s="108">
        <v>4.4136566038806508</v>
      </c>
      <c r="Y17" s="108">
        <v>4.5559302170532767</v>
      </c>
      <c r="Z17" s="108">
        <f t="shared" ref="Z17:Z20" si="23">AVERAGE(V17:Y17)</f>
        <v>4.090458463937158</v>
      </c>
      <c r="AA17" s="177">
        <f t="shared" ref="AA17:AA20" si="24">_xlfn.STDEV.S(V17:Y17)/SQRT(COUNT(V17:Y17))</f>
        <v>0.22960528581061362</v>
      </c>
      <c r="AB17" s="203">
        <f t="shared" ref="AB17" si="25">_xlfn.T.TEST(V17:Y17,O17:R17,2,3)</f>
        <v>7.4935121682272274E-4</v>
      </c>
      <c r="AC17" s="108"/>
      <c r="AD17" s="108">
        <v>5.5741723968131431</v>
      </c>
      <c r="AE17" s="108">
        <v>6.0809179354649894</v>
      </c>
      <c r="AF17" s="108">
        <v>6.3125915190879756</v>
      </c>
      <c r="AG17" s="108">
        <v>6.152041383672386</v>
      </c>
      <c r="AH17" s="108">
        <f t="shared" ref="AH17:AH20" si="26">AVERAGE(AD17:AG17)</f>
        <v>6.029930808759624</v>
      </c>
      <c r="AI17" s="177">
        <f t="shared" ref="AI17:AI20" si="27">_xlfn.STDEV.S(AD17:AG17)/SQRT(COUNT(AD17:AG17))</f>
        <v>0.15945832444521374</v>
      </c>
      <c r="AJ17" s="203">
        <f>_xlfn.T.TEST(AD17:AG17,O17:R17,2,3)</f>
        <v>4.053947823854953E-5</v>
      </c>
      <c r="AK17" s="108"/>
      <c r="AL17" s="108">
        <v>4.107495109153616</v>
      </c>
      <c r="AM17" s="108">
        <v>4.724359250799421</v>
      </c>
      <c r="AN17" s="108">
        <v>4.8260320573093685</v>
      </c>
      <c r="AO17" s="108">
        <v>4.7876148084129584</v>
      </c>
      <c r="AP17" s="108">
        <f t="shared" ref="AP17:AP20" si="28">AVERAGE(AL17:AO17)</f>
        <v>4.6113753064188412</v>
      </c>
      <c r="AQ17" s="177">
        <f t="shared" ref="AQ17:AQ20" si="29">_xlfn.STDEV.S(AL17:AO17)/SQRT(COUNT(AL17:AO17))</f>
        <v>0.16926274143321493</v>
      </c>
      <c r="AR17" s="203">
        <f>_xlfn.T.TEST(AL17:AO17,O17:R17,2,3)</f>
        <v>1.5058427679878338E-4</v>
      </c>
      <c r="AX17" s="40" t="s">
        <v>195</v>
      </c>
    </row>
    <row r="18" spans="1:98" x14ac:dyDescent="0.2">
      <c r="A18" s="48"/>
      <c r="B18" s="108"/>
      <c r="C18" s="108"/>
      <c r="D18" s="108"/>
      <c r="E18" s="108"/>
      <c r="F18" s="108"/>
      <c r="G18" s="108"/>
      <c r="H18" s="108"/>
      <c r="I18" s="108"/>
      <c r="N18" s="129" t="s">
        <v>391</v>
      </c>
      <c r="O18" s="108">
        <v>1.3099270244232777</v>
      </c>
      <c r="P18" s="108">
        <v>0.62413211729025053</v>
      </c>
      <c r="Q18" s="108">
        <v>1.3274122143012732</v>
      </c>
      <c r="R18" s="108">
        <v>0.73852864398519791</v>
      </c>
      <c r="S18" s="108">
        <f t="shared" si="21"/>
        <v>0.99999999999999978</v>
      </c>
      <c r="T18" s="177">
        <f t="shared" si="22"/>
        <v>0.185494261773435</v>
      </c>
      <c r="U18" s="108"/>
      <c r="V18" s="108">
        <v>3.4656602940860344</v>
      </c>
      <c r="W18" s="108">
        <v>3.8550826391427115</v>
      </c>
      <c r="X18" s="108">
        <v>3.1467771518217487</v>
      </c>
      <c r="Y18" s="108">
        <v>3.4349635264138421</v>
      </c>
      <c r="Z18" s="108">
        <f t="shared" si="23"/>
        <v>3.4756209028660843</v>
      </c>
      <c r="AA18" s="177">
        <f t="shared" si="24"/>
        <v>0.14545378930730032</v>
      </c>
      <c r="AB18" s="203">
        <f>_xlfn.T.TEST(V18:Y18,O18:R18,2,2)</f>
        <v>4.3769731024285438E-5</v>
      </c>
      <c r="AC18" s="108"/>
      <c r="AD18" s="108">
        <v>5.4168601234529037</v>
      </c>
      <c r="AE18" s="108">
        <v>2.9614191100611307</v>
      </c>
      <c r="AF18" s="108">
        <v>4.4710375987339832</v>
      </c>
      <c r="AG18" s="108">
        <v>2.9156206763499117</v>
      </c>
      <c r="AH18" s="108">
        <f t="shared" si="26"/>
        <v>3.9412343771494824</v>
      </c>
      <c r="AI18" s="177">
        <f t="shared" si="27"/>
        <v>0.61033353024132453</v>
      </c>
      <c r="AJ18" s="203">
        <f>_xlfn.T.TEST(AD18:AG18,O18:R18,2,2)</f>
        <v>3.6503370800962322E-3</v>
      </c>
      <c r="AK18" s="108"/>
      <c r="AL18" s="108">
        <v>4.6633296363883288</v>
      </c>
      <c r="AM18" s="108">
        <v>2.8333216884999222</v>
      </c>
      <c r="AN18" s="108">
        <v>1.9869736913390728</v>
      </c>
      <c r="AO18" s="108">
        <v>2.7967904605833964</v>
      </c>
      <c r="AP18" s="108">
        <f t="shared" si="28"/>
        <v>3.0701038692026801</v>
      </c>
      <c r="AQ18" s="177">
        <f t="shared" si="29"/>
        <v>0.5658552043774534</v>
      </c>
      <c r="AR18" s="203">
        <f>_xlfn.T.TEST(AL18:AO18,O18:R18,2,2)</f>
        <v>1.3201236538716354E-2</v>
      </c>
    </row>
    <row r="19" spans="1:98" x14ac:dyDescent="0.2">
      <c r="A19" s="48"/>
      <c r="B19" s="48"/>
      <c r="C19" s="48"/>
      <c r="D19" s="48"/>
      <c r="E19" s="48"/>
      <c r="F19" s="48"/>
      <c r="G19" s="48"/>
      <c r="H19" s="48"/>
      <c r="I19" s="48"/>
      <c r="N19" s="129" t="s">
        <v>392</v>
      </c>
      <c r="O19" s="108">
        <v>1.3731229655180668</v>
      </c>
      <c r="P19" s="108">
        <v>0.86126221108048595</v>
      </c>
      <c r="Q19" s="108">
        <v>0.90678012374277972</v>
      </c>
      <c r="R19" s="108">
        <v>0.85883469965866777</v>
      </c>
      <c r="S19" s="108">
        <f t="shared" si="21"/>
        <v>1</v>
      </c>
      <c r="T19" s="177">
        <f t="shared" si="22"/>
        <v>0.12486209353427431</v>
      </c>
      <c r="U19" s="108"/>
      <c r="V19" s="108">
        <v>12.556881521566932</v>
      </c>
      <c r="W19" s="108">
        <v>12.509889916817144</v>
      </c>
      <c r="X19" s="108">
        <v>11.168422857928929</v>
      </c>
      <c r="Y19" s="108">
        <v>10.91351726281394</v>
      </c>
      <c r="Z19" s="108">
        <f t="shared" si="23"/>
        <v>11.787177889781736</v>
      </c>
      <c r="AA19" s="177">
        <f t="shared" si="24"/>
        <v>0.4340600030873113</v>
      </c>
      <c r="AB19" s="203">
        <f t="shared" ref="AB19:AB20" si="30">_xlfn.T.TEST(V19:Y19,O19:R19,2,2)</f>
        <v>3.5384084189359771E-7</v>
      </c>
      <c r="AC19" s="108"/>
      <c r="AD19" s="108">
        <v>33.941756030318828</v>
      </c>
      <c r="AE19" s="108">
        <v>26.997306613586101</v>
      </c>
      <c r="AF19" s="108">
        <v>30.239811434679211</v>
      </c>
      <c r="AG19" s="108">
        <v>26.528923593833422</v>
      </c>
      <c r="AH19" s="108">
        <f t="shared" si="26"/>
        <v>29.426949418104392</v>
      </c>
      <c r="AI19" s="177">
        <f t="shared" si="27"/>
        <v>1.7162444765478764</v>
      </c>
      <c r="AJ19" s="203">
        <f>_xlfn.T.TEST(AD19:AG19,O19:R19,2,3)</f>
        <v>4.5449563387204493E-4</v>
      </c>
      <c r="AK19" s="108"/>
      <c r="AL19" s="108">
        <v>33.054970492636706</v>
      </c>
      <c r="AM19" s="108">
        <v>25.129778060298985</v>
      </c>
      <c r="AN19" s="108">
        <v>26.060761022899516</v>
      </c>
      <c r="AO19" s="108">
        <v>28.750079443164243</v>
      </c>
      <c r="AP19" s="108">
        <f t="shared" si="28"/>
        <v>28.24889725474986</v>
      </c>
      <c r="AQ19" s="177">
        <f t="shared" si="29"/>
        <v>1.776381346826662</v>
      </c>
      <c r="AR19" s="203">
        <f>_xlfn.T.TEST(AL19:AO19,O19:R19,2,3)</f>
        <v>5.7423238143695997E-4</v>
      </c>
      <c r="AT19" s="215" t="s">
        <v>201</v>
      </c>
      <c r="AU19" s="215"/>
      <c r="AV19" s="215"/>
    </row>
    <row r="20" spans="1:98" x14ac:dyDescent="0.2">
      <c r="A20" s="48"/>
      <c r="B20" s="48"/>
      <c r="C20" s="48"/>
      <c r="D20" s="48"/>
      <c r="E20" s="48"/>
      <c r="F20" s="48"/>
      <c r="G20" s="48"/>
      <c r="H20" s="48"/>
      <c r="I20" s="48"/>
      <c r="N20" s="129" t="s">
        <v>393</v>
      </c>
      <c r="O20" s="108">
        <v>1.0666560331297312</v>
      </c>
      <c r="P20" s="108">
        <v>1.0679192206130084</v>
      </c>
      <c r="Q20" s="108">
        <v>0.99094021066421756</v>
      </c>
      <c r="R20" s="108">
        <v>0.87448453559304273</v>
      </c>
      <c r="S20" s="108">
        <f>AVERAGE(O20:R20)</f>
        <v>1</v>
      </c>
      <c r="T20" s="177">
        <f t="shared" si="22"/>
        <v>4.554508651634228E-2</v>
      </c>
      <c r="U20" s="108"/>
      <c r="V20" s="108">
        <v>1.9631436300054728</v>
      </c>
      <c r="W20" s="108">
        <v>1.9297543890691977</v>
      </c>
      <c r="X20" s="108">
        <v>2.0203693569459547</v>
      </c>
      <c r="Y20" s="108">
        <v>2.274624338112631</v>
      </c>
      <c r="Z20" s="108">
        <f t="shared" si="23"/>
        <v>2.046972928533314</v>
      </c>
      <c r="AA20" s="177">
        <f t="shared" si="24"/>
        <v>7.8156068004145929E-2</v>
      </c>
      <c r="AB20" s="203">
        <f t="shared" si="30"/>
        <v>2.5026883385158779E-5</v>
      </c>
      <c r="AC20" s="108"/>
      <c r="AD20" s="108">
        <v>3.4414309460192047</v>
      </c>
      <c r="AE20" s="108">
        <v>3.0927450400455365</v>
      </c>
      <c r="AF20" s="108">
        <v>3.5015924021630478</v>
      </c>
      <c r="AG20" s="108">
        <v>3.2512581805973499</v>
      </c>
      <c r="AH20" s="108">
        <f t="shared" si="26"/>
        <v>3.3217566422062847</v>
      </c>
      <c r="AI20" s="177">
        <f t="shared" si="27"/>
        <v>9.3130368554781337E-2</v>
      </c>
      <c r="AJ20" s="203">
        <f>_xlfn.T.TEST(AD20:AG20,O20:R20,2,2)</f>
        <v>5.1853930718676416E-7</v>
      </c>
      <c r="AK20" s="108"/>
      <c r="AL20" s="108">
        <v>2.630419563868764</v>
      </c>
      <c r="AM20" s="108">
        <v>2.4990072419798612</v>
      </c>
      <c r="AN20" s="108">
        <v>2.8518896487563854</v>
      </c>
      <c r="AO20" s="108">
        <v>2.6072323085003943</v>
      </c>
      <c r="AP20" s="108">
        <f t="shared" si="28"/>
        <v>2.6471371907763515</v>
      </c>
      <c r="AQ20" s="177">
        <f t="shared" si="29"/>
        <v>7.4014598480184782E-2</v>
      </c>
      <c r="AR20" s="203">
        <f>_xlfn.T.TEST(AL20:AO20,O20:R20,2,2)</f>
        <v>1.3941582779762932E-6</v>
      </c>
      <c r="AT20" s="18" t="s">
        <v>196</v>
      </c>
      <c r="AU20" s="18" t="s">
        <v>197</v>
      </c>
      <c r="AV20" s="18" t="s">
        <v>198</v>
      </c>
      <c r="BE20" t="s">
        <v>206</v>
      </c>
      <c r="BL20" s="16"/>
    </row>
    <row r="21" spans="1:98" x14ac:dyDescent="0.2">
      <c r="A21" s="48"/>
      <c r="B21" s="48"/>
      <c r="C21" s="48"/>
      <c r="D21" s="48"/>
      <c r="E21" s="48"/>
      <c r="F21" s="48"/>
      <c r="G21" s="48"/>
      <c r="H21" s="48"/>
      <c r="I21" s="48"/>
      <c r="O21" s="108"/>
      <c r="P21" s="108"/>
      <c r="Q21" s="108"/>
      <c r="R21" s="108"/>
      <c r="AG21" s="16"/>
      <c r="AL21" s="108"/>
      <c r="AM21" s="108"/>
      <c r="AN21" s="108"/>
      <c r="AO21" s="108"/>
      <c r="BL21" s="16"/>
    </row>
    <row r="22" spans="1:98" x14ac:dyDescent="0.2">
      <c r="O22" s="108"/>
      <c r="P22" s="108"/>
      <c r="Q22" s="108"/>
      <c r="R22" s="108"/>
      <c r="AG22" s="16"/>
      <c r="AL22" s="108"/>
      <c r="AM22" s="108"/>
      <c r="AN22" s="108"/>
      <c r="AO22" s="108"/>
      <c r="BL22" s="16"/>
      <c r="CA22" s="41" t="s">
        <v>220</v>
      </c>
      <c r="CG22" s="41" t="s">
        <v>221</v>
      </c>
      <c r="CN22" s="41" t="s">
        <v>222</v>
      </c>
      <c r="CT22" s="41" t="s">
        <v>223</v>
      </c>
    </row>
    <row r="23" spans="1:98" x14ac:dyDescent="0.2">
      <c r="N23" s="116"/>
      <c r="O23" s="212" t="s">
        <v>185</v>
      </c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126"/>
      <c r="AN23" s="126"/>
      <c r="AO23" s="126"/>
      <c r="AP23" s="126"/>
      <c r="AQ23" s="126"/>
      <c r="AR23" s="116"/>
      <c r="BL23" s="16"/>
      <c r="BZ23" s="21"/>
      <c r="CA23" s="41" t="s">
        <v>334</v>
      </c>
      <c r="CG23" s="41" t="s">
        <v>334</v>
      </c>
      <c r="CN23" s="41" t="s">
        <v>334</v>
      </c>
      <c r="CT23" s="41" t="s">
        <v>334</v>
      </c>
    </row>
    <row r="24" spans="1:98" x14ac:dyDescent="0.2">
      <c r="N24" s="116"/>
      <c r="O24" s="212" t="s">
        <v>29</v>
      </c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126"/>
      <c r="AN24" s="126"/>
      <c r="AO24" s="126"/>
      <c r="AP24" s="126"/>
      <c r="AQ24" s="126"/>
      <c r="AR24" s="116"/>
      <c r="BE24" t="s">
        <v>207</v>
      </c>
      <c r="BZ24" s="24"/>
    </row>
    <row r="25" spans="1:98" x14ac:dyDescent="0.2">
      <c r="N25" s="118"/>
      <c r="O25" s="229" t="s">
        <v>109</v>
      </c>
      <c r="P25" s="229"/>
      <c r="Q25" s="229"/>
      <c r="R25" s="229"/>
      <c r="S25" s="229"/>
      <c r="T25" s="229"/>
      <c r="U25" s="128"/>
      <c r="V25" s="229" t="s">
        <v>383</v>
      </c>
      <c r="W25" s="229"/>
      <c r="X25" s="229"/>
      <c r="Y25" s="229"/>
      <c r="Z25" s="229"/>
      <c r="AA25" s="229"/>
      <c r="AB25" s="229"/>
      <c r="AC25" s="128"/>
      <c r="AD25" s="229" t="s">
        <v>384</v>
      </c>
      <c r="AE25" s="229"/>
      <c r="AF25" s="229"/>
      <c r="AG25" s="229"/>
      <c r="AH25" s="229"/>
      <c r="AI25" s="229"/>
      <c r="AJ25" s="128"/>
      <c r="AK25" s="128"/>
      <c r="AL25" s="229" t="s">
        <v>179</v>
      </c>
      <c r="AM25" s="229"/>
      <c r="AN25" s="229"/>
      <c r="AO25" s="229"/>
      <c r="AP25" s="229"/>
      <c r="AQ25" s="229"/>
      <c r="AR25" s="118"/>
      <c r="BZ25" s="24"/>
    </row>
    <row r="26" spans="1:98" x14ac:dyDescent="0.2">
      <c r="O26" s="117" t="s">
        <v>385</v>
      </c>
      <c r="P26" s="117" t="s">
        <v>386</v>
      </c>
      <c r="Q26" s="117" t="s">
        <v>387</v>
      </c>
      <c r="R26" s="117" t="s">
        <v>388</v>
      </c>
      <c r="S26" s="117" t="s">
        <v>73</v>
      </c>
      <c r="T26" s="175" t="s">
        <v>542</v>
      </c>
      <c r="U26" s="117"/>
      <c r="V26" s="117" t="s">
        <v>385</v>
      </c>
      <c r="W26" s="117" t="s">
        <v>386</v>
      </c>
      <c r="X26" s="117" t="s">
        <v>387</v>
      </c>
      <c r="Y26" s="117" t="s">
        <v>388</v>
      </c>
      <c r="Z26" s="117" t="s">
        <v>73</v>
      </c>
      <c r="AA26" s="175" t="s">
        <v>542</v>
      </c>
      <c r="AB26" s="117" t="s">
        <v>350</v>
      </c>
      <c r="AC26" s="117"/>
      <c r="AD26" s="117" t="s">
        <v>385</v>
      </c>
      <c r="AE26" s="117" t="s">
        <v>386</v>
      </c>
      <c r="AF26" s="117" t="s">
        <v>387</v>
      </c>
      <c r="AG26" s="117" t="s">
        <v>388</v>
      </c>
      <c r="AH26" s="117" t="s">
        <v>73</v>
      </c>
      <c r="AI26" s="175" t="s">
        <v>542</v>
      </c>
      <c r="AJ26" s="117" t="s">
        <v>350</v>
      </c>
      <c r="AK26" s="117"/>
      <c r="AL26" s="117" t="s">
        <v>385</v>
      </c>
      <c r="AM26" s="117" t="s">
        <v>386</v>
      </c>
      <c r="AN26" s="117" t="s">
        <v>387</v>
      </c>
      <c r="AO26" s="117" t="s">
        <v>388</v>
      </c>
      <c r="AP26" s="117" t="s">
        <v>73</v>
      </c>
      <c r="AQ26" s="175" t="s">
        <v>542</v>
      </c>
      <c r="AR26" s="117" t="s">
        <v>350</v>
      </c>
      <c r="BZ26" s="30"/>
    </row>
    <row r="27" spans="1:98" x14ac:dyDescent="0.2">
      <c r="N27" s="129" t="s">
        <v>389</v>
      </c>
      <c r="O27" s="119">
        <v>0.91126738207141234</v>
      </c>
      <c r="P27" s="119">
        <v>1.0347355375379368</v>
      </c>
      <c r="Q27" s="119">
        <v>1.006136891060788</v>
      </c>
      <c r="R27" s="119">
        <v>1.0478601893298627</v>
      </c>
      <c r="S27" s="119">
        <f>AVERAGE(O27:R27)</f>
        <v>1</v>
      </c>
      <c r="T27" s="177">
        <f>_xlfn.STDEV.S(O27:R27)/SQRT(COUNT(O27:R27))</f>
        <v>3.0833280459989457E-2</v>
      </c>
      <c r="U27" s="119"/>
      <c r="V27" s="119">
        <v>1.0223788134398875</v>
      </c>
      <c r="W27" s="119">
        <v>1.0274890178802665</v>
      </c>
      <c r="X27" s="119">
        <v>1.0489527492328306</v>
      </c>
      <c r="Y27" s="119">
        <v>0.97074526524320937</v>
      </c>
      <c r="Z27" s="119">
        <f>AVERAGE(V27:Y27)</f>
        <v>1.0173914614490485</v>
      </c>
      <c r="AA27" s="177">
        <f>_xlfn.STDEV.S(V27:Y27)/SQRT(COUNT(V27:Y27))</f>
        <v>1.6580150865835801E-2</v>
      </c>
      <c r="AB27" s="203">
        <f>_xlfn.T.TEST(O27:R27,V27:Y27,2,2)</f>
        <v>0.63701938802531699</v>
      </c>
      <c r="AC27" s="117"/>
      <c r="AD27" s="119">
        <v>2.0725586175070054</v>
      </c>
      <c r="AE27" s="119">
        <v>1.8322076459768866</v>
      </c>
      <c r="AF27" s="119">
        <v>1.4535475501407451</v>
      </c>
      <c r="AG27" s="119">
        <v>1.4141272620977332</v>
      </c>
      <c r="AH27" s="119">
        <f>AVERAGE(AD27:AG27)</f>
        <v>1.6931102689305926</v>
      </c>
      <c r="AI27" s="177">
        <f>_xlfn.STDEV.S(AD27:AG27)/SQRT(COUNT(AD27:AG27))</f>
        <v>0.15773156095986104</v>
      </c>
      <c r="AJ27" s="203">
        <f>_xlfn.T.TEST(O27:R27,AD27:AG27,2,3)</f>
        <v>1.9743802415403234E-2</v>
      </c>
      <c r="AK27" s="119"/>
      <c r="AL27" s="119">
        <v>5.0442983120707687</v>
      </c>
      <c r="AM27" s="119">
        <v>4.4872706700095604</v>
      </c>
      <c r="AN27" s="119">
        <v>4.3495729151115787</v>
      </c>
      <c r="AO27" s="119">
        <v>3.7560466715255472</v>
      </c>
      <c r="AP27" s="119">
        <f>AVERAGE(AL27:AO27)</f>
        <v>4.4092971421793639</v>
      </c>
      <c r="AQ27" s="177">
        <f>_xlfn.STDEV.S(AL27:AO27)/SQRT(COUNT(AL27:AO27))</f>
        <v>0.26451362874686635</v>
      </c>
      <c r="AR27" s="203">
        <f>_xlfn.T.TEST(O27:R27,AL27:AO27,2,3)</f>
        <v>8.9911662731947549E-4</v>
      </c>
      <c r="BZ27" s="30"/>
    </row>
    <row r="28" spans="1:98" x14ac:dyDescent="0.2">
      <c r="N28" s="129" t="s">
        <v>390</v>
      </c>
      <c r="O28" s="119">
        <v>0.9066702249580364</v>
      </c>
      <c r="P28" s="119">
        <v>0.97918810811749279</v>
      </c>
      <c r="Q28" s="119">
        <v>1.0597798408176826</v>
      </c>
      <c r="R28" s="119">
        <v>1.0543618261067882</v>
      </c>
      <c r="S28" s="119">
        <f t="shared" ref="S28:S30" si="31">AVERAGE(O28:R28)</f>
        <v>1</v>
      </c>
      <c r="T28" s="177">
        <f t="shared" ref="T28:T31" si="32">_xlfn.STDEV.S(O28:R28)/SQRT(COUNT(O28:R28))</f>
        <v>3.6139105388029065E-2</v>
      </c>
      <c r="U28" s="119"/>
      <c r="V28" s="119">
        <v>1.1178627735570834</v>
      </c>
      <c r="W28" s="119">
        <v>1.1590969787116165</v>
      </c>
      <c r="X28" s="119">
        <v>1.3091875572904605</v>
      </c>
      <c r="Y28" s="119">
        <v>1.2924056715651071</v>
      </c>
      <c r="Z28" s="119">
        <f t="shared" ref="Z28:Z31" si="33">AVERAGE(V28:Y28)</f>
        <v>1.2196382452810668</v>
      </c>
      <c r="AA28" s="177">
        <f t="shared" ref="AA28:AA31" si="34">_xlfn.STDEV.S(V28:Y28)/SQRT(COUNT(V28:Y28))</f>
        <v>4.7729855446941846E-2</v>
      </c>
      <c r="AB28" s="203">
        <f t="shared" ref="AB28:AB31" si="35">_xlfn.T.TEST(O28:R28,V28:Y28,2,2)</f>
        <v>1.047030050213184E-2</v>
      </c>
      <c r="AC28" s="117"/>
      <c r="AD28" s="119">
        <v>1.9388394262486133</v>
      </c>
      <c r="AE28" s="119">
        <v>2.2599289319155766</v>
      </c>
      <c r="AF28" s="119">
        <v>2.1433621954201429</v>
      </c>
      <c r="AG28" s="119">
        <v>2.4836143877307735</v>
      </c>
      <c r="AH28" s="119">
        <f t="shared" ref="AH28:AH31" si="36">AVERAGE(AD28:AG28)</f>
        <v>2.2064362353287765</v>
      </c>
      <c r="AI28" s="177">
        <f t="shared" ref="AI28:AI31" si="37">_xlfn.STDEV.S(AD28:AG28)/SQRT(COUNT(AD28:AG28))</f>
        <v>0.11375250308505792</v>
      </c>
      <c r="AJ28" s="203">
        <f>_xlfn.T.TEST(O28:R28,AD28:AG28,2,2)</f>
        <v>5.4478246486095067E-5</v>
      </c>
      <c r="AK28" s="119"/>
      <c r="AL28" s="119">
        <v>4.0501038641748961</v>
      </c>
      <c r="AM28" s="119">
        <v>4.2143267777854065</v>
      </c>
      <c r="AN28" s="119">
        <v>4.214944544834121</v>
      </c>
      <c r="AO28" s="119">
        <v>4.380178958195132</v>
      </c>
      <c r="AP28" s="119">
        <f t="shared" ref="AP28:AP31" si="38">AVERAGE(AL28:AO28)</f>
        <v>4.2148885362473889</v>
      </c>
      <c r="AQ28" s="177">
        <f t="shared" ref="AQ28:AQ30" si="39">_xlfn.STDEV.S(AL28:AO28)/SQRT(COUNT(AL28:AO28))</f>
        <v>6.7376572614444005E-2</v>
      </c>
      <c r="AR28" s="203">
        <f>_xlfn.T.TEST(O28:R28,AL28:AO28,2,2)</f>
        <v>1.2104352853954042E-8</v>
      </c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6"/>
      <c r="BZ28" s="30"/>
    </row>
    <row r="29" spans="1:98" x14ac:dyDescent="0.2">
      <c r="N29" s="129" t="s">
        <v>391</v>
      </c>
      <c r="O29" s="119">
        <v>0.99236689119446342</v>
      </c>
      <c r="P29" s="119">
        <v>1.0002109612528585</v>
      </c>
      <c r="Q29" s="119">
        <v>1.1058573764769566</v>
      </c>
      <c r="R29" s="119">
        <v>0.90156477107572197</v>
      </c>
      <c r="S29" s="119">
        <f t="shared" si="31"/>
        <v>1</v>
      </c>
      <c r="T29" s="177">
        <f t="shared" si="32"/>
        <v>4.1786747602805159E-2</v>
      </c>
      <c r="U29" s="119"/>
      <c r="V29" s="119">
        <v>0.84794130481907215</v>
      </c>
      <c r="W29" s="119">
        <v>0.84626063640524085</v>
      </c>
      <c r="X29" s="119">
        <v>0.97434947803366412</v>
      </c>
      <c r="Y29" s="119">
        <v>0.76544821472168212</v>
      </c>
      <c r="Z29" s="119">
        <f t="shared" si="33"/>
        <v>0.85849990849491475</v>
      </c>
      <c r="AA29" s="177">
        <f t="shared" si="34"/>
        <v>4.3148024645061074E-2</v>
      </c>
      <c r="AB29" s="203">
        <f t="shared" si="35"/>
        <v>5.6611320985565157E-2</v>
      </c>
      <c r="AC29" s="117"/>
      <c r="AD29" s="119">
        <v>0.86437288765316145</v>
      </c>
      <c r="AE29" s="119">
        <v>0.82244789068812285</v>
      </c>
      <c r="AF29" s="119">
        <v>1.6405921346942882</v>
      </c>
      <c r="AG29" s="119">
        <v>1.6325173046693666</v>
      </c>
      <c r="AH29" s="119">
        <f t="shared" si="36"/>
        <v>1.2399825544262346</v>
      </c>
      <c r="AI29" s="177">
        <f t="shared" si="37"/>
        <v>0.22912685408365371</v>
      </c>
      <c r="AJ29" s="203">
        <f>_xlfn.T.TEST(O29:R29,AD29:AG29,2,3)</f>
        <v>0.37433329016877848</v>
      </c>
      <c r="AK29" s="119"/>
      <c r="AL29" s="119">
        <v>0.52193726148013464</v>
      </c>
      <c r="AM29" s="119">
        <v>1.0336460340904117</v>
      </c>
      <c r="AN29" s="119">
        <v>1.641479033656301</v>
      </c>
      <c r="AO29" s="119">
        <v>1.8018152902549385</v>
      </c>
      <c r="AP29" s="119">
        <f t="shared" si="38"/>
        <v>1.2497194048704465</v>
      </c>
      <c r="AQ29" s="177">
        <f t="shared" si="39"/>
        <v>0.29363242657032945</v>
      </c>
      <c r="AR29" s="203">
        <f t="shared" ref="AR29:AR31" si="40">_xlfn.T.TEST(O29:R29,AL29:AO29,2,3)</f>
        <v>0.45942996627967386</v>
      </c>
      <c r="BE29" s="146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30"/>
    </row>
    <row r="30" spans="1:98" x14ac:dyDescent="0.2">
      <c r="N30" s="129" t="s">
        <v>392</v>
      </c>
      <c r="O30" s="119">
        <v>1.0245709557364699</v>
      </c>
      <c r="P30" s="119">
        <v>1.1591503364561939</v>
      </c>
      <c r="Q30" s="119">
        <v>0.978092078868815</v>
      </c>
      <c r="R30" s="119">
        <v>0.83818662893852058</v>
      </c>
      <c r="S30" s="119">
        <f t="shared" si="31"/>
        <v>0.99999999999999989</v>
      </c>
      <c r="T30" s="177">
        <f t="shared" si="32"/>
        <v>6.6204283297037883E-2</v>
      </c>
      <c r="U30" s="119"/>
      <c r="V30" s="119">
        <v>1.5527249025083316</v>
      </c>
      <c r="W30" s="119">
        <v>1.6463116209217818</v>
      </c>
      <c r="X30" s="119">
        <v>1.566778840169196</v>
      </c>
      <c r="Y30" s="119">
        <v>1.1603300998334138</v>
      </c>
      <c r="Z30" s="119">
        <f t="shared" si="33"/>
        <v>1.4815363658581808</v>
      </c>
      <c r="AA30" s="177">
        <f t="shared" si="34"/>
        <v>0.10903303673348326</v>
      </c>
      <c r="AB30" s="203">
        <f t="shared" si="35"/>
        <v>9.2341565229264316E-3</v>
      </c>
      <c r="AC30" s="117"/>
      <c r="AD30" s="119">
        <v>1.803418014181106</v>
      </c>
      <c r="AE30" s="119">
        <v>2.2226863508729027</v>
      </c>
      <c r="AF30" s="119">
        <v>1.8658948569221325</v>
      </c>
      <c r="AG30" s="119">
        <v>1.8246130022878602</v>
      </c>
      <c r="AH30" s="119">
        <f t="shared" si="36"/>
        <v>1.9291530560660002</v>
      </c>
      <c r="AI30" s="177">
        <f t="shared" si="37"/>
        <v>9.8700438415462319E-2</v>
      </c>
      <c r="AJ30" s="203">
        <f>_xlfn.T.TEST(O30:R30,AD30:AG30,2,2)</f>
        <v>2.3112495023854329E-4</v>
      </c>
      <c r="AK30" s="119"/>
      <c r="AL30" s="119">
        <v>3.1125670193737847</v>
      </c>
      <c r="AM30" s="119">
        <v>3.4019160615127171</v>
      </c>
      <c r="AN30" s="119">
        <v>4.0143327971516127</v>
      </c>
      <c r="AO30" s="119">
        <v>3.9680954143153242</v>
      </c>
      <c r="AP30" s="119">
        <f t="shared" si="38"/>
        <v>3.6242278230883596</v>
      </c>
      <c r="AQ30" s="177">
        <f t="shared" si="39"/>
        <v>0.22016018949805635</v>
      </c>
      <c r="AR30" s="203">
        <f>_xlfn.T.TEST(O30:R30,AL30:AO30,2,2)</f>
        <v>2.7112085905875018E-5</v>
      </c>
      <c r="BE30" s="146"/>
      <c r="BF30" s="128"/>
      <c r="BG30" s="128"/>
      <c r="BH30" s="128"/>
      <c r="BI30" s="128"/>
      <c r="BJ30" s="128"/>
      <c r="BK30" s="128"/>
      <c r="BL30" s="128"/>
      <c r="BM30" s="128"/>
      <c r="BN30" s="128"/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30"/>
    </row>
    <row r="31" spans="1:98" x14ac:dyDescent="0.2">
      <c r="N31" s="129" t="s">
        <v>393</v>
      </c>
      <c r="O31" s="119">
        <v>0.93935801168899191</v>
      </c>
      <c r="P31" s="119">
        <v>1.055564040687754</v>
      </c>
      <c r="Q31" s="119">
        <v>1.0613287890165961</v>
      </c>
      <c r="R31" s="119">
        <v>0.94374915860665842</v>
      </c>
      <c r="S31" s="119">
        <f>AVERAGE(O31:R31)</f>
        <v>1</v>
      </c>
      <c r="T31" s="177">
        <f t="shared" si="32"/>
        <v>3.3776459854416178E-2</v>
      </c>
      <c r="U31" s="119"/>
      <c r="V31" s="119">
        <v>1.6356500370610274</v>
      </c>
      <c r="W31" s="119">
        <v>1.7185547440875524</v>
      </c>
      <c r="X31" s="119">
        <v>1.7711639916360733</v>
      </c>
      <c r="Y31" s="119">
        <v>1.5342206986757356</v>
      </c>
      <c r="Z31" s="119">
        <f t="shared" si="33"/>
        <v>1.6648973678650971</v>
      </c>
      <c r="AA31" s="177">
        <f t="shared" si="34"/>
        <v>5.1723227841680576E-2</v>
      </c>
      <c r="AB31" s="203">
        <f t="shared" si="35"/>
        <v>3.8023022912057138E-5</v>
      </c>
      <c r="AC31" s="117"/>
      <c r="AD31" s="119">
        <v>3.4498315672681321</v>
      </c>
      <c r="AE31" s="119">
        <v>3.5794375744284177</v>
      </c>
      <c r="AF31" s="119">
        <v>3.8810350149064581</v>
      </c>
      <c r="AG31" s="119">
        <v>3.6305557536738022</v>
      </c>
      <c r="AH31" s="119">
        <f t="shared" si="36"/>
        <v>3.6352149775692024</v>
      </c>
      <c r="AI31" s="177">
        <f t="shared" si="37"/>
        <v>9.0336097731278805E-2</v>
      </c>
      <c r="AJ31" s="203">
        <f>_xlfn.T.TEST(O31:R31,AD31:AG31,2,2)</f>
        <v>1.5883077368095223E-7</v>
      </c>
      <c r="AK31" s="119"/>
      <c r="AL31" s="119">
        <v>6.9845664949238602</v>
      </c>
      <c r="AM31" s="119">
        <v>8.0800583019811132</v>
      </c>
      <c r="AN31" s="119">
        <v>7.3414518906233655</v>
      </c>
      <c r="AO31" s="119">
        <v>5.6467863387296839</v>
      </c>
      <c r="AP31" s="119">
        <f t="shared" si="38"/>
        <v>7.013215756564505</v>
      </c>
      <c r="AQ31" s="177">
        <f>_xlfn.STDEV.S(AL31:AO31)/SQRT(COUNT(AL31:AO31))</f>
        <v>0.50939851054371577</v>
      </c>
      <c r="AR31" s="203">
        <f t="shared" si="40"/>
        <v>1.261845253598832E-3</v>
      </c>
      <c r="AS31" s="21"/>
      <c r="BE31" s="148"/>
      <c r="BF31" s="149"/>
      <c r="BG31" s="147"/>
      <c r="BH31" s="149"/>
      <c r="BI31" s="149"/>
      <c r="BJ31" s="149"/>
      <c r="BK31" s="147"/>
      <c r="BL31" s="147"/>
      <c r="BM31" s="147"/>
      <c r="BN31" s="147"/>
      <c r="BO31" s="147"/>
      <c r="BP31" s="147"/>
      <c r="BQ31" s="147"/>
      <c r="BR31" s="147"/>
      <c r="BS31" s="147"/>
      <c r="BT31" s="147"/>
      <c r="BU31" s="147"/>
      <c r="BV31" s="147"/>
      <c r="BW31" s="147"/>
      <c r="BX31" s="147"/>
      <c r="BY31" s="147"/>
      <c r="BZ31" s="30"/>
    </row>
    <row r="32" spans="1:98" x14ac:dyDescent="0.2">
      <c r="AD32" s="119"/>
      <c r="AE32" s="119"/>
      <c r="AF32" s="119"/>
      <c r="AG32" s="119"/>
      <c r="AL32" s="119"/>
      <c r="AM32" s="119"/>
      <c r="AN32" s="119"/>
      <c r="AO32" s="119"/>
      <c r="AS32" s="21"/>
      <c r="BE32" s="148"/>
      <c r="BF32" s="149"/>
      <c r="BG32" s="147"/>
      <c r="BH32" s="149"/>
      <c r="BI32" s="149"/>
      <c r="BJ32" s="149"/>
      <c r="BK32" s="147"/>
      <c r="BL32" s="147"/>
      <c r="BM32" s="147"/>
      <c r="BN32" s="147"/>
      <c r="BO32" s="147"/>
      <c r="BP32" s="147"/>
      <c r="BQ32" s="147"/>
      <c r="BR32" s="147"/>
      <c r="BS32" s="147"/>
      <c r="BT32" s="147"/>
      <c r="BU32" s="147"/>
      <c r="BV32" s="147"/>
      <c r="BW32" s="147"/>
      <c r="BX32" s="147"/>
      <c r="BY32" s="147"/>
      <c r="BZ32" s="30"/>
    </row>
    <row r="33" spans="14:102" x14ac:dyDescent="0.2">
      <c r="AS33" s="21"/>
      <c r="BE33" s="148"/>
      <c r="BF33" s="149"/>
      <c r="BG33" s="147"/>
      <c r="BH33" s="149"/>
      <c r="BI33" s="149"/>
      <c r="BJ33" s="149"/>
      <c r="BK33" s="147"/>
      <c r="BL33" s="147"/>
      <c r="BM33" s="147"/>
      <c r="BN33" s="147"/>
      <c r="BO33" s="147"/>
      <c r="BP33" s="147"/>
      <c r="BQ33" s="147"/>
      <c r="BR33" s="147"/>
      <c r="BS33" s="147"/>
      <c r="BT33" s="147"/>
      <c r="BU33" s="147"/>
      <c r="BV33" s="147"/>
      <c r="BW33" s="147"/>
      <c r="BX33" s="147"/>
      <c r="BY33" s="147"/>
      <c r="BZ33" s="30"/>
    </row>
    <row r="34" spans="14:102" x14ac:dyDescent="0.2">
      <c r="N34" s="116"/>
      <c r="O34" s="212" t="s">
        <v>185</v>
      </c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  <c r="AA34" s="212"/>
      <c r="AB34" s="212"/>
      <c r="AC34" s="212"/>
      <c r="AD34" s="212"/>
      <c r="AE34" s="212"/>
      <c r="AF34" s="212"/>
      <c r="AG34" s="212"/>
      <c r="AH34" s="212"/>
      <c r="AI34" s="212"/>
      <c r="AJ34" s="212"/>
      <c r="AK34" s="212"/>
      <c r="AL34" s="212"/>
      <c r="AM34" s="126"/>
      <c r="AN34" s="126"/>
      <c r="AO34" s="126"/>
      <c r="AP34" s="126"/>
      <c r="AQ34" s="126"/>
      <c r="AS34" s="21"/>
      <c r="BE34" s="148"/>
      <c r="BF34" s="149"/>
      <c r="BG34" s="147"/>
      <c r="BH34" s="149"/>
      <c r="BI34" s="149"/>
      <c r="BJ34" s="149"/>
      <c r="BK34" s="147"/>
      <c r="BL34" s="147"/>
      <c r="BM34" s="147"/>
      <c r="BN34" s="147"/>
      <c r="BO34" s="147"/>
      <c r="BP34" s="147"/>
      <c r="BQ34" s="147"/>
      <c r="BR34" s="147"/>
      <c r="BS34" s="147"/>
      <c r="BT34" s="147"/>
      <c r="BU34" s="147"/>
      <c r="BV34" s="147"/>
      <c r="BW34" s="147"/>
      <c r="BX34" s="147"/>
      <c r="BY34" s="147"/>
      <c r="BZ34" s="30"/>
    </row>
    <row r="35" spans="14:102" x14ac:dyDescent="0.2">
      <c r="N35" s="116"/>
      <c r="O35" s="212" t="s">
        <v>191</v>
      </c>
      <c r="P35" s="212"/>
      <c r="Q35" s="212"/>
      <c r="R35" s="212"/>
      <c r="S35" s="212"/>
      <c r="T35" s="212"/>
      <c r="U35" s="212"/>
      <c r="V35" s="212"/>
      <c r="W35" s="212"/>
      <c r="X35" s="212"/>
      <c r="Y35" s="212"/>
      <c r="Z35" s="212"/>
      <c r="AA35" s="212"/>
      <c r="AB35" s="212"/>
      <c r="AC35" s="212"/>
      <c r="AD35" s="212"/>
      <c r="AE35" s="212"/>
      <c r="AF35" s="212"/>
      <c r="AG35" s="212"/>
      <c r="AH35" s="212"/>
      <c r="AI35" s="212"/>
      <c r="AJ35" s="212"/>
      <c r="AK35" s="212"/>
      <c r="AL35" s="212"/>
      <c r="AM35" s="126"/>
      <c r="AN35" s="126"/>
      <c r="AO35" s="126"/>
      <c r="AP35" s="126"/>
      <c r="AQ35" s="126"/>
      <c r="AS35" s="21"/>
      <c r="AT35" s="209" t="s">
        <v>200</v>
      </c>
      <c r="AU35" s="209"/>
      <c r="AV35" s="209"/>
      <c r="BE35" s="148"/>
      <c r="BF35" s="149"/>
      <c r="BG35" s="147"/>
      <c r="BH35" s="149"/>
      <c r="BI35" s="149"/>
      <c r="BJ35" s="149"/>
      <c r="BK35" s="147"/>
      <c r="BL35" s="147"/>
      <c r="BM35" s="147"/>
      <c r="BN35" s="147"/>
      <c r="BO35" s="147"/>
      <c r="BP35" s="147"/>
      <c r="BQ35" s="147"/>
      <c r="BR35" s="147"/>
      <c r="BS35" s="147"/>
      <c r="BT35" s="147"/>
      <c r="BU35" s="147"/>
      <c r="BV35" s="147"/>
      <c r="BW35" s="147"/>
      <c r="BX35" s="147"/>
      <c r="BY35" s="147"/>
      <c r="BZ35" s="30"/>
    </row>
    <row r="36" spans="14:102" x14ac:dyDescent="0.2">
      <c r="N36" s="118"/>
      <c r="O36" s="229" t="s">
        <v>109</v>
      </c>
      <c r="P36" s="229"/>
      <c r="Q36" s="229"/>
      <c r="R36" s="229"/>
      <c r="S36" s="229"/>
      <c r="T36" s="229"/>
      <c r="U36" s="128"/>
      <c r="V36" s="229" t="s">
        <v>383</v>
      </c>
      <c r="W36" s="229"/>
      <c r="X36" s="229"/>
      <c r="Y36" s="229"/>
      <c r="Z36" s="229"/>
      <c r="AA36" s="229"/>
      <c r="AB36" s="229"/>
      <c r="AC36" s="128"/>
      <c r="AD36" s="229" t="s">
        <v>384</v>
      </c>
      <c r="AE36" s="229"/>
      <c r="AF36" s="229"/>
      <c r="AG36" s="229"/>
      <c r="AH36" s="229"/>
      <c r="AI36" s="229"/>
      <c r="AJ36" s="128"/>
      <c r="AK36" s="128"/>
      <c r="AL36" s="229" t="s">
        <v>179</v>
      </c>
      <c r="AM36" s="229"/>
      <c r="AN36" s="229"/>
      <c r="AO36" s="229"/>
      <c r="AP36" s="229"/>
      <c r="AQ36" s="229"/>
      <c r="AT36" s="215" t="s">
        <v>199</v>
      </c>
      <c r="AU36" s="215"/>
      <c r="AV36" s="215"/>
      <c r="BE36" s="148"/>
      <c r="BF36" s="149"/>
      <c r="BG36" s="147"/>
      <c r="BH36" s="149"/>
      <c r="BI36" s="149"/>
      <c r="BJ36" s="149"/>
      <c r="BK36" s="147"/>
      <c r="BL36" s="147"/>
      <c r="BM36" s="147"/>
      <c r="BN36" s="147"/>
      <c r="BO36" s="147"/>
      <c r="BP36" s="147"/>
      <c r="BQ36" s="147"/>
      <c r="BR36" s="147"/>
      <c r="BS36" s="147"/>
      <c r="BT36" s="147"/>
      <c r="BU36" s="147"/>
      <c r="BV36" s="147"/>
      <c r="BW36" s="147"/>
      <c r="BX36" s="147"/>
      <c r="BY36" s="147"/>
    </row>
    <row r="37" spans="14:102" x14ac:dyDescent="0.2">
      <c r="O37" s="117" t="s">
        <v>385</v>
      </c>
      <c r="P37" s="117" t="s">
        <v>386</v>
      </c>
      <c r="Q37" s="117" t="s">
        <v>387</v>
      </c>
      <c r="R37" s="117" t="s">
        <v>388</v>
      </c>
      <c r="S37" s="117" t="s">
        <v>73</v>
      </c>
      <c r="T37" s="175" t="s">
        <v>542</v>
      </c>
      <c r="U37" s="117"/>
      <c r="V37" s="117" t="s">
        <v>385</v>
      </c>
      <c r="W37" s="117" t="s">
        <v>386</v>
      </c>
      <c r="X37" s="117" t="s">
        <v>387</v>
      </c>
      <c r="Y37" s="117" t="s">
        <v>388</v>
      </c>
      <c r="Z37" s="117" t="s">
        <v>73</v>
      </c>
      <c r="AA37" s="175" t="s">
        <v>542</v>
      </c>
      <c r="AB37" s="117" t="s">
        <v>350</v>
      </c>
      <c r="AC37" s="117"/>
      <c r="AD37" s="117" t="s">
        <v>385</v>
      </c>
      <c r="AE37" s="117" t="s">
        <v>386</v>
      </c>
      <c r="AF37" s="117" t="s">
        <v>387</v>
      </c>
      <c r="AG37" s="117" t="s">
        <v>388</v>
      </c>
      <c r="AH37" s="117" t="s">
        <v>73</v>
      </c>
      <c r="AI37" s="175" t="s">
        <v>542</v>
      </c>
      <c r="AJ37" s="117" t="s">
        <v>350</v>
      </c>
      <c r="AK37" s="117"/>
      <c r="AL37" s="117" t="s">
        <v>385</v>
      </c>
      <c r="AM37" s="117" t="s">
        <v>386</v>
      </c>
      <c r="AN37" s="117" t="s">
        <v>387</v>
      </c>
      <c r="AO37" s="117" t="s">
        <v>388</v>
      </c>
      <c r="AP37" s="117" t="s">
        <v>73</v>
      </c>
      <c r="AQ37" s="175" t="s">
        <v>542</v>
      </c>
      <c r="AR37" s="117" t="s">
        <v>350</v>
      </c>
      <c r="AT37" t="s">
        <v>196</v>
      </c>
      <c r="AU37" t="s">
        <v>197</v>
      </c>
      <c r="AV37" t="s">
        <v>198</v>
      </c>
      <c r="BE37" s="148"/>
      <c r="BF37" s="149"/>
      <c r="BG37" s="147"/>
      <c r="BH37" s="149"/>
      <c r="BI37" s="149"/>
      <c r="BJ37" s="149"/>
      <c r="BK37" s="147"/>
      <c r="BL37" s="147"/>
      <c r="BM37" s="147"/>
      <c r="BN37" s="147"/>
      <c r="BO37" s="147"/>
      <c r="BP37" s="147"/>
      <c r="BQ37" s="147"/>
      <c r="BR37" s="147"/>
      <c r="BS37" s="147"/>
      <c r="BT37" s="147"/>
      <c r="BU37" s="147"/>
      <c r="BV37" s="147"/>
      <c r="BW37" s="147"/>
      <c r="BX37" s="147"/>
      <c r="BY37" s="147"/>
    </row>
    <row r="38" spans="14:102" x14ac:dyDescent="0.2">
      <c r="N38" s="129" t="s">
        <v>389</v>
      </c>
      <c r="O38" s="119">
        <v>0.92881518496799764</v>
      </c>
      <c r="P38" s="119">
        <v>0.94517617522999542</v>
      </c>
      <c r="Q38" s="119">
        <v>1.0842796725008512</v>
      </c>
      <c r="R38" s="119">
        <v>1.0417289673011561</v>
      </c>
      <c r="S38" s="119">
        <f>AVERAGE(O38:R38)</f>
        <v>1</v>
      </c>
      <c r="T38" s="177">
        <f>_xlfn.STDEV.S(O38:R38)/SQRT(COUNT(O38:R38))</f>
        <v>3.7546970097936713E-2</v>
      </c>
      <c r="U38" s="119"/>
      <c r="V38" s="119">
        <v>1.3134898038645684</v>
      </c>
      <c r="W38" s="119">
        <v>0.92945107246021563</v>
      </c>
      <c r="X38" s="119">
        <v>0.99892894860233716</v>
      </c>
      <c r="Y38" s="119">
        <v>0.69469640474823979</v>
      </c>
      <c r="Z38" s="119">
        <f>AVERAGE(V38:Y38)</f>
        <v>0.98414155741884035</v>
      </c>
      <c r="AA38" s="177">
        <f>_xlfn.STDEV.S(V38:Y38)/SQRT(COUNT(V38:Y38))</f>
        <v>0.12762525870832592</v>
      </c>
      <c r="AB38" s="203">
        <f>_xlfn.T.TEST(O38:R38,V38:Y38,2,2)</f>
        <v>0.90900312108502168</v>
      </c>
      <c r="AC38" s="117"/>
      <c r="AD38" s="119">
        <v>1.1678098276777564</v>
      </c>
      <c r="AE38" s="119">
        <v>1.1838402846906337</v>
      </c>
      <c r="AF38" s="119">
        <v>1.3090346660090801</v>
      </c>
      <c r="AG38" s="119">
        <v>0.92677914833819597</v>
      </c>
      <c r="AH38" s="119">
        <f>AVERAGE(AD38:AG38)</f>
        <v>1.1468659816789166</v>
      </c>
      <c r="AI38" s="177">
        <f>_xlfn.STDEV.S(AD38:AG38)/SQRT(COUNT(AD38:AG38))</f>
        <v>7.986584593123848E-2</v>
      </c>
      <c r="AJ38" s="203">
        <f>_xlfn.T.TEST(O38:R38,AD38:AG38,2,2)</f>
        <v>0.14713394758711199</v>
      </c>
      <c r="AK38" s="119"/>
      <c r="AL38" s="119">
        <v>1.0898382866275427</v>
      </c>
      <c r="AM38" s="119">
        <v>1.1400283470211217</v>
      </c>
      <c r="AN38" s="119">
        <v>1.200562679044038</v>
      </c>
      <c r="AO38" s="119">
        <v>1.1474117583150569</v>
      </c>
      <c r="AP38" s="119">
        <f>AVERAGE(AL38:AO38)</f>
        <v>1.1444602677519398</v>
      </c>
      <c r="AQ38" s="177">
        <f>_xlfn.STDEV.S(AL38:AO38)/SQRT(COUNT(AL38:AO38))</f>
        <v>2.2655747233778178E-2</v>
      </c>
      <c r="AR38" s="203">
        <f>_xlfn.T.TEST(AL38:AO38,O38:R38,2,2)</f>
        <v>1.6526617224670141E-2</v>
      </c>
      <c r="BE38" s="148"/>
      <c r="BF38" s="149"/>
      <c r="BG38" s="147"/>
      <c r="BH38" s="149"/>
      <c r="BI38" s="149"/>
      <c r="BJ38" s="149"/>
      <c r="BK38" s="147"/>
      <c r="BL38" s="147"/>
      <c r="BM38" s="147"/>
      <c r="BN38" s="147"/>
      <c r="BO38" s="147"/>
      <c r="BP38" s="147"/>
      <c r="BQ38" s="147"/>
      <c r="BR38" s="147"/>
      <c r="BS38" s="147"/>
      <c r="BT38" s="147"/>
      <c r="BU38" s="147"/>
      <c r="BV38" s="147"/>
      <c r="BW38" s="147"/>
      <c r="BX38" s="147"/>
      <c r="BY38" s="147"/>
    </row>
    <row r="39" spans="14:102" x14ac:dyDescent="0.2">
      <c r="N39" s="129" t="s">
        <v>390</v>
      </c>
      <c r="O39" s="119">
        <v>0.91167665381318008</v>
      </c>
      <c r="P39" s="119">
        <v>0.99141970472497531</v>
      </c>
      <c r="Q39" s="119">
        <v>1.0684969571042739</v>
      </c>
      <c r="R39" s="119">
        <v>1.0284066843575712</v>
      </c>
      <c r="S39" s="119">
        <f t="shared" ref="S39:S41" si="41">AVERAGE(O39:R39)</f>
        <v>1</v>
      </c>
      <c r="T39" s="177">
        <f t="shared" ref="T39:T42" si="42">_xlfn.STDEV.S(O39:R39)/SQRT(COUNT(O39:R39))</f>
        <v>3.3383388830098913E-2</v>
      </c>
      <c r="U39" s="177"/>
      <c r="V39" s="119">
        <v>1.0774149213524566</v>
      </c>
      <c r="W39" s="119">
        <v>1.135410725738168</v>
      </c>
      <c r="X39" s="119">
        <v>1.3171127661699646</v>
      </c>
      <c r="Y39" s="119">
        <v>1.2871772452834327</v>
      </c>
      <c r="Z39" s="119">
        <f t="shared" ref="Z39:Z42" si="43">AVERAGE(V39:Y39)</f>
        <v>1.2042789146360056</v>
      </c>
      <c r="AA39" s="177">
        <f t="shared" ref="AA39:AA42" si="44">_xlfn.STDEV.S(V39:Y39)/SQRT(COUNT(V39:Y39))</f>
        <v>5.8052355328354434E-2</v>
      </c>
      <c r="AB39" s="203">
        <f t="shared" ref="AB39:AB42" si="45">_xlfn.T.TEST(O39:R39,V39:Y39,2,2)</f>
        <v>2.2498656857357122E-2</v>
      </c>
      <c r="AC39" s="117"/>
      <c r="AD39" s="119">
        <v>1.6391629868904702</v>
      </c>
      <c r="AE39" s="119">
        <v>1.6357042601636145</v>
      </c>
      <c r="AF39" s="119">
        <v>1.8469565108552295</v>
      </c>
      <c r="AG39" s="119">
        <v>1.7545821933191759</v>
      </c>
      <c r="AH39" s="119">
        <f t="shared" ref="AH39:AH42" si="46">AVERAGE(AD39:AG39)</f>
        <v>1.7191014878071225</v>
      </c>
      <c r="AI39" s="177">
        <f t="shared" ref="AI39:AI42" si="47">_xlfn.STDEV.S(AD39:AG39)/SQRT(COUNT(AD39:AG39))</f>
        <v>5.0786357165490924E-2</v>
      </c>
      <c r="AJ39" s="203">
        <f t="shared" ref="AJ39:AJ42" si="48">_xlfn.T.TEST(O39:R39,AD39:AG39,2,2)</f>
        <v>2.2033463816290158E-5</v>
      </c>
      <c r="AK39" s="119"/>
      <c r="AL39" s="119">
        <v>1.3458474375492817</v>
      </c>
      <c r="AM39" s="119">
        <v>1.4165746994467827</v>
      </c>
      <c r="AN39" s="119">
        <v>1.5251767081406331</v>
      </c>
      <c r="AO39" s="119">
        <v>1.4949666113073448</v>
      </c>
      <c r="AP39" s="119">
        <f t="shared" ref="AP39:AP42" si="49">AVERAGE(AL39:AO39)</f>
        <v>1.4456413641110106</v>
      </c>
      <c r="AQ39" s="177">
        <f t="shared" ref="AQ39:AQ42" si="50">_xlfn.STDEV.S(AL39:AO39)/SQRT(COUNT(AL39:AO39))</f>
        <v>4.0375889808771083E-2</v>
      </c>
      <c r="AR39" s="203">
        <f t="shared" ref="AR39:AR42" si="51">_xlfn.T.TEST(AL39:AO39,O39:R39,2,2)</f>
        <v>1.4452714471786622E-4</v>
      </c>
      <c r="BE39" s="148"/>
      <c r="BF39" s="149"/>
      <c r="BG39" s="147"/>
      <c r="BH39" s="149"/>
      <c r="BI39" s="149"/>
      <c r="BJ39" s="149"/>
      <c r="BK39" s="147"/>
      <c r="BL39" s="147"/>
      <c r="BM39" s="147"/>
      <c r="BN39" s="147"/>
      <c r="BO39" s="147"/>
      <c r="BP39" s="147"/>
      <c r="BQ39" s="147"/>
      <c r="BR39" s="147"/>
      <c r="BS39" s="147"/>
      <c r="BT39" s="147"/>
      <c r="BU39" s="147"/>
      <c r="BV39" s="147"/>
      <c r="BW39" s="147"/>
      <c r="BX39" s="147"/>
      <c r="BY39" s="147"/>
    </row>
    <row r="40" spans="14:102" x14ac:dyDescent="0.2">
      <c r="N40" s="129" t="s">
        <v>391</v>
      </c>
      <c r="O40" s="119">
        <v>1.0745412710202966</v>
      </c>
      <c r="P40" s="119">
        <v>1.0460220995854137</v>
      </c>
      <c r="Q40" s="119">
        <v>1.082227053132486</v>
      </c>
      <c r="R40" s="119">
        <v>0.797209576261804</v>
      </c>
      <c r="S40" s="119">
        <f t="shared" si="41"/>
        <v>1</v>
      </c>
      <c r="T40" s="177">
        <f t="shared" si="42"/>
        <v>6.8043906757782227E-2</v>
      </c>
      <c r="U40" s="177"/>
      <c r="V40" s="119">
        <v>0.50075504692339057</v>
      </c>
      <c r="W40" s="119">
        <v>0.48380090982972657</v>
      </c>
      <c r="X40" s="119">
        <v>0.61195820789450084</v>
      </c>
      <c r="Y40" s="119">
        <v>0.49180265995667743</v>
      </c>
      <c r="Z40" s="119">
        <f t="shared" si="43"/>
        <v>0.52207920615107384</v>
      </c>
      <c r="AA40" s="177">
        <f t="shared" si="44"/>
        <v>3.0159094730955301E-2</v>
      </c>
      <c r="AB40" s="203">
        <f t="shared" si="45"/>
        <v>6.7366727103634167E-4</v>
      </c>
      <c r="AC40" s="117"/>
      <c r="AD40" s="119">
        <v>0.55959226235830384</v>
      </c>
      <c r="AE40" s="119">
        <v>0.67622927491974227</v>
      </c>
      <c r="AF40" s="119">
        <v>0.59031936404281027</v>
      </c>
      <c r="AG40" s="119">
        <v>0.6294768390080191</v>
      </c>
      <c r="AH40" s="119">
        <f t="shared" si="46"/>
        <v>0.61390443508221881</v>
      </c>
      <c r="AI40" s="177">
        <f t="shared" si="47"/>
        <v>2.5220615090846405E-2</v>
      </c>
      <c r="AJ40" s="203">
        <f t="shared" si="48"/>
        <v>1.7943294783231397E-3</v>
      </c>
      <c r="AK40" s="119"/>
      <c r="AL40" s="119">
        <v>0.27588010958807185</v>
      </c>
      <c r="AM40" s="119">
        <v>0.60895859477543746</v>
      </c>
      <c r="AN40" s="119">
        <v>0.54083254065079722</v>
      </c>
      <c r="AO40" s="119"/>
      <c r="AP40" s="119">
        <f t="shared" si="49"/>
        <v>0.47522374833810216</v>
      </c>
      <c r="AQ40" s="177">
        <f t="shared" si="50"/>
        <v>0.10159347837537826</v>
      </c>
      <c r="AR40" s="203">
        <f t="shared" si="51"/>
        <v>6.5045768770226244E-3</v>
      </c>
      <c r="BE40" s="148"/>
      <c r="BF40" s="149"/>
      <c r="BG40" s="147"/>
      <c r="BH40" s="149"/>
      <c r="BI40" s="149"/>
      <c r="BJ40" s="149"/>
      <c r="BK40" s="147"/>
      <c r="BL40" s="147"/>
      <c r="BM40" s="147"/>
      <c r="BN40" s="147"/>
      <c r="BO40" s="147"/>
      <c r="BP40" s="147"/>
      <c r="BQ40" s="147"/>
      <c r="BR40" s="147"/>
      <c r="BS40" s="147"/>
      <c r="BT40" s="147"/>
      <c r="BU40" s="147"/>
      <c r="BV40" s="147"/>
      <c r="BW40" s="147"/>
      <c r="BX40" s="147"/>
      <c r="BY40" s="147"/>
      <c r="CA40" s="208" t="s">
        <v>382</v>
      </c>
      <c r="CB40" s="208"/>
      <c r="CC40" s="208"/>
      <c r="CD40" s="208"/>
      <c r="CE40" s="208"/>
      <c r="CF40" s="208"/>
      <c r="CG40" s="208"/>
      <c r="CH40" s="208"/>
      <c r="CI40" s="208"/>
      <c r="CJ40" s="208"/>
      <c r="CK40" s="208"/>
      <c r="CL40" s="208"/>
      <c r="CM40" s="208"/>
      <c r="CN40" s="208"/>
      <c r="CO40" s="208"/>
      <c r="CP40" s="208"/>
      <c r="CQ40" s="208"/>
      <c r="CR40" s="208"/>
      <c r="CS40" s="208"/>
      <c r="CT40" s="208"/>
      <c r="CU40" s="208"/>
      <c r="CV40" s="208"/>
      <c r="CW40" s="208"/>
      <c r="CX40" s="208"/>
    </row>
    <row r="41" spans="14:102" x14ac:dyDescent="0.2">
      <c r="N41" s="129" t="s">
        <v>392</v>
      </c>
      <c r="O41" s="119">
        <v>1.1086470907748844</v>
      </c>
      <c r="P41" s="119">
        <v>1.3389897038427909</v>
      </c>
      <c r="Q41" s="119">
        <v>0.89280195346883939</v>
      </c>
      <c r="R41" s="119">
        <v>0.65956125191348514</v>
      </c>
      <c r="S41" s="119">
        <f t="shared" si="41"/>
        <v>1</v>
      </c>
      <c r="T41" s="177">
        <f t="shared" si="42"/>
        <v>0.14551866204032587</v>
      </c>
      <c r="U41" s="177"/>
      <c r="V41" s="119">
        <v>0.88921872108207112</v>
      </c>
      <c r="W41" s="119">
        <v>0.80690657367204532</v>
      </c>
      <c r="X41" s="119">
        <v>1.0320336938854966</v>
      </c>
      <c r="Y41" s="119">
        <v>0.71682861969291001</v>
      </c>
      <c r="Z41" s="119">
        <f t="shared" si="43"/>
        <v>0.86124690208313082</v>
      </c>
      <c r="AA41" s="177">
        <f t="shared" si="44"/>
        <v>6.6932841025301879E-2</v>
      </c>
      <c r="AB41" s="203">
        <f t="shared" si="45"/>
        <v>0.41963155264349933</v>
      </c>
      <c r="AC41" s="117"/>
      <c r="AD41" s="119">
        <v>1.4431064140852901</v>
      </c>
      <c r="AE41" s="119">
        <v>1.7036115373402461</v>
      </c>
      <c r="AF41" s="119">
        <v>1.178698044361296</v>
      </c>
      <c r="AG41" s="119">
        <v>1.1496425782483077</v>
      </c>
      <c r="AH41" s="119">
        <f t="shared" si="46"/>
        <v>1.368764643508785</v>
      </c>
      <c r="AI41" s="177">
        <f t="shared" si="47"/>
        <v>0.12967553507264987</v>
      </c>
      <c r="AJ41" s="203">
        <f t="shared" si="48"/>
        <v>0.10736351001077553</v>
      </c>
      <c r="AK41" s="119"/>
      <c r="AL41" s="119">
        <v>0.84533787134255622</v>
      </c>
      <c r="AM41" s="119">
        <v>0.91091127858780185</v>
      </c>
      <c r="AN41" s="119">
        <v>1.0643170416939955</v>
      </c>
      <c r="AO41" s="119">
        <v>0.7702736348028727</v>
      </c>
      <c r="AP41" s="119">
        <f t="shared" si="49"/>
        <v>0.89770995660680653</v>
      </c>
      <c r="AQ41" s="177">
        <f t="shared" si="50"/>
        <v>6.2526692388889735E-2</v>
      </c>
      <c r="AR41" s="203">
        <f t="shared" si="51"/>
        <v>0.54228000782164854</v>
      </c>
      <c r="BE41" s="124"/>
      <c r="BF41" s="124"/>
      <c r="BG41" s="124"/>
      <c r="BH41" s="124"/>
      <c r="BI41" s="124"/>
      <c r="BJ41" s="124"/>
      <c r="BK41" s="124"/>
      <c r="BL41" s="124"/>
      <c r="BM41" s="124"/>
      <c r="BN41" s="124"/>
      <c r="BO41" s="124"/>
      <c r="BP41" s="124"/>
      <c r="BQ41" s="124"/>
      <c r="BR41" s="124"/>
      <c r="BS41" s="124"/>
      <c r="BT41" s="124"/>
      <c r="BU41" s="124"/>
      <c r="BV41" s="124"/>
      <c r="BW41" s="124"/>
      <c r="BX41" s="124"/>
      <c r="CA41" s="41" t="s">
        <v>224</v>
      </c>
      <c r="CG41" s="41" t="s">
        <v>225</v>
      </c>
      <c r="CN41" s="41" t="s">
        <v>226</v>
      </c>
      <c r="CT41" s="41" t="s">
        <v>227</v>
      </c>
    </row>
    <row r="42" spans="14:102" x14ac:dyDescent="0.2">
      <c r="N42" s="129" t="s">
        <v>393</v>
      </c>
      <c r="O42" s="119">
        <v>0.93981734201078049</v>
      </c>
      <c r="P42" s="119">
        <v>1.106944673334268</v>
      </c>
      <c r="Q42" s="119">
        <v>1.0672264354360737</v>
      </c>
      <c r="R42" s="119">
        <v>0.8860115492188777</v>
      </c>
      <c r="S42" s="119">
        <f>AVERAGE(O42:R42)</f>
        <v>1</v>
      </c>
      <c r="T42" s="177">
        <f t="shared" si="42"/>
        <v>5.209916506859906E-2</v>
      </c>
      <c r="U42" s="177"/>
      <c r="V42" s="119">
        <v>0.7972338381408608</v>
      </c>
      <c r="W42" s="119">
        <v>0.6311294109806217</v>
      </c>
      <c r="X42" s="119">
        <v>0.86845082704758148</v>
      </c>
      <c r="Y42" s="119">
        <v>0.64379986920548737</v>
      </c>
      <c r="Z42" s="119">
        <f t="shared" si="43"/>
        <v>0.73515348634363797</v>
      </c>
      <c r="AA42" s="177">
        <f t="shared" si="44"/>
        <v>5.8301402739959741E-2</v>
      </c>
      <c r="AB42" s="203">
        <f t="shared" si="45"/>
        <v>1.4724572458153886E-2</v>
      </c>
      <c r="AC42" s="117"/>
      <c r="AD42" s="119">
        <v>0.8024349469254769</v>
      </c>
      <c r="AE42" s="119">
        <v>0.78228649504299685</v>
      </c>
      <c r="AF42" s="119">
        <v>0.58839241617615701</v>
      </c>
      <c r="AG42" s="119">
        <v>0.61971192164504352</v>
      </c>
      <c r="AH42" s="119">
        <f t="shared" si="46"/>
        <v>0.69820644494741857</v>
      </c>
      <c r="AI42" s="177">
        <f t="shared" si="47"/>
        <v>5.4888938284584757E-2</v>
      </c>
      <c r="AJ42" s="203">
        <f t="shared" si="48"/>
        <v>7.2180388649176995E-3</v>
      </c>
      <c r="AK42" s="119"/>
      <c r="AL42" s="119">
        <v>0.79929294797690809</v>
      </c>
      <c r="AM42" s="119">
        <v>0.77382556245864553</v>
      </c>
      <c r="AN42" s="119">
        <v>0.82033450533321273</v>
      </c>
      <c r="AO42" s="119">
        <v>0.69655700491229067</v>
      </c>
      <c r="AP42" s="119">
        <f t="shared" si="49"/>
        <v>0.77250250517026431</v>
      </c>
      <c r="AQ42" s="177">
        <f t="shared" si="50"/>
        <v>2.7041784882206776E-2</v>
      </c>
      <c r="AR42" s="203">
        <f t="shared" si="51"/>
        <v>8.2118795685472354E-3</v>
      </c>
      <c r="BE42" s="124"/>
      <c r="BF42" s="124"/>
      <c r="BG42" s="124"/>
      <c r="BH42" s="124"/>
      <c r="BI42" s="124"/>
      <c r="BJ42" s="124"/>
      <c r="BK42" s="124"/>
      <c r="BL42" s="124"/>
      <c r="BM42" s="124"/>
      <c r="CA42" s="41" t="s">
        <v>334</v>
      </c>
      <c r="CG42" s="41" t="s">
        <v>334</v>
      </c>
      <c r="CN42" s="41" t="s">
        <v>334</v>
      </c>
      <c r="CT42" s="41" t="s">
        <v>334</v>
      </c>
    </row>
    <row r="43" spans="14:102" x14ac:dyDescent="0.2">
      <c r="O43" s="119"/>
      <c r="P43" s="119"/>
      <c r="Q43" s="119"/>
      <c r="R43" s="119"/>
      <c r="V43" s="119"/>
      <c r="W43" s="119"/>
      <c r="X43" s="119"/>
      <c r="Y43" s="119"/>
      <c r="AB43" s="203"/>
      <c r="AD43" s="119"/>
      <c r="AE43" s="119"/>
      <c r="AF43" s="119"/>
      <c r="AG43" s="119"/>
      <c r="AJ43" s="203"/>
      <c r="AL43" s="119"/>
      <c r="AM43" s="119"/>
      <c r="AN43" s="119"/>
      <c r="AO43" s="119"/>
      <c r="AR43" s="203"/>
    </row>
    <row r="44" spans="14:102" x14ac:dyDescent="0.2">
      <c r="V44" s="119"/>
      <c r="W44" s="119"/>
      <c r="X44" s="119"/>
      <c r="Y44" s="119"/>
    </row>
    <row r="52" spans="46:98" x14ac:dyDescent="0.2">
      <c r="AT52" s="215" t="s">
        <v>201</v>
      </c>
      <c r="AU52" s="215"/>
      <c r="AV52" s="215"/>
    </row>
    <row r="53" spans="46:98" x14ac:dyDescent="0.2">
      <c r="AT53" s="18" t="s">
        <v>196</v>
      </c>
      <c r="AU53" s="18" t="s">
        <v>197</v>
      </c>
      <c r="AV53" s="18" t="s">
        <v>198</v>
      </c>
    </row>
    <row r="58" spans="46:98" x14ac:dyDescent="0.2">
      <c r="CA58" s="41" t="s">
        <v>228</v>
      </c>
      <c r="CG58" s="41" t="s">
        <v>229</v>
      </c>
      <c r="CN58" s="41" t="s">
        <v>230</v>
      </c>
    </row>
    <row r="59" spans="46:98" x14ac:dyDescent="0.2">
      <c r="CA59" s="41" t="s">
        <v>334</v>
      </c>
      <c r="CG59" s="41" t="s">
        <v>334</v>
      </c>
      <c r="CN59" s="41" t="s">
        <v>334</v>
      </c>
      <c r="CT59" s="41" t="s">
        <v>231</v>
      </c>
    </row>
    <row r="60" spans="46:98" x14ac:dyDescent="0.2">
      <c r="CT60" s="41" t="s">
        <v>334</v>
      </c>
    </row>
    <row r="69" spans="46:48" x14ac:dyDescent="0.2">
      <c r="AT69" s="209" t="s">
        <v>195</v>
      </c>
      <c r="AU69" s="209"/>
      <c r="AV69" s="209"/>
    </row>
    <row r="70" spans="46:48" x14ac:dyDescent="0.2">
      <c r="AT70" s="215" t="s">
        <v>199</v>
      </c>
      <c r="AU70" s="215"/>
      <c r="AV70" s="215"/>
    </row>
    <row r="71" spans="46:48" x14ac:dyDescent="0.2">
      <c r="AT71" t="s">
        <v>196</v>
      </c>
      <c r="AU71" t="s">
        <v>197</v>
      </c>
      <c r="AV71" t="s">
        <v>198</v>
      </c>
    </row>
    <row r="86" spans="46:48" x14ac:dyDescent="0.2">
      <c r="AT86" s="215" t="s">
        <v>201</v>
      </c>
      <c r="AU86" s="215"/>
      <c r="AV86" s="215"/>
    </row>
    <row r="87" spans="46:48" x14ac:dyDescent="0.2">
      <c r="AT87" t="s">
        <v>196</v>
      </c>
      <c r="AU87" t="s">
        <v>197</v>
      </c>
      <c r="AV87" t="s">
        <v>198</v>
      </c>
    </row>
  </sheetData>
  <mergeCells count="40">
    <mergeCell ref="V14:AB14"/>
    <mergeCell ref="V25:AB25"/>
    <mergeCell ref="V36:AB36"/>
    <mergeCell ref="B4:F4"/>
    <mergeCell ref="G4:K4"/>
    <mergeCell ref="O23:AL23"/>
    <mergeCell ref="O24:AL24"/>
    <mergeCell ref="AL4:AQ4"/>
    <mergeCell ref="V4:AB4"/>
    <mergeCell ref="AD36:AI36"/>
    <mergeCell ref="AL36:AQ36"/>
    <mergeCell ref="O25:T25"/>
    <mergeCell ref="AD25:AI25"/>
    <mergeCell ref="AL25:AQ25"/>
    <mergeCell ref="O34:AL34"/>
    <mergeCell ref="CA2:CX2"/>
    <mergeCell ref="CA40:CX40"/>
    <mergeCell ref="AT69:AV69"/>
    <mergeCell ref="O12:AL12"/>
    <mergeCell ref="O13:AL13"/>
    <mergeCell ref="O14:T14"/>
    <mergeCell ref="AD14:AI14"/>
    <mergeCell ref="AL14:AQ14"/>
    <mergeCell ref="O2:AL2"/>
    <mergeCell ref="O3:AL3"/>
    <mergeCell ref="O4:T4"/>
    <mergeCell ref="AD4:AI4"/>
    <mergeCell ref="BL3:BQ3"/>
    <mergeCell ref="BR3:BX3"/>
    <mergeCell ref="O35:AL35"/>
    <mergeCell ref="O36:T36"/>
    <mergeCell ref="AT70:AV70"/>
    <mergeCell ref="AT86:AV86"/>
    <mergeCell ref="BA2:BB2"/>
    <mergeCell ref="AT2:AV2"/>
    <mergeCell ref="AT35:AV35"/>
    <mergeCell ref="AT36:AV36"/>
    <mergeCell ref="AT19:AV19"/>
    <mergeCell ref="AT52:AV52"/>
    <mergeCell ref="AT3:AV3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5422-18D0-4659-8431-C863A2521D7D}">
  <dimension ref="A1:AP146"/>
  <sheetViews>
    <sheetView workbookViewId="0">
      <selection activeCell="J33" sqref="J33"/>
    </sheetView>
  </sheetViews>
  <sheetFormatPr defaultRowHeight="14.25" x14ac:dyDescent="0.2"/>
  <cols>
    <col min="1" max="1" width="16" customWidth="1"/>
    <col min="2" max="2" width="9.5" bestFit="1" customWidth="1"/>
    <col min="3" max="3" width="13.25" bestFit="1" customWidth="1"/>
    <col min="4" max="4" width="9.5" bestFit="1" customWidth="1"/>
    <col min="8" max="11" width="17.125" customWidth="1"/>
    <col min="18" max="19" width="12.5" customWidth="1"/>
    <col min="20" max="20" width="10.875" customWidth="1"/>
    <col min="21" max="34" width="11.25" customWidth="1"/>
    <col min="35" max="35" width="8.875" customWidth="1"/>
    <col min="36" max="36" width="48" customWidth="1"/>
    <col min="37" max="37" width="8.875" customWidth="1"/>
  </cols>
  <sheetData>
    <row r="1" spans="1:42" x14ac:dyDescent="0.2">
      <c r="A1" s="3" t="s">
        <v>232</v>
      </c>
      <c r="F1" s="3" t="s">
        <v>335</v>
      </c>
      <c r="H1" s="3"/>
      <c r="I1" s="3"/>
      <c r="J1" s="3"/>
      <c r="K1" s="3"/>
      <c r="M1" s="3" t="s">
        <v>234</v>
      </c>
      <c r="S1" s="3"/>
      <c r="AJ1" s="3" t="s">
        <v>236</v>
      </c>
    </row>
    <row r="2" spans="1:42" ht="17.25" x14ac:dyDescent="0.25">
      <c r="B2" s="3" t="s">
        <v>289</v>
      </c>
      <c r="G2" s="3"/>
      <c r="H2" s="3"/>
      <c r="I2" s="3"/>
      <c r="J2" s="3"/>
      <c r="M2" s="224" t="s">
        <v>479</v>
      </c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118"/>
      <c r="AC2" s="118"/>
      <c r="AD2" s="118"/>
      <c r="AE2" s="118"/>
      <c r="AF2" s="118"/>
      <c r="AG2" s="118"/>
      <c r="AH2" s="118"/>
      <c r="AI2" s="8"/>
      <c r="AJ2" s="31" t="s">
        <v>51</v>
      </c>
      <c r="AK2" s="42"/>
    </row>
    <row r="3" spans="1:42" ht="15" x14ac:dyDescent="0.25">
      <c r="B3" s="24" t="s">
        <v>109</v>
      </c>
      <c r="C3" s="24" t="s">
        <v>78</v>
      </c>
      <c r="D3" s="24" t="s">
        <v>79</v>
      </c>
      <c r="E3" s="85"/>
      <c r="F3" s="221" t="s">
        <v>541</v>
      </c>
      <c r="G3" s="221"/>
      <c r="H3" s="221"/>
      <c r="I3" s="221"/>
      <c r="J3" s="221"/>
      <c r="K3" s="221"/>
      <c r="M3" s="223" t="s">
        <v>481</v>
      </c>
      <c r="N3" s="223"/>
      <c r="O3" s="223"/>
      <c r="P3" s="223"/>
      <c r="Q3" s="223"/>
      <c r="R3" s="223"/>
      <c r="S3" s="223"/>
      <c r="T3" s="223" t="s">
        <v>483</v>
      </c>
      <c r="U3" s="223"/>
      <c r="V3" s="223"/>
      <c r="W3" s="223"/>
      <c r="X3" s="223"/>
      <c r="Y3" s="223"/>
      <c r="Z3" s="223"/>
      <c r="AA3" s="223"/>
      <c r="AB3" s="117"/>
      <c r="AC3" s="117"/>
      <c r="AD3" s="117"/>
      <c r="AE3" s="117"/>
      <c r="AF3" s="117"/>
      <c r="AG3" s="117"/>
      <c r="AH3" s="117"/>
      <c r="AI3" s="8"/>
      <c r="AJ3" s="8"/>
      <c r="AK3" s="8"/>
    </row>
    <row r="4" spans="1:42" x14ac:dyDescent="0.2">
      <c r="B4" s="30">
        <v>8042</v>
      </c>
      <c r="C4" s="30">
        <v>134.1</v>
      </c>
      <c r="D4" s="30">
        <v>8563.2000000000007</v>
      </c>
      <c r="E4" s="30"/>
      <c r="F4" s="224" t="s">
        <v>336</v>
      </c>
      <c r="G4" s="224"/>
      <c r="H4" s="224"/>
      <c r="I4" s="224"/>
      <c r="J4" s="224"/>
      <c r="K4" s="224"/>
      <c r="M4" s="60" t="s">
        <v>235</v>
      </c>
      <c r="N4" s="118" t="s">
        <v>474</v>
      </c>
      <c r="O4" s="118" t="s">
        <v>475</v>
      </c>
      <c r="P4" s="118" t="s">
        <v>476</v>
      </c>
      <c r="Q4" s="118" t="s">
        <v>477</v>
      </c>
      <c r="R4" s="118" t="s">
        <v>478</v>
      </c>
      <c r="S4" s="118" t="s">
        <v>480</v>
      </c>
      <c r="T4" s="118" t="s">
        <v>474</v>
      </c>
      <c r="U4" s="118" t="s">
        <v>475</v>
      </c>
      <c r="V4" s="118" t="s">
        <v>476</v>
      </c>
      <c r="W4" s="118" t="s">
        <v>477</v>
      </c>
      <c r="X4" s="118" t="s">
        <v>478</v>
      </c>
      <c r="Y4" s="118" t="s">
        <v>480</v>
      </c>
      <c r="Z4" s="118" t="s">
        <v>470</v>
      </c>
      <c r="AA4" s="181" t="s">
        <v>72</v>
      </c>
      <c r="AB4" s="118"/>
      <c r="AC4" s="118"/>
      <c r="AD4" s="118"/>
      <c r="AE4" s="118"/>
      <c r="AF4" s="118"/>
      <c r="AG4" s="118"/>
      <c r="AH4" s="118"/>
      <c r="AI4" s="45"/>
      <c r="AJ4" s="8"/>
      <c r="AK4" s="8"/>
    </row>
    <row r="5" spans="1:42" x14ac:dyDescent="0.2">
      <c r="B5" s="30">
        <v>8100.2</v>
      </c>
      <c r="C5" s="30">
        <v>446</v>
      </c>
      <c r="D5" s="30">
        <v>10606.1</v>
      </c>
      <c r="E5" s="30"/>
      <c r="G5" s="168" t="s">
        <v>151</v>
      </c>
      <c r="H5" s="168" t="s">
        <v>475</v>
      </c>
      <c r="I5" s="168" t="s">
        <v>476</v>
      </c>
      <c r="J5" s="168" t="s">
        <v>73</v>
      </c>
      <c r="K5" s="167" t="s">
        <v>542</v>
      </c>
      <c r="M5" s="118">
        <v>1</v>
      </c>
      <c r="N5" s="153">
        <v>26.5</v>
      </c>
      <c r="O5" s="153">
        <v>25.2</v>
      </c>
      <c r="P5" s="153">
        <v>28.2</v>
      </c>
      <c r="Q5" s="153">
        <v>18.399999999999999</v>
      </c>
      <c r="R5" s="153">
        <v>23.2</v>
      </c>
      <c r="S5" s="153">
        <v>25</v>
      </c>
      <c r="T5" s="113">
        <f>N5/N$5</f>
        <v>1</v>
      </c>
      <c r="U5" s="113">
        <f>O5/O$5</f>
        <v>1</v>
      </c>
      <c r="V5" s="113">
        <f t="shared" ref="V5:Y5" si="0">P5/P$5</f>
        <v>1</v>
      </c>
      <c r="W5" s="113">
        <f t="shared" si="0"/>
        <v>1</v>
      </c>
      <c r="X5" s="113">
        <f t="shared" si="0"/>
        <v>1</v>
      </c>
      <c r="Y5" s="113">
        <f t="shared" si="0"/>
        <v>1</v>
      </c>
      <c r="Z5" s="44">
        <f>AVERAGE(T5:Y5)</f>
        <v>1</v>
      </c>
      <c r="AA5" s="44">
        <f>_xlfn.STDEV.S(T5:Y5)</f>
        <v>0</v>
      </c>
      <c r="AB5" s="44"/>
      <c r="AC5" s="44"/>
      <c r="AD5" s="44"/>
      <c r="AE5" s="44"/>
      <c r="AF5" s="44"/>
      <c r="AG5" s="44"/>
      <c r="AH5" s="44"/>
      <c r="AI5" s="45"/>
      <c r="AJ5" s="8"/>
      <c r="AK5" s="8"/>
    </row>
    <row r="6" spans="1:42" x14ac:dyDescent="0.2">
      <c r="B6" s="30">
        <v>8951.2000000000007</v>
      </c>
      <c r="C6" s="30">
        <v>148.19999999999999</v>
      </c>
      <c r="D6" s="30">
        <v>10592.1</v>
      </c>
      <c r="E6" s="30"/>
      <c r="F6" s="86" t="s">
        <v>337</v>
      </c>
      <c r="G6" s="171">
        <v>2.6762439600689702E-2</v>
      </c>
      <c r="H6" s="171">
        <v>2.5147271528125893E-2</v>
      </c>
      <c r="I6" s="171">
        <v>6.4739304803810016E-2</v>
      </c>
      <c r="J6" s="171">
        <f>AVERAGE(G6:I6)</f>
        <v>3.8883005310875206E-2</v>
      </c>
      <c r="K6" s="171">
        <f>_xlfn.STDEV.S(G6:I6)/SQRT(COUNT(G6:I6))</f>
        <v>1.2936554919773051E-2</v>
      </c>
      <c r="M6" s="118">
        <v>2</v>
      </c>
      <c r="N6" s="153">
        <v>26.6</v>
      </c>
      <c r="O6" s="153">
        <v>24.8</v>
      </c>
      <c r="P6" s="153">
        <v>28.3</v>
      </c>
      <c r="Q6" s="153">
        <v>18.3</v>
      </c>
      <c r="R6" s="153">
        <v>23.2</v>
      </c>
      <c r="S6" s="153">
        <v>25.4</v>
      </c>
      <c r="T6" s="113">
        <f t="shared" ref="T6:T32" si="1">N6/N$5</f>
        <v>1.0037735849056604</v>
      </c>
      <c r="U6" s="113">
        <f t="shared" ref="U6:U30" si="2">O6/O$5</f>
        <v>0.98412698412698418</v>
      </c>
      <c r="V6" s="113">
        <f t="shared" ref="V6:V32" si="3">P6/P$5</f>
        <v>1.0035460992907801</v>
      </c>
      <c r="W6" s="113">
        <f t="shared" ref="W6:W30" si="4">Q6/Q$5</f>
        <v>0.99456521739130443</v>
      </c>
      <c r="X6" s="113">
        <f t="shared" ref="X6:X31" si="5">R6/R$5</f>
        <v>1</v>
      </c>
      <c r="Y6" s="113">
        <f t="shared" ref="Y6:Y29" si="6">S6/S$5</f>
        <v>1.016</v>
      </c>
      <c r="Z6" s="44">
        <f t="shared" ref="Z6:Z32" si="7">AVERAGE(T6:Y6)</f>
        <v>1.0003353142857883</v>
      </c>
      <c r="AA6" s="44">
        <f t="shared" ref="AA6:AA32" si="8">_xlfn.STDEV.S(T6:Y6)</f>
        <v>1.0617246762768297E-2</v>
      </c>
      <c r="AB6" s="44"/>
      <c r="AC6" s="44"/>
      <c r="AD6" s="44"/>
      <c r="AE6" s="44"/>
      <c r="AF6" s="44"/>
      <c r="AG6" s="44"/>
      <c r="AH6" s="44"/>
      <c r="AI6" s="45"/>
      <c r="AJ6" s="8"/>
      <c r="AK6" s="8"/>
    </row>
    <row r="7" spans="1:42" x14ac:dyDescent="0.2">
      <c r="B7" s="30">
        <v>8491.2999999999993</v>
      </c>
      <c r="C7" s="30">
        <v>1521.5</v>
      </c>
      <c r="D7" s="30">
        <v>13513.5</v>
      </c>
      <c r="E7" s="30"/>
      <c r="F7" s="86" t="s">
        <v>338</v>
      </c>
      <c r="G7" s="171">
        <v>7.3763735796263039E-2</v>
      </c>
      <c r="H7" s="171">
        <v>0.24427158209250854</v>
      </c>
      <c r="I7" s="171">
        <v>0.18209958894158618</v>
      </c>
      <c r="J7" s="171">
        <f t="shared" ref="J7:J28" si="9">AVERAGE(G7:I7)</f>
        <v>0.16671163561011926</v>
      </c>
      <c r="K7" s="171">
        <f>_xlfn.STDEV.S(G7:I7)/SQRT(COUNT(G7:I7))</f>
        <v>4.981908350202284E-2</v>
      </c>
      <c r="M7" s="118">
        <v>3</v>
      </c>
      <c r="N7" s="153">
        <v>26.5</v>
      </c>
      <c r="O7" s="153">
        <v>25</v>
      </c>
      <c r="P7" s="153">
        <v>27.6</v>
      </c>
      <c r="Q7" s="153">
        <v>18.899999999999999</v>
      </c>
      <c r="R7" s="153">
        <v>23</v>
      </c>
      <c r="S7" s="153">
        <v>24.3</v>
      </c>
      <c r="T7" s="113">
        <f t="shared" si="1"/>
        <v>1</v>
      </c>
      <c r="U7" s="113">
        <f t="shared" si="2"/>
        <v>0.99206349206349209</v>
      </c>
      <c r="V7" s="113">
        <f t="shared" si="3"/>
        <v>0.97872340425531923</v>
      </c>
      <c r="W7" s="113">
        <f t="shared" si="4"/>
        <v>1.0271739130434783</v>
      </c>
      <c r="X7" s="113">
        <f t="shared" si="5"/>
        <v>0.99137931034482762</v>
      </c>
      <c r="Y7" s="113">
        <f t="shared" si="6"/>
        <v>0.97199999999999998</v>
      </c>
      <c r="Z7" s="44">
        <f t="shared" si="7"/>
        <v>0.99355668661785279</v>
      </c>
      <c r="AA7" s="44">
        <f t="shared" si="8"/>
        <v>1.9304516574578077E-2</v>
      </c>
      <c r="AB7" s="44"/>
      <c r="AC7" s="44"/>
      <c r="AD7" s="44"/>
      <c r="AE7" s="44"/>
      <c r="AF7" s="44"/>
      <c r="AG7" s="44"/>
      <c r="AH7" s="44"/>
      <c r="AI7" s="45"/>
      <c r="AJ7" s="8"/>
      <c r="AK7" s="8"/>
    </row>
    <row r="8" spans="1:42" x14ac:dyDescent="0.2">
      <c r="B8" s="30">
        <v>7288.7</v>
      </c>
      <c r="C8" s="30">
        <v>1856.4</v>
      </c>
      <c r="D8" s="30">
        <v>8956.1</v>
      </c>
      <c r="E8" s="30"/>
      <c r="F8" s="86" t="s">
        <v>339</v>
      </c>
      <c r="G8" s="171">
        <v>1.0134767787795442</v>
      </c>
      <c r="H8" s="171">
        <v>0.59654480763664675</v>
      </c>
      <c r="I8" s="171">
        <v>0.62673540900012581</v>
      </c>
      <c r="J8" s="171">
        <f t="shared" si="9"/>
        <v>0.74558566513877222</v>
      </c>
      <c r="K8" s="171">
        <f>_xlfn.STDEV.S(G8:I8)/SQRT(COUNT(G8:I8))</f>
        <v>0.13422879060077736</v>
      </c>
      <c r="M8" s="118">
        <v>4</v>
      </c>
      <c r="N8" s="153">
        <v>26.5</v>
      </c>
      <c r="O8" s="153">
        <v>25.4</v>
      </c>
      <c r="P8" s="153">
        <v>28.2</v>
      </c>
      <c r="Q8" s="153">
        <v>18.3</v>
      </c>
      <c r="R8" s="153">
        <v>22.8</v>
      </c>
      <c r="S8" s="153">
        <v>24.8</v>
      </c>
      <c r="T8" s="113">
        <f t="shared" si="1"/>
        <v>1</v>
      </c>
      <c r="U8" s="113">
        <f t="shared" si="2"/>
        <v>1.0079365079365079</v>
      </c>
      <c r="V8" s="113">
        <f t="shared" si="3"/>
        <v>1</v>
      </c>
      <c r="W8" s="113">
        <f t="shared" si="4"/>
        <v>0.99456521739130443</v>
      </c>
      <c r="X8" s="113">
        <f t="shared" si="5"/>
        <v>0.98275862068965525</v>
      </c>
      <c r="Y8" s="113">
        <f t="shared" si="6"/>
        <v>0.99199999999999999</v>
      </c>
      <c r="Z8" s="44">
        <f t="shared" si="7"/>
        <v>0.99621005766957793</v>
      </c>
      <c r="AA8" s="44">
        <f t="shared" si="8"/>
        <v>8.5744761186403277E-3</v>
      </c>
      <c r="AB8" s="44"/>
      <c r="AC8" s="44"/>
      <c r="AD8" s="44"/>
      <c r="AE8" s="44"/>
      <c r="AF8" s="44"/>
      <c r="AG8" s="44"/>
      <c r="AH8" s="44"/>
      <c r="AI8" s="45"/>
      <c r="AJ8" s="8"/>
      <c r="AK8" s="8"/>
    </row>
    <row r="9" spans="1:42" ht="15" x14ac:dyDescent="0.25">
      <c r="B9" s="30">
        <v>13239.8</v>
      </c>
      <c r="C9" s="30">
        <v>1247</v>
      </c>
      <c r="D9" s="30">
        <v>13250.4</v>
      </c>
      <c r="E9" s="30"/>
      <c r="F9" s="86" t="s">
        <v>340</v>
      </c>
      <c r="G9" s="171">
        <v>1.7242400863913232</v>
      </c>
      <c r="H9" s="171">
        <v>0.32530341575156269</v>
      </c>
      <c r="I9" s="171">
        <v>0.4932865263719215</v>
      </c>
      <c r="J9" s="171">
        <f t="shared" si="9"/>
        <v>0.84761000950493581</v>
      </c>
      <c r="K9" s="171">
        <f>_xlfn.STDEV.S(G9:I9)/SQRT(COUNT(G9:I9))</f>
        <v>0.44098934232767967</v>
      </c>
      <c r="M9" s="118">
        <v>5</v>
      </c>
      <c r="N9" s="153">
        <v>26.2</v>
      </c>
      <c r="O9" s="153">
        <v>25.6</v>
      </c>
      <c r="P9" s="153">
        <v>28.5</v>
      </c>
      <c r="Q9" s="153">
        <v>18</v>
      </c>
      <c r="R9" s="153">
        <v>22.4</v>
      </c>
      <c r="S9" s="153">
        <v>24.6</v>
      </c>
      <c r="T9" s="113">
        <f t="shared" si="1"/>
        <v>0.98867924528301887</v>
      </c>
      <c r="U9" s="113">
        <f t="shared" si="2"/>
        <v>1.015873015873016</v>
      </c>
      <c r="V9" s="113">
        <f t="shared" si="3"/>
        <v>1.0106382978723405</v>
      </c>
      <c r="W9" s="113">
        <f t="shared" si="4"/>
        <v>0.97826086956521752</v>
      </c>
      <c r="X9" s="113">
        <f t="shared" si="5"/>
        <v>0.96551724137931028</v>
      </c>
      <c r="Y9" s="113">
        <f t="shared" si="6"/>
        <v>0.9840000000000001</v>
      </c>
      <c r="Z9" s="44">
        <f t="shared" si="7"/>
        <v>0.99049477832881727</v>
      </c>
      <c r="AA9" s="44">
        <f t="shared" si="8"/>
        <v>1.9333083054345012E-2</v>
      </c>
      <c r="AB9" s="44"/>
      <c r="AC9" s="44"/>
      <c r="AD9" s="44"/>
      <c r="AE9" s="44"/>
      <c r="AF9" s="44"/>
      <c r="AG9" s="44"/>
      <c r="AH9" s="44"/>
      <c r="AI9" s="45"/>
      <c r="AJ9" s="8"/>
      <c r="AK9" s="8"/>
      <c r="AL9" s="35"/>
      <c r="AM9" s="35"/>
      <c r="AN9" s="35"/>
      <c r="AO9" s="35"/>
      <c r="AP9" s="35"/>
    </row>
    <row r="10" spans="1:42" x14ac:dyDescent="0.2">
      <c r="B10" s="30">
        <v>12663.8</v>
      </c>
      <c r="C10" s="30">
        <v>1450.5</v>
      </c>
      <c r="D10" s="30">
        <v>9552.7000000000007</v>
      </c>
      <c r="E10" s="30"/>
      <c r="G10" s="28"/>
      <c r="H10" s="28"/>
      <c r="I10" s="28"/>
      <c r="J10" s="92"/>
      <c r="K10" s="92"/>
      <c r="M10" s="118">
        <v>6</v>
      </c>
      <c r="N10" s="153">
        <v>26.3</v>
      </c>
      <c r="O10" s="153">
        <v>26.2</v>
      </c>
      <c r="P10" s="153">
        <v>28.5</v>
      </c>
      <c r="Q10" s="153">
        <v>18.899999999999999</v>
      </c>
      <c r="R10" s="153">
        <v>23.1</v>
      </c>
      <c r="S10" s="153">
        <v>25</v>
      </c>
      <c r="T10" s="113">
        <f t="shared" si="1"/>
        <v>0.99245283018867925</v>
      </c>
      <c r="U10" s="113">
        <f t="shared" si="2"/>
        <v>1.0396825396825398</v>
      </c>
      <c r="V10" s="113">
        <f t="shared" si="3"/>
        <v>1.0106382978723405</v>
      </c>
      <c r="W10" s="113">
        <f t="shared" si="4"/>
        <v>1.0271739130434783</v>
      </c>
      <c r="X10" s="113">
        <f t="shared" si="5"/>
        <v>0.99568965517241392</v>
      </c>
      <c r="Y10" s="113">
        <f t="shared" si="6"/>
        <v>1</v>
      </c>
      <c r="Z10" s="44">
        <f t="shared" si="7"/>
        <v>1.0109395393265752</v>
      </c>
      <c r="AA10" s="44">
        <f t="shared" si="8"/>
        <v>1.8888073528017579E-2</v>
      </c>
      <c r="AB10" s="44"/>
      <c r="AC10" s="44"/>
      <c r="AD10" s="44"/>
      <c r="AE10" s="44"/>
      <c r="AF10" s="44"/>
      <c r="AG10" s="44"/>
      <c r="AH10" s="44"/>
      <c r="AI10" s="45"/>
      <c r="AJ10" s="8"/>
      <c r="AK10" s="8"/>
    </row>
    <row r="11" spans="1:42" x14ac:dyDescent="0.2">
      <c r="B11" s="30">
        <v>7341.3</v>
      </c>
      <c r="C11" s="30"/>
      <c r="D11" s="30">
        <v>5444.7</v>
      </c>
      <c r="E11" s="30"/>
      <c r="J11" s="92"/>
      <c r="K11" s="92"/>
      <c r="M11" s="118">
        <v>7</v>
      </c>
      <c r="N11" s="153">
        <v>25.9</v>
      </c>
      <c r="O11" s="153">
        <v>25.9</v>
      </c>
      <c r="P11" s="153">
        <v>28.2</v>
      </c>
      <c r="Q11" s="153">
        <v>18.2</v>
      </c>
      <c r="R11" s="153">
        <v>22.7</v>
      </c>
      <c r="S11" s="153">
        <v>25.2</v>
      </c>
      <c r="T11" s="113">
        <f t="shared" si="1"/>
        <v>0.97735849056603763</v>
      </c>
      <c r="U11" s="113">
        <f t="shared" si="2"/>
        <v>1.0277777777777777</v>
      </c>
      <c r="V11" s="113">
        <f t="shared" si="3"/>
        <v>1</v>
      </c>
      <c r="W11" s="113">
        <f t="shared" si="4"/>
        <v>0.98913043478260876</v>
      </c>
      <c r="X11" s="113">
        <f t="shared" si="5"/>
        <v>0.97844827586206895</v>
      </c>
      <c r="Y11" s="113">
        <f t="shared" si="6"/>
        <v>1.008</v>
      </c>
      <c r="Z11" s="44">
        <f t="shared" si="7"/>
        <v>0.99678582983141562</v>
      </c>
      <c r="AA11" s="44">
        <f t="shared" si="8"/>
        <v>1.9333296717408011E-2</v>
      </c>
      <c r="AB11" s="44"/>
      <c r="AC11" s="44"/>
      <c r="AD11" s="44"/>
      <c r="AE11" s="44"/>
      <c r="AF11" s="44"/>
      <c r="AG11" s="44"/>
      <c r="AH11" s="44"/>
      <c r="AI11" s="45"/>
      <c r="AJ11" s="8"/>
      <c r="AK11" s="8"/>
    </row>
    <row r="12" spans="1:42" x14ac:dyDescent="0.2">
      <c r="B12" s="30">
        <v>9029</v>
      </c>
      <c r="C12" s="30"/>
      <c r="D12" s="30">
        <v>3820</v>
      </c>
      <c r="E12" s="30"/>
      <c r="F12" s="224" t="s">
        <v>341</v>
      </c>
      <c r="G12" s="224"/>
      <c r="H12" s="224"/>
      <c r="I12" s="224"/>
      <c r="J12" s="224"/>
      <c r="K12" s="224"/>
      <c r="M12" s="118">
        <v>8</v>
      </c>
      <c r="N12" s="153">
        <v>26.3</v>
      </c>
      <c r="O12" s="153">
        <v>25.8</v>
      </c>
      <c r="P12" s="153">
        <v>28.2</v>
      </c>
      <c r="Q12" s="153">
        <v>18.399999999999999</v>
      </c>
      <c r="R12" s="153">
        <v>22.1</v>
      </c>
      <c r="S12" s="153">
        <v>25.3</v>
      </c>
      <c r="T12" s="113">
        <f t="shared" si="1"/>
        <v>0.99245283018867925</v>
      </c>
      <c r="U12" s="113">
        <f t="shared" si="2"/>
        <v>1.0238095238095239</v>
      </c>
      <c r="V12" s="113">
        <f t="shared" si="3"/>
        <v>1</v>
      </c>
      <c r="W12" s="113">
        <f t="shared" si="4"/>
        <v>1</v>
      </c>
      <c r="X12" s="113">
        <f t="shared" si="5"/>
        <v>0.95258620689655182</v>
      </c>
      <c r="Y12" s="113">
        <f t="shared" si="6"/>
        <v>1.012</v>
      </c>
      <c r="Z12" s="44">
        <f t="shared" si="7"/>
        <v>0.99680809348245913</v>
      </c>
      <c r="AA12" s="44">
        <f t="shared" si="8"/>
        <v>2.43096333553325E-2</v>
      </c>
      <c r="AB12" s="44"/>
      <c r="AC12" s="44"/>
      <c r="AD12" s="44"/>
      <c r="AE12" s="44"/>
      <c r="AF12" s="44"/>
      <c r="AG12" s="44"/>
      <c r="AH12" s="44"/>
      <c r="AI12" s="45"/>
      <c r="AJ12" s="8"/>
      <c r="AK12" s="8"/>
    </row>
    <row r="13" spans="1:42" x14ac:dyDescent="0.2">
      <c r="B13" s="30">
        <v>11378.7</v>
      </c>
      <c r="C13" s="30"/>
      <c r="D13" s="30">
        <v>6061.5</v>
      </c>
      <c r="E13" s="30"/>
      <c r="G13" s="168" t="s">
        <v>151</v>
      </c>
      <c r="H13" s="168" t="s">
        <v>475</v>
      </c>
      <c r="I13" s="168" t="s">
        <v>476</v>
      </c>
      <c r="J13" s="168" t="s">
        <v>73</v>
      </c>
      <c r="K13" s="167" t="s">
        <v>542</v>
      </c>
      <c r="M13" s="118">
        <v>9</v>
      </c>
      <c r="N13" s="153">
        <v>26.5</v>
      </c>
      <c r="O13" s="153">
        <v>26</v>
      </c>
      <c r="P13" s="153">
        <v>27.9</v>
      </c>
      <c r="Q13" s="153">
        <v>18.2</v>
      </c>
      <c r="R13" s="153">
        <v>22.7</v>
      </c>
      <c r="S13" s="153">
        <v>24.4</v>
      </c>
      <c r="T13" s="113">
        <f t="shared" si="1"/>
        <v>1</v>
      </c>
      <c r="U13" s="113">
        <f t="shared" si="2"/>
        <v>1.0317460317460319</v>
      </c>
      <c r="V13" s="113">
        <f t="shared" si="3"/>
        <v>0.9893617021276595</v>
      </c>
      <c r="W13" s="113">
        <f t="shared" si="4"/>
        <v>0.98913043478260876</v>
      </c>
      <c r="X13" s="113">
        <f t="shared" si="5"/>
        <v>0.97844827586206895</v>
      </c>
      <c r="Y13" s="113">
        <f t="shared" si="6"/>
        <v>0.97599999999999998</v>
      </c>
      <c r="Z13" s="44">
        <f t="shared" si="7"/>
        <v>0.99411440741972801</v>
      </c>
      <c r="AA13" s="44">
        <f t="shared" si="8"/>
        <v>2.0355672302567678E-2</v>
      </c>
      <c r="AB13" s="44"/>
      <c r="AC13" s="44"/>
      <c r="AD13" s="44"/>
      <c r="AE13" s="44"/>
      <c r="AF13" s="44"/>
      <c r="AG13" s="44"/>
      <c r="AH13" s="44"/>
      <c r="AI13" s="45"/>
      <c r="AJ13" s="8"/>
      <c r="AK13" s="8"/>
    </row>
    <row r="14" spans="1:42" x14ac:dyDescent="0.2">
      <c r="B14" s="30">
        <v>14337.2</v>
      </c>
      <c r="C14" s="30"/>
      <c r="D14" s="30">
        <v>3121.8</v>
      </c>
      <c r="E14" s="30"/>
      <c r="F14" s="86" t="s">
        <v>337</v>
      </c>
      <c r="G14" s="171">
        <v>1.4137083878522572E-2</v>
      </c>
      <c r="H14" s="171">
        <v>3.1354658296485031E-2</v>
      </c>
      <c r="I14" s="171">
        <v>3.4080125432563876E-2</v>
      </c>
      <c r="J14" s="171">
        <f t="shared" si="9"/>
        <v>2.6523955869190496E-2</v>
      </c>
      <c r="K14" s="171">
        <f t="shared" ref="K14:K19" si="10">_xlfn.STDEV.S(G14:I14)/SQRT(COUNT(G14:I14))</f>
        <v>6.2432094060228477E-3</v>
      </c>
      <c r="M14" s="118">
        <v>10</v>
      </c>
      <c r="N14" s="153">
        <v>26.7</v>
      </c>
      <c r="O14" s="153">
        <v>25.7</v>
      </c>
      <c r="P14" s="153">
        <v>27.8</v>
      </c>
      <c r="Q14" s="153">
        <v>18.600000000000001</v>
      </c>
      <c r="R14" s="153">
        <v>23.1</v>
      </c>
      <c r="S14" s="153">
        <v>25.4</v>
      </c>
      <c r="T14" s="113">
        <f t="shared" si="1"/>
        <v>1.0075471698113208</v>
      </c>
      <c r="U14" s="113">
        <f t="shared" si="2"/>
        <v>1.0198412698412698</v>
      </c>
      <c r="V14" s="113">
        <f t="shared" si="3"/>
        <v>0.98581560283687952</v>
      </c>
      <c r="W14" s="113">
        <f t="shared" si="4"/>
        <v>1.0108695652173914</v>
      </c>
      <c r="X14" s="113">
        <f t="shared" si="5"/>
        <v>0.99568965517241392</v>
      </c>
      <c r="Y14" s="113">
        <f t="shared" si="6"/>
        <v>1.016</v>
      </c>
      <c r="Z14" s="44">
        <f t="shared" si="7"/>
        <v>1.0059605438132124</v>
      </c>
      <c r="AA14" s="44">
        <f t="shared" si="8"/>
        <v>1.2894889756865674E-2</v>
      </c>
      <c r="AB14" s="44"/>
      <c r="AC14" s="44"/>
      <c r="AD14" s="44"/>
      <c r="AE14" s="44"/>
      <c r="AF14" s="44"/>
      <c r="AG14" s="44"/>
      <c r="AH14" s="44"/>
      <c r="AI14" s="45"/>
      <c r="AJ14" s="8"/>
      <c r="AK14" s="8"/>
    </row>
    <row r="15" spans="1:42" x14ac:dyDescent="0.2">
      <c r="B15" s="30"/>
      <c r="C15" s="30"/>
      <c r="D15" s="30">
        <v>5645.3</v>
      </c>
      <c r="E15" s="30"/>
      <c r="F15" s="86" t="s">
        <v>338</v>
      </c>
      <c r="G15" s="171">
        <v>0.19519419715982625</v>
      </c>
      <c r="H15" s="171">
        <v>4.2290311279968046E-2</v>
      </c>
      <c r="I15" s="171">
        <v>3.81133011508887E-2</v>
      </c>
      <c r="J15" s="171">
        <f t="shared" si="9"/>
        <v>9.1865936530227663E-2</v>
      </c>
      <c r="K15" s="171">
        <f t="shared" si="10"/>
        <v>5.1678199584732375E-2</v>
      </c>
      <c r="M15" s="118">
        <v>11</v>
      </c>
      <c r="N15" s="153">
        <v>26.4</v>
      </c>
      <c r="O15" s="153">
        <v>25.9</v>
      </c>
      <c r="P15" s="153">
        <v>27.7</v>
      </c>
      <c r="Q15" s="153">
        <v>17.899999999999999</v>
      </c>
      <c r="R15" s="153">
        <v>22.2</v>
      </c>
      <c r="S15" s="153">
        <v>26.1</v>
      </c>
      <c r="T15" s="113">
        <f t="shared" si="1"/>
        <v>0.99622641509433962</v>
      </c>
      <c r="U15" s="113">
        <f t="shared" si="2"/>
        <v>1.0277777777777777</v>
      </c>
      <c r="V15" s="113">
        <f t="shared" si="3"/>
        <v>0.98226950354609932</v>
      </c>
      <c r="W15" s="113">
        <f t="shared" si="4"/>
        <v>0.97282608695652173</v>
      </c>
      <c r="X15" s="113">
        <f t="shared" si="5"/>
        <v>0.9568965517241379</v>
      </c>
      <c r="Y15" s="113">
        <f t="shared" si="6"/>
        <v>1.044</v>
      </c>
      <c r="Z15" s="44">
        <f t="shared" si="7"/>
        <v>0.99666605584981272</v>
      </c>
      <c r="AA15" s="44">
        <f t="shared" si="8"/>
        <v>3.3364211627426914E-2</v>
      </c>
      <c r="AB15" s="44"/>
      <c r="AC15" s="44"/>
      <c r="AD15" s="44"/>
      <c r="AE15" s="44"/>
      <c r="AF15" s="44"/>
      <c r="AG15" s="44"/>
      <c r="AH15" s="44"/>
      <c r="AI15" s="45"/>
      <c r="AJ15" s="8"/>
      <c r="AK15" s="8"/>
    </row>
    <row r="16" spans="1:42" x14ac:dyDescent="0.2">
      <c r="B16" s="30"/>
      <c r="C16" s="30"/>
      <c r="D16" s="30">
        <v>7943</v>
      </c>
      <c r="E16" s="30"/>
      <c r="F16" s="86" t="s">
        <v>339</v>
      </c>
      <c r="G16" s="171">
        <v>0.12221132689983953</v>
      </c>
      <c r="H16" s="171">
        <v>0.36693733289977681</v>
      </c>
      <c r="I16" s="171">
        <v>0.41308825781120473</v>
      </c>
      <c r="J16" s="171">
        <f t="shared" si="9"/>
        <v>0.30074563920360703</v>
      </c>
      <c r="K16" s="171">
        <f t="shared" si="10"/>
        <v>9.025584463047151E-2</v>
      </c>
      <c r="M16" s="118">
        <v>12</v>
      </c>
      <c r="N16" s="153">
        <v>26.7</v>
      </c>
      <c r="O16" s="153">
        <v>25.7</v>
      </c>
      <c r="P16" s="153">
        <v>28.2</v>
      </c>
      <c r="Q16" s="153">
        <v>18</v>
      </c>
      <c r="R16" s="153">
        <v>22.3</v>
      </c>
      <c r="S16" s="153">
        <v>25.4</v>
      </c>
      <c r="T16" s="113">
        <f t="shared" si="1"/>
        <v>1.0075471698113208</v>
      </c>
      <c r="U16" s="113">
        <f t="shared" si="2"/>
        <v>1.0198412698412698</v>
      </c>
      <c r="V16" s="113">
        <f t="shared" si="3"/>
        <v>1</v>
      </c>
      <c r="W16" s="113">
        <f t="shared" si="4"/>
        <v>0.97826086956521752</v>
      </c>
      <c r="X16" s="113">
        <f t="shared" si="5"/>
        <v>0.9612068965517242</v>
      </c>
      <c r="Y16" s="113">
        <f t="shared" si="6"/>
        <v>1.016</v>
      </c>
      <c r="Z16" s="44">
        <f t="shared" si="7"/>
        <v>0.99714270096158863</v>
      </c>
      <c r="AA16" s="44">
        <f t="shared" si="8"/>
        <v>2.2957114285182583E-2</v>
      </c>
      <c r="AB16" s="44"/>
      <c r="AC16" s="44"/>
      <c r="AD16" s="44"/>
      <c r="AE16" s="44"/>
      <c r="AF16" s="44"/>
      <c r="AG16" s="44"/>
      <c r="AH16" s="44"/>
      <c r="AI16" s="45"/>
      <c r="AJ16" s="8"/>
      <c r="AK16" s="8"/>
    </row>
    <row r="17" spans="1:37" x14ac:dyDescent="0.2">
      <c r="B17" s="30"/>
      <c r="C17" s="30"/>
      <c r="D17" s="30">
        <v>8999.1</v>
      </c>
      <c r="E17" s="30"/>
      <c r="F17" s="86" t="s">
        <v>340</v>
      </c>
      <c r="G17" s="171">
        <v>5.1877159671317646E-2</v>
      </c>
      <c r="H17" s="171">
        <v>0.23325920265716393</v>
      </c>
      <c r="I17" s="171">
        <v>9.9725729642708191E-2</v>
      </c>
      <c r="J17" s="171">
        <f t="shared" si="9"/>
        <v>0.12828736399039661</v>
      </c>
      <c r="K17" s="171">
        <f t="shared" si="10"/>
        <v>5.427303381019629E-2</v>
      </c>
      <c r="M17" s="118">
        <v>13</v>
      </c>
      <c r="N17" s="153">
        <v>27.1</v>
      </c>
      <c r="O17" s="153">
        <v>25.7</v>
      </c>
      <c r="P17" s="153">
        <v>28.2</v>
      </c>
      <c r="Q17" s="153">
        <v>17.8</v>
      </c>
      <c r="R17" s="153">
        <v>22.5</v>
      </c>
      <c r="S17" s="153">
        <v>25.7</v>
      </c>
      <c r="T17" s="113">
        <f t="shared" si="1"/>
        <v>1.0226415094339623</v>
      </c>
      <c r="U17" s="113">
        <f t="shared" si="2"/>
        <v>1.0198412698412698</v>
      </c>
      <c r="V17" s="113">
        <f t="shared" si="3"/>
        <v>1</v>
      </c>
      <c r="W17" s="113">
        <f t="shared" si="4"/>
        <v>0.96739130434782616</v>
      </c>
      <c r="X17" s="113">
        <f t="shared" si="5"/>
        <v>0.96982758620689657</v>
      </c>
      <c r="Y17" s="113">
        <f t="shared" si="6"/>
        <v>1.028</v>
      </c>
      <c r="Z17" s="44">
        <f t="shared" si="7"/>
        <v>1.0012836116383259</v>
      </c>
      <c r="AA17" s="44">
        <f t="shared" si="8"/>
        <v>2.703379208166095E-2</v>
      </c>
      <c r="AB17" s="44"/>
      <c r="AC17" s="44"/>
      <c r="AD17" s="44"/>
      <c r="AE17" s="44"/>
      <c r="AF17" s="44"/>
      <c r="AG17" s="44"/>
      <c r="AH17" s="44"/>
      <c r="AI17" s="45"/>
      <c r="AJ17" s="8"/>
      <c r="AK17" s="8"/>
    </row>
    <row r="18" spans="1:37" ht="15" x14ac:dyDescent="0.25">
      <c r="B18" s="30"/>
      <c r="C18" s="30"/>
      <c r="D18" s="30">
        <v>10819.1</v>
      </c>
      <c r="E18" s="30"/>
      <c r="F18" s="86" t="s">
        <v>342</v>
      </c>
      <c r="G18" s="171">
        <v>0.57728025519705528</v>
      </c>
      <c r="H18" s="171">
        <v>0.29796036504364004</v>
      </c>
      <c r="I18" s="171">
        <v>0.41087603940306749</v>
      </c>
      <c r="J18" s="171">
        <f t="shared" si="9"/>
        <v>0.42870555321458759</v>
      </c>
      <c r="K18" s="171">
        <f t="shared" si="10"/>
        <v>8.1124018085265454E-2</v>
      </c>
      <c r="M18" s="118">
        <v>14</v>
      </c>
      <c r="N18" s="153">
        <v>26.6</v>
      </c>
      <c r="O18" s="153">
        <v>25.7</v>
      </c>
      <c r="P18" s="153">
        <v>28</v>
      </c>
      <c r="Q18" s="153">
        <v>17.600000000000001</v>
      </c>
      <c r="R18" s="153">
        <v>22.4</v>
      </c>
      <c r="S18" s="153">
        <v>25.1</v>
      </c>
      <c r="T18" s="113">
        <f t="shared" si="1"/>
        <v>1.0037735849056604</v>
      </c>
      <c r="U18" s="113">
        <f t="shared" si="2"/>
        <v>1.0198412698412698</v>
      </c>
      <c r="V18" s="113">
        <f t="shared" si="3"/>
        <v>0.99290780141843971</v>
      </c>
      <c r="W18" s="113">
        <f t="shared" si="4"/>
        <v>0.95652173913043492</v>
      </c>
      <c r="X18" s="113">
        <f t="shared" si="5"/>
        <v>0.96551724137931028</v>
      </c>
      <c r="Y18" s="113">
        <f t="shared" si="6"/>
        <v>1.004</v>
      </c>
      <c r="Z18" s="44">
        <f t="shared" si="7"/>
        <v>0.99042693944585258</v>
      </c>
      <c r="AA18" s="44">
        <f t="shared" si="8"/>
        <v>2.4510300254256587E-2</v>
      </c>
      <c r="AB18" s="44"/>
      <c r="AC18" s="44"/>
      <c r="AD18" s="44"/>
      <c r="AE18" s="44"/>
      <c r="AF18" s="44"/>
      <c r="AG18" s="44"/>
      <c r="AH18" s="44"/>
      <c r="AI18" s="45"/>
      <c r="AJ18" s="31" t="s">
        <v>78</v>
      </c>
      <c r="AK18" s="8"/>
    </row>
    <row r="19" spans="1:37" x14ac:dyDescent="0.2">
      <c r="B19" s="30"/>
      <c r="C19" s="30"/>
      <c r="D19" s="30">
        <v>20012.400000000001</v>
      </c>
      <c r="E19" s="30"/>
      <c r="F19" s="86" t="s">
        <v>343</v>
      </c>
      <c r="G19" s="171">
        <v>1.1672211499473772</v>
      </c>
      <c r="H19" s="171">
        <v>0.7132335957087893</v>
      </c>
      <c r="I19" s="171">
        <v>1.2977403599260453</v>
      </c>
      <c r="J19" s="171">
        <f t="shared" si="9"/>
        <v>1.059398368527404</v>
      </c>
      <c r="K19" s="171">
        <f t="shared" si="10"/>
        <v>0.1771358739299545</v>
      </c>
      <c r="M19" s="118">
        <v>15</v>
      </c>
      <c r="N19" s="153">
        <v>26.9</v>
      </c>
      <c r="O19" s="153">
        <v>25.9</v>
      </c>
      <c r="P19" s="153">
        <v>28.7</v>
      </c>
      <c r="Q19" s="153">
        <v>18.5</v>
      </c>
      <c r="R19" s="153">
        <v>22.6</v>
      </c>
      <c r="S19" s="153">
        <v>25.7</v>
      </c>
      <c r="T19" s="113">
        <f t="shared" si="1"/>
        <v>1.0150943396226415</v>
      </c>
      <c r="U19" s="113">
        <f t="shared" si="2"/>
        <v>1.0277777777777777</v>
      </c>
      <c r="V19" s="113">
        <f t="shared" si="3"/>
        <v>1.0177304964539007</v>
      </c>
      <c r="W19" s="113">
        <f t="shared" si="4"/>
        <v>1.0054347826086958</v>
      </c>
      <c r="X19" s="113">
        <f t="shared" si="5"/>
        <v>0.97413793103448287</v>
      </c>
      <c r="Y19" s="113">
        <f t="shared" si="6"/>
        <v>1.028</v>
      </c>
      <c r="Z19" s="44">
        <f t="shared" si="7"/>
        <v>1.0113625545829164</v>
      </c>
      <c r="AA19" s="44">
        <f t="shared" si="8"/>
        <v>2.0107471868434614E-2</v>
      </c>
      <c r="AB19" s="44"/>
      <c r="AC19" s="44"/>
      <c r="AD19" s="44"/>
      <c r="AE19" s="44"/>
      <c r="AF19" s="44"/>
      <c r="AG19" s="44"/>
      <c r="AH19" s="44"/>
      <c r="AI19" s="45"/>
      <c r="AJ19" s="8"/>
      <c r="AK19" s="8"/>
    </row>
    <row r="20" spans="1:37" x14ac:dyDescent="0.2">
      <c r="B20" s="30"/>
      <c r="C20" s="30"/>
      <c r="D20" s="30">
        <v>4065.6</v>
      </c>
      <c r="E20" s="30"/>
      <c r="G20" s="168"/>
      <c r="H20" s="168"/>
      <c r="I20" s="168"/>
      <c r="J20" s="92"/>
      <c r="K20" s="92"/>
      <c r="M20" s="118">
        <v>16</v>
      </c>
      <c r="N20" s="153">
        <v>26.4</v>
      </c>
      <c r="O20" s="153">
        <v>25.4</v>
      </c>
      <c r="P20" s="153">
        <v>27.7</v>
      </c>
      <c r="Q20" s="153">
        <v>17.899999999999999</v>
      </c>
      <c r="R20" s="153">
        <v>22.1</v>
      </c>
      <c r="S20" s="153">
        <v>25.7</v>
      </c>
      <c r="T20" s="113">
        <f t="shared" si="1"/>
        <v>0.99622641509433962</v>
      </c>
      <c r="U20" s="113">
        <f t="shared" si="2"/>
        <v>1.0079365079365079</v>
      </c>
      <c r="V20" s="113">
        <f t="shared" si="3"/>
        <v>0.98226950354609932</v>
      </c>
      <c r="W20" s="113">
        <f t="shared" si="4"/>
        <v>0.97282608695652173</v>
      </c>
      <c r="X20" s="113">
        <f t="shared" si="5"/>
        <v>0.95258620689655182</v>
      </c>
      <c r="Y20" s="113">
        <f t="shared" si="6"/>
        <v>1.028</v>
      </c>
      <c r="Z20" s="44">
        <f t="shared" si="7"/>
        <v>0.98997412007167007</v>
      </c>
      <c r="AA20" s="44">
        <f t="shared" si="8"/>
        <v>2.667949895442432E-2</v>
      </c>
      <c r="AB20" s="44"/>
      <c r="AC20" s="44"/>
      <c r="AD20" s="44"/>
      <c r="AE20" s="44"/>
      <c r="AF20" s="44"/>
      <c r="AG20" s="44"/>
      <c r="AH20" s="44"/>
      <c r="AI20" s="45"/>
      <c r="AK20" s="8"/>
    </row>
    <row r="21" spans="1:37" x14ac:dyDescent="0.2">
      <c r="B21" s="30"/>
      <c r="C21" s="30"/>
      <c r="D21" s="30"/>
      <c r="E21" s="30"/>
      <c r="F21" s="224" t="s">
        <v>344</v>
      </c>
      <c r="G21" s="224"/>
      <c r="H21" s="224"/>
      <c r="I21" s="224"/>
      <c r="J21" s="224"/>
      <c r="K21" s="224"/>
      <c r="M21" s="118">
        <v>17</v>
      </c>
      <c r="N21" s="153">
        <v>26.5</v>
      </c>
      <c r="O21" s="153">
        <v>25.6</v>
      </c>
      <c r="P21" s="153">
        <v>27.6</v>
      </c>
      <c r="Q21" s="153">
        <v>17.899999999999999</v>
      </c>
      <c r="R21" s="153">
        <v>22.5</v>
      </c>
      <c r="S21" s="153">
        <v>25.3</v>
      </c>
      <c r="T21" s="113">
        <f t="shared" si="1"/>
        <v>1</v>
      </c>
      <c r="U21" s="113">
        <f t="shared" si="2"/>
        <v>1.015873015873016</v>
      </c>
      <c r="V21" s="113">
        <f t="shared" si="3"/>
        <v>0.97872340425531923</v>
      </c>
      <c r="W21" s="113">
        <f t="shared" si="4"/>
        <v>0.97282608695652173</v>
      </c>
      <c r="X21" s="113">
        <f t="shared" si="5"/>
        <v>0.96982758620689657</v>
      </c>
      <c r="Y21" s="113">
        <f t="shared" si="6"/>
        <v>1.012</v>
      </c>
      <c r="Z21" s="44">
        <f t="shared" si="7"/>
        <v>0.99154168221529237</v>
      </c>
      <c r="AA21" s="44">
        <f t="shared" si="8"/>
        <v>2.0338060011228922E-2</v>
      </c>
      <c r="AB21" s="44"/>
      <c r="AC21" s="44"/>
      <c r="AD21" s="44"/>
      <c r="AE21" s="44"/>
      <c r="AF21" s="44"/>
      <c r="AG21" s="44"/>
      <c r="AH21" s="44"/>
      <c r="AI21" s="45"/>
      <c r="AJ21" s="8"/>
      <c r="AK21" s="8"/>
    </row>
    <row r="22" spans="1:37" x14ac:dyDescent="0.2">
      <c r="A22" s="48" t="s">
        <v>470</v>
      </c>
      <c r="B22" s="151">
        <f>AVERAGE(B4:B20)</f>
        <v>9896.6545454545449</v>
      </c>
      <c r="C22" s="151">
        <f t="shared" ref="C22:D22" si="11">AVERAGE(C4:C20)</f>
        <v>971.95714285714291</v>
      </c>
      <c r="D22" s="151">
        <f t="shared" si="11"/>
        <v>8880.38823529412</v>
      </c>
      <c r="E22" s="21"/>
      <c r="G22" s="168" t="s">
        <v>151</v>
      </c>
      <c r="H22" s="168" t="s">
        <v>475</v>
      </c>
      <c r="I22" s="168" t="s">
        <v>476</v>
      </c>
      <c r="J22" s="168" t="s">
        <v>73</v>
      </c>
      <c r="K22" s="167" t="s">
        <v>542</v>
      </c>
      <c r="M22" s="118">
        <v>18</v>
      </c>
      <c r="N22" s="153">
        <v>26.8</v>
      </c>
      <c r="O22" s="153">
        <v>25.2</v>
      </c>
      <c r="P22" s="153">
        <v>27.9</v>
      </c>
      <c r="Q22" s="153">
        <v>18</v>
      </c>
      <c r="R22" s="153">
        <v>22.3</v>
      </c>
      <c r="S22" s="153">
        <v>25.6</v>
      </c>
      <c r="T22" s="113">
        <f t="shared" si="1"/>
        <v>1.0113207547169811</v>
      </c>
      <c r="U22" s="113">
        <f t="shared" si="2"/>
        <v>1</v>
      </c>
      <c r="V22" s="113">
        <f t="shared" si="3"/>
        <v>0.9893617021276595</v>
      </c>
      <c r="W22" s="113">
        <f t="shared" si="4"/>
        <v>0.97826086956521752</v>
      </c>
      <c r="X22" s="113">
        <f t="shared" si="5"/>
        <v>0.9612068965517242</v>
      </c>
      <c r="Y22" s="113">
        <f t="shared" si="6"/>
        <v>1.024</v>
      </c>
      <c r="Z22" s="44">
        <f t="shared" si="7"/>
        <v>0.9940250371602638</v>
      </c>
      <c r="AA22" s="44">
        <f t="shared" si="8"/>
        <v>2.2718391010696306E-2</v>
      </c>
      <c r="AB22" s="44"/>
      <c r="AC22" s="44"/>
      <c r="AD22" s="44"/>
      <c r="AE22" s="44"/>
      <c r="AF22" s="44"/>
      <c r="AG22" s="44"/>
      <c r="AH22" s="44"/>
      <c r="AI22" s="45"/>
      <c r="AJ22" s="8"/>
      <c r="AK22" s="8"/>
    </row>
    <row r="23" spans="1:37" x14ac:dyDescent="0.2">
      <c r="A23" s="121" t="s">
        <v>542</v>
      </c>
      <c r="B23" s="184">
        <f>_xlfn.STDEV.S(B4:B20)/SQRT(COUNT(B4:B20))</f>
        <v>764.96348366366055</v>
      </c>
      <c r="C23" s="184">
        <f t="shared" ref="C23:D23" si="12">_xlfn.STDEV.S(C4:C20)/SQRT(COUNT(C4:C20))</f>
        <v>269.30685707071416</v>
      </c>
      <c r="D23" s="184">
        <f t="shared" si="12"/>
        <v>1028.5789769529526</v>
      </c>
      <c r="E23" s="21"/>
      <c r="F23" s="86" t="s">
        <v>337</v>
      </c>
      <c r="G23" s="171">
        <v>1.543591464492701E-2</v>
      </c>
      <c r="H23" s="171">
        <v>4.4121240599385561E-2</v>
      </c>
      <c r="I23" s="171">
        <v>1.2346881825581644E-2</v>
      </c>
      <c r="J23" s="171">
        <f t="shared" si="9"/>
        <v>2.3968012356631405E-2</v>
      </c>
      <c r="K23" s="171">
        <f t="shared" ref="K23:K28" si="13">_xlfn.STDEV.S(G23:I23)/SQRT(COUNT(G23:I23))</f>
        <v>1.0115993729290857E-2</v>
      </c>
      <c r="M23" s="118">
        <v>19</v>
      </c>
      <c r="N23" s="153">
        <v>26.5</v>
      </c>
      <c r="O23" s="153">
        <v>26</v>
      </c>
      <c r="P23" s="153">
        <v>28.7</v>
      </c>
      <c r="Q23" s="153">
        <v>18.3</v>
      </c>
      <c r="R23" s="153">
        <v>22.8</v>
      </c>
      <c r="S23" s="153">
        <v>25.6</v>
      </c>
      <c r="T23" s="113">
        <f t="shared" si="1"/>
        <v>1</v>
      </c>
      <c r="U23" s="113">
        <f t="shared" si="2"/>
        <v>1.0317460317460319</v>
      </c>
      <c r="V23" s="113">
        <f t="shared" si="3"/>
        <v>1.0177304964539007</v>
      </c>
      <c r="W23" s="113">
        <f t="shared" si="4"/>
        <v>0.99456521739130443</v>
      </c>
      <c r="X23" s="113">
        <f t="shared" si="5"/>
        <v>0.98275862068965525</v>
      </c>
      <c r="Y23" s="113">
        <f t="shared" si="6"/>
        <v>1.024</v>
      </c>
      <c r="Z23" s="44">
        <f t="shared" si="7"/>
        <v>1.008466727713482</v>
      </c>
      <c r="AA23" s="44">
        <f t="shared" si="8"/>
        <v>1.8946610196039517E-2</v>
      </c>
      <c r="AB23" s="44"/>
      <c r="AC23" s="44"/>
      <c r="AD23" s="44"/>
      <c r="AE23" s="44"/>
      <c r="AF23" s="44"/>
      <c r="AG23" s="44"/>
      <c r="AH23" s="44"/>
      <c r="AI23" s="45"/>
      <c r="AJ23" s="8"/>
      <c r="AK23" s="8"/>
    </row>
    <row r="24" spans="1:37" x14ac:dyDescent="0.2">
      <c r="A24" s="48" t="s">
        <v>472</v>
      </c>
      <c r="B24" s="49"/>
      <c r="C24" s="196">
        <f>_xlfn.T.TEST(C4:C10,B4:B14,2,3)</f>
        <v>9.8516457086492212E-8</v>
      </c>
      <c r="D24" s="196">
        <f>_xlfn.T.TEST(B4:B14,D4:D20,2,2)</f>
        <v>0.4818067284180132</v>
      </c>
      <c r="E24" s="21"/>
      <c r="F24" s="86" t="s">
        <v>338</v>
      </c>
      <c r="G24" s="171">
        <v>4.0031721871567394E-2</v>
      </c>
      <c r="H24" s="171">
        <v>2.0390921537059334E-2</v>
      </c>
      <c r="I24" s="171">
        <v>3.6608166250652163E-2</v>
      </c>
      <c r="J24" s="171">
        <f t="shared" si="9"/>
        <v>3.2343603219759633E-2</v>
      </c>
      <c r="K24" s="171">
        <f t="shared" si="13"/>
        <v>6.0575058901703241E-3</v>
      </c>
      <c r="M24" s="118">
        <v>20</v>
      </c>
      <c r="N24" s="153">
        <v>26.4</v>
      </c>
      <c r="O24" s="153">
        <v>26.5</v>
      </c>
      <c r="P24" s="153">
        <v>28.7</v>
      </c>
      <c r="Q24" s="153">
        <v>18.3</v>
      </c>
      <c r="R24" s="153">
        <v>23</v>
      </c>
      <c r="S24" s="153">
        <v>25.4</v>
      </c>
      <c r="T24" s="113">
        <f t="shared" si="1"/>
        <v>0.99622641509433962</v>
      </c>
      <c r="U24" s="113">
        <f t="shared" si="2"/>
        <v>1.0515873015873016</v>
      </c>
      <c r="V24" s="113">
        <f t="shared" si="3"/>
        <v>1.0177304964539007</v>
      </c>
      <c r="W24" s="113">
        <f t="shared" si="4"/>
        <v>0.99456521739130443</v>
      </c>
      <c r="X24" s="113">
        <f t="shared" si="5"/>
        <v>0.99137931034482762</v>
      </c>
      <c r="Y24" s="113">
        <f t="shared" si="6"/>
        <v>1.016</v>
      </c>
      <c r="Z24" s="44">
        <f t="shared" si="7"/>
        <v>1.0112481234786124</v>
      </c>
      <c r="AA24" s="44">
        <f t="shared" si="8"/>
        <v>2.2762212519854663E-2</v>
      </c>
      <c r="AB24" s="44"/>
      <c r="AC24" s="44"/>
      <c r="AD24" s="44"/>
      <c r="AE24" s="44"/>
      <c r="AF24" s="44"/>
      <c r="AG24" s="44"/>
      <c r="AH24" s="44"/>
      <c r="AI24" s="45"/>
      <c r="AJ24" s="8"/>
      <c r="AK24" s="8"/>
    </row>
    <row r="25" spans="1:37" x14ac:dyDescent="0.2">
      <c r="A25" s="48" t="s">
        <v>473</v>
      </c>
      <c r="B25" s="49"/>
      <c r="C25" s="196"/>
      <c r="D25" s="196">
        <f>_xlfn.T.TEST(D4:D20,C4:C11,2,3)</f>
        <v>6.7062160815913104E-7</v>
      </c>
      <c r="E25" s="21"/>
      <c r="F25" s="86" t="s">
        <v>339</v>
      </c>
      <c r="G25" s="171">
        <v>3.0892789153691341E-2</v>
      </c>
      <c r="H25" s="171">
        <v>7.4869460422523751E-2</v>
      </c>
      <c r="I25" s="171">
        <v>2.0919647297817149E-2</v>
      </c>
      <c r="J25" s="171">
        <f t="shared" si="9"/>
        <v>4.2227298958010751E-2</v>
      </c>
      <c r="K25" s="171">
        <f t="shared" si="13"/>
        <v>1.6573059649381286E-2</v>
      </c>
      <c r="M25" s="118">
        <v>21</v>
      </c>
      <c r="N25" s="153">
        <v>27.3</v>
      </c>
      <c r="O25" s="153">
        <v>26.4</v>
      </c>
      <c r="P25" s="153">
        <v>27.9</v>
      </c>
      <c r="Q25" s="153">
        <v>17.5</v>
      </c>
      <c r="R25" s="153">
        <v>22.6</v>
      </c>
      <c r="S25" s="153">
        <v>25.6</v>
      </c>
      <c r="T25" s="113">
        <f t="shared" si="1"/>
        <v>1.030188679245283</v>
      </c>
      <c r="U25" s="113">
        <f t="shared" si="2"/>
        <v>1.0476190476190477</v>
      </c>
      <c r="V25" s="113">
        <f t="shared" si="3"/>
        <v>0.9893617021276595</v>
      </c>
      <c r="W25" s="113">
        <f t="shared" si="4"/>
        <v>0.95108695652173925</v>
      </c>
      <c r="X25" s="113">
        <f t="shared" si="5"/>
        <v>0.97413793103448287</v>
      </c>
      <c r="Y25" s="113">
        <f t="shared" si="6"/>
        <v>1.024</v>
      </c>
      <c r="Z25" s="44">
        <f t="shared" si="7"/>
        <v>1.0027323860913688</v>
      </c>
      <c r="AA25" s="44">
        <f t="shared" si="8"/>
        <v>3.7106981184973582E-2</v>
      </c>
      <c r="AB25" s="44"/>
      <c r="AC25" s="44"/>
      <c r="AD25" s="44"/>
      <c r="AE25" s="44"/>
      <c r="AF25" s="44"/>
      <c r="AG25" s="44"/>
      <c r="AH25" s="44"/>
      <c r="AI25" s="45"/>
      <c r="AJ25" s="8"/>
      <c r="AK25" s="8"/>
    </row>
    <row r="26" spans="1:37" x14ac:dyDescent="0.2">
      <c r="B26" s="49"/>
      <c r="C26" s="49"/>
      <c r="D26" s="150"/>
      <c r="E26" s="21"/>
      <c r="F26" s="86" t="s">
        <v>340</v>
      </c>
      <c r="G26" s="171">
        <v>0.14542132588180923</v>
      </c>
      <c r="H26" s="171">
        <v>7.3397504364933489E-2</v>
      </c>
      <c r="I26" s="171">
        <v>0.24589005214314144</v>
      </c>
      <c r="J26" s="171">
        <f t="shared" si="9"/>
        <v>0.15490296079662805</v>
      </c>
      <c r="K26" s="171">
        <f t="shared" si="13"/>
        <v>5.0019482238583053E-2</v>
      </c>
      <c r="M26" s="118">
        <v>22</v>
      </c>
      <c r="N26" s="153">
        <v>26.4</v>
      </c>
      <c r="O26" s="153">
        <v>25.6</v>
      </c>
      <c r="P26" s="153">
        <v>28.7</v>
      </c>
      <c r="Q26" s="153">
        <v>17.8</v>
      </c>
      <c r="R26" s="153">
        <v>22.8</v>
      </c>
      <c r="S26" s="153">
        <v>25.2</v>
      </c>
      <c r="T26" s="113">
        <f t="shared" si="1"/>
        <v>0.99622641509433962</v>
      </c>
      <c r="U26" s="113">
        <f t="shared" si="2"/>
        <v>1.015873015873016</v>
      </c>
      <c r="V26" s="113">
        <f t="shared" si="3"/>
        <v>1.0177304964539007</v>
      </c>
      <c r="W26" s="113">
        <f t="shared" si="4"/>
        <v>0.96739130434782616</v>
      </c>
      <c r="X26" s="113">
        <f t="shared" si="5"/>
        <v>0.98275862068965525</v>
      </c>
      <c r="Y26" s="113">
        <f t="shared" si="6"/>
        <v>1.008</v>
      </c>
      <c r="Z26" s="44">
        <f t="shared" si="7"/>
        <v>0.99799664207645644</v>
      </c>
      <c r="AA26" s="44">
        <f t="shared" si="8"/>
        <v>1.9905148154622535E-2</v>
      </c>
      <c r="AB26" s="44"/>
      <c r="AC26" s="44"/>
      <c r="AD26" s="44"/>
      <c r="AE26" s="44"/>
      <c r="AF26" s="44"/>
      <c r="AG26" s="44"/>
      <c r="AH26" s="44"/>
      <c r="AI26" s="45"/>
      <c r="AJ26" s="8"/>
      <c r="AK26" s="8"/>
    </row>
    <row r="27" spans="1:37" ht="16.5" x14ac:dyDescent="0.2">
      <c r="B27" s="209" t="s">
        <v>290</v>
      </c>
      <c r="C27" s="209"/>
      <c r="D27" s="209"/>
      <c r="F27" s="86" t="s">
        <v>342</v>
      </c>
      <c r="G27" s="171">
        <v>0.17036390641172761</v>
      </c>
      <c r="H27" s="171">
        <v>0.77857080004821744</v>
      </c>
      <c r="I27" s="171">
        <v>0.67052941061691729</v>
      </c>
      <c r="J27" s="171">
        <f t="shared" si="9"/>
        <v>0.53982137235895411</v>
      </c>
      <c r="K27" s="171">
        <f t="shared" si="13"/>
        <v>0.18734313421782239</v>
      </c>
      <c r="M27" s="118">
        <v>23</v>
      </c>
      <c r="N27" s="153">
        <v>26.1</v>
      </c>
      <c r="O27" s="153">
        <v>26</v>
      </c>
      <c r="P27" s="153">
        <v>27.9</v>
      </c>
      <c r="Q27" s="153">
        <v>17.600000000000001</v>
      </c>
      <c r="R27" s="153">
        <v>23</v>
      </c>
      <c r="S27" s="153">
        <v>25.2</v>
      </c>
      <c r="T27" s="113">
        <f t="shared" si="1"/>
        <v>0.98490566037735849</v>
      </c>
      <c r="U27" s="113">
        <f t="shared" si="2"/>
        <v>1.0317460317460319</v>
      </c>
      <c r="V27" s="113">
        <f t="shared" si="3"/>
        <v>0.9893617021276595</v>
      </c>
      <c r="W27" s="113">
        <f t="shared" si="4"/>
        <v>0.95652173913043492</v>
      </c>
      <c r="X27" s="113">
        <f t="shared" si="5"/>
        <v>0.99137931034482762</v>
      </c>
      <c r="Y27" s="113">
        <f t="shared" si="6"/>
        <v>1.008</v>
      </c>
      <c r="Z27" s="44">
        <f t="shared" si="7"/>
        <v>0.99365240728771875</v>
      </c>
      <c r="AA27" s="44">
        <f t="shared" si="8"/>
        <v>2.5042950548252351E-2</v>
      </c>
      <c r="AB27" s="44"/>
      <c r="AC27" s="44"/>
      <c r="AD27" s="44"/>
      <c r="AE27" s="44"/>
      <c r="AF27" s="44"/>
      <c r="AG27" s="44"/>
      <c r="AH27" s="44"/>
      <c r="AI27" s="45"/>
      <c r="AJ27" s="8"/>
      <c r="AK27" s="8"/>
    </row>
    <row r="28" spans="1:37" x14ac:dyDescent="0.2">
      <c r="B28" s="24" t="s">
        <v>109</v>
      </c>
      <c r="C28" s="24" t="s">
        <v>78</v>
      </c>
      <c r="D28" s="24" t="s">
        <v>79</v>
      </c>
      <c r="E28" s="8"/>
      <c r="F28" s="86" t="s">
        <v>343</v>
      </c>
      <c r="G28" s="171">
        <v>1.213486065764499</v>
      </c>
      <c r="H28" s="171">
        <v>0.72325686976418035</v>
      </c>
      <c r="I28" s="171">
        <v>0.91384149385529956</v>
      </c>
      <c r="J28" s="171">
        <f t="shared" si="9"/>
        <v>0.95019480979465964</v>
      </c>
      <c r="K28" s="171">
        <f t="shared" si="13"/>
        <v>0.14267952298492823</v>
      </c>
      <c r="M28" s="118">
        <v>24</v>
      </c>
      <c r="N28" s="153">
        <v>26.2</v>
      </c>
      <c r="O28" s="153">
        <v>25.7</v>
      </c>
      <c r="P28" s="153">
        <v>28.1</v>
      </c>
      <c r="Q28" s="153">
        <v>17.899999999999999</v>
      </c>
      <c r="R28" s="153">
        <v>22.7</v>
      </c>
      <c r="S28" s="153">
        <v>25.7</v>
      </c>
      <c r="T28" s="113">
        <f t="shared" si="1"/>
        <v>0.98867924528301887</v>
      </c>
      <c r="U28" s="113">
        <f t="shared" si="2"/>
        <v>1.0198412698412698</v>
      </c>
      <c r="V28" s="113">
        <f t="shared" si="3"/>
        <v>0.99645390070921991</v>
      </c>
      <c r="W28" s="113">
        <f t="shared" si="4"/>
        <v>0.97282608695652173</v>
      </c>
      <c r="X28" s="113">
        <f t="shared" si="5"/>
        <v>0.97844827586206895</v>
      </c>
      <c r="Y28" s="113">
        <f t="shared" si="6"/>
        <v>1.028</v>
      </c>
      <c r="Z28" s="44">
        <f t="shared" si="7"/>
        <v>0.99737479644201665</v>
      </c>
      <c r="AA28" s="44">
        <f t="shared" si="8"/>
        <v>2.2270871099007817E-2</v>
      </c>
      <c r="AB28" s="44"/>
      <c r="AC28" s="44"/>
      <c r="AD28" s="44"/>
      <c r="AE28" s="44"/>
      <c r="AF28" s="44"/>
      <c r="AG28" s="44"/>
      <c r="AH28" s="44"/>
      <c r="AI28" s="45"/>
      <c r="AJ28" s="8"/>
      <c r="AK28" s="8"/>
    </row>
    <row r="29" spans="1:37" x14ac:dyDescent="0.2">
      <c r="B29" s="151">
        <v>1035</v>
      </c>
      <c r="C29" s="151">
        <v>58.54</v>
      </c>
      <c r="D29" s="151">
        <v>1625</v>
      </c>
      <c r="E29" s="85"/>
      <c r="F29" s="168"/>
      <c r="G29" s="168"/>
      <c r="H29" s="30"/>
      <c r="I29" s="30"/>
      <c r="J29" s="30"/>
      <c r="K29" s="30"/>
      <c r="M29" s="118">
        <v>25</v>
      </c>
      <c r="N29" s="153">
        <v>25.9</v>
      </c>
      <c r="O29" s="153">
        <v>26</v>
      </c>
      <c r="P29" s="153">
        <v>28.5</v>
      </c>
      <c r="Q29" s="153">
        <v>18.3</v>
      </c>
      <c r="R29" s="153">
        <v>23</v>
      </c>
      <c r="S29" s="153">
        <v>25.4</v>
      </c>
      <c r="T29" s="113">
        <f t="shared" si="1"/>
        <v>0.97735849056603763</v>
      </c>
      <c r="U29" s="113">
        <f t="shared" si="2"/>
        <v>1.0317460317460319</v>
      </c>
      <c r="V29" s="113">
        <f t="shared" si="3"/>
        <v>1.0106382978723405</v>
      </c>
      <c r="W29" s="113">
        <f t="shared" si="4"/>
        <v>0.99456521739130443</v>
      </c>
      <c r="X29" s="113">
        <f t="shared" si="5"/>
        <v>0.99137931034482762</v>
      </c>
      <c r="Y29" s="113">
        <f t="shared" si="6"/>
        <v>1.016</v>
      </c>
      <c r="Z29" s="44">
        <f t="shared" si="7"/>
        <v>1.003614557986757</v>
      </c>
      <c r="AA29" s="44">
        <f t="shared" si="8"/>
        <v>1.957081928885818E-2</v>
      </c>
      <c r="AB29" s="44"/>
      <c r="AC29" s="44"/>
      <c r="AD29" s="44"/>
      <c r="AE29" s="44"/>
      <c r="AF29" s="44"/>
      <c r="AG29" s="44"/>
      <c r="AH29" s="44"/>
      <c r="AI29" s="45"/>
      <c r="AJ29" s="8"/>
      <c r="AK29" s="8"/>
    </row>
    <row r="30" spans="1:37" x14ac:dyDescent="0.2">
      <c r="B30" s="151">
        <v>1005.39</v>
      </c>
      <c r="C30" s="151">
        <v>124.95</v>
      </c>
      <c r="D30" s="151">
        <v>1403.73</v>
      </c>
      <c r="E30" s="30"/>
      <c r="F30" s="30"/>
      <c r="G30" s="30"/>
      <c r="H30" s="30"/>
      <c r="I30" s="30"/>
      <c r="J30" s="30"/>
      <c r="K30" s="30"/>
      <c r="M30" s="118">
        <v>26</v>
      </c>
      <c r="N30" s="153">
        <v>26</v>
      </c>
      <c r="O30" s="153">
        <v>26.5</v>
      </c>
      <c r="P30" s="153">
        <v>28.3</v>
      </c>
      <c r="Q30" s="153">
        <v>17.8</v>
      </c>
      <c r="R30" s="153">
        <v>22.9</v>
      </c>
      <c r="S30" s="153" t="s">
        <v>482</v>
      </c>
      <c r="T30" s="113">
        <f t="shared" si="1"/>
        <v>0.98113207547169812</v>
      </c>
      <c r="U30" s="113">
        <f t="shared" si="2"/>
        <v>1.0515873015873016</v>
      </c>
      <c r="V30" s="113">
        <f t="shared" si="3"/>
        <v>1.0035460992907801</v>
      </c>
      <c r="W30" s="113">
        <f t="shared" si="4"/>
        <v>0.96739130434782616</v>
      </c>
      <c r="X30" s="113">
        <f t="shared" si="5"/>
        <v>0.98706896551724133</v>
      </c>
      <c r="Y30" s="113"/>
      <c r="Z30" s="44">
        <f t="shared" si="7"/>
        <v>0.99814514924296938</v>
      </c>
      <c r="AA30" s="44">
        <f t="shared" si="8"/>
        <v>3.2569768994886547E-2</v>
      </c>
      <c r="AB30" s="44"/>
      <c r="AC30" s="44"/>
      <c r="AD30" s="44"/>
      <c r="AE30" s="44"/>
      <c r="AF30" s="44"/>
      <c r="AG30" s="44"/>
      <c r="AH30" s="44"/>
      <c r="AI30" s="45"/>
      <c r="AJ30" s="8"/>
      <c r="AK30" s="8"/>
    </row>
    <row r="31" spans="1:37" x14ac:dyDescent="0.2">
      <c r="B31" s="151">
        <v>1891.6</v>
      </c>
      <c r="C31" s="151">
        <v>79.989999999999995</v>
      </c>
      <c r="D31" s="151">
        <v>1059.93</v>
      </c>
      <c r="E31" s="30"/>
      <c r="F31" s="30"/>
      <c r="G31" s="30"/>
      <c r="H31" s="30"/>
      <c r="I31" s="30"/>
      <c r="J31" s="30"/>
      <c r="K31" s="30"/>
      <c r="M31" s="118">
        <v>27</v>
      </c>
      <c r="N31" s="153">
        <v>26</v>
      </c>
      <c r="O31" s="153" t="s">
        <v>482</v>
      </c>
      <c r="P31" s="153">
        <v>29</v>
      </c>
      <c r="Q31" s="153" t="s">
        <v>482</v>
      </c>
      <c r="R31" s="153">
        <v>23.4</v>
      </c>
      <c r="S31" s="153" t="s">
        <v>482</v>
      </c>
      <c r="T31" s="113">
        <f t="shared" si="1"/>
        <v>0.98113207547169812</v>
      </c>
      <c r="U31" s="113"/>
      <c r="V31" s="113">
        <f t="shared" si="3"/>
        <v>1.0283687943262412</v>
      </c>
      <c r="W31" s="113"/>
      <c r="X31" s="113">
        <f t="shared" si="5"/>
        <v>1.0086206896551724</v>
      </c>
      <c r="Y31" s="113"/>
      <c r="Z31" s="44">
        <f t="shared" si="7"/>
        <v>1.006040519817704</v>
      </c>
      <c r="AA31" s="44">
        <f t="shared" si="8"/>
        <v>2.3723824719644647E-2</v>
      </c>
      <c r="AB31" s="44"/>
      <c r="AC31" s="44"/>
      <c r="AD31" s="44"/>
      <c r="AE31" s="44"/>
      <c r="AF31" s="44"/>
      <c r="AG31" s="44"/>
      <c r="AH31" s="44"/>
      <c r="AI31" s="45"/>
    </row>
    <row r="32" spans="1:37" x14ac:dyDescent="0.2">
      <c r="B32" s="151">
        <v>1471.46</v>
      </c>
      <c r="C32" s="151">
        <v>622.74</v>
      </c>
      <c r="D32" s="151">
        <v>795.95</v>
      </c>
      <c r="E32" s="30"/>
      <c r="F32" s="30"/>
      <c r="G32" s="30"/>
      <c r="H32" s="30"/>
      <c r="I32" s="30"/>
      <c r="J32" s="30"/>
      <c r="K32" s="30"/>
      <c r="M32" s="118">
        <v>28</v>
      </c>
      <c r="N32" s="153">
        <v>25.8</v>
      </c>
      <c r="O32" s="153" t="s">
        <v>482</v>
      </c>
      <c r="P32" s="153">
        <v>29.1</v>
      </c>
      <c r="Q32" s="153" t="s">
        <v>482</v>
      </c>
      <c r="R32" s="153" t="s">
        <v>482</v>
      </c>
      <c r="S32" s="153" t="s">
        <v>482</v>
      </c>
      <c r="T32" s="113">
        <f t="shared" si="1"/>
        <v>0.97358490566037736</v>
      </c>
      <c r="U32" s="113"/>
      <c r="V32" s="113">
        <f t="shared" si="3"/>
        <v>1.0319148936170213</v>
      </c>
      <c r="W32" s="113"/>
      <c r="X32" s="113"/>
      <c r="Y32" s="113"/>
      <c r="Z32" s="44">
        <f t="shared" si="7"/>
        <v>1.0027498996386992</v>
      </c>
      <c r="AA32" s="44">
        <f t="shared" si="8"/>
        <v>4.124553003067255E-2</v>
      </c>
      <c r="AB32" s="44"/>
      <c r="AC32" s="44"/>
      <c r="AD32" s="44"/>
      <c r="AE32" s="44"/>
      <c r="AF32" s="44"/>
      <c r="AG32" s="44"/>
      <c r="AH32" s="44"/>
      <c r="AJ32" s="42"/>
      <c r="AK32" s="42"/>
    </row>
    <row r="33" spans="1:36" x14ac:dyDescent="0.2">
      <c r="B33" s="151">
        <v>1587.11</v>
      </c>
      <c r="C33" s="151">
        <v>757.41</v>
      </c>
      <c r="D33" s="151">
        <v>1444.12</v>
      </c>
      <c r="E33" s="30"/>
      <c r="F33" s="30"/>
      <c r="G33" s="30"/>
      <c r="H33" s="30"/>
      <c r="I33" s="30"/>
      <c r="J33" s="30"/>
      <c r="K33" s="30"/>
      <c r="Z33" s="21"/>
      <c r="AA33" s="21"/>
      <c r="AB33" s="21"/>
      <c r="AC33" s="21"/>
      <c r="AD33" s="21"/>
      <c r="AE33" s="21"/>
      <c r="AF33" s="21"/>
      <c r="AG33" s="21"/>
      <c r="AH33" s="21"/>
      <c r="AI33" s="42"/>
    </row>
    <row r="34" spans="1:36" ht="15.75" customHeight="1" x14ac:dyDescent="0.25">
      <c r="B34" s="151">
        <v>2136.14</v>
      </c>
      <c r="C34" s="151">
        <v>631.28</v>
      </c>
      <c r="D34" s="151">
        <v>2675.46</v>
      </c>
      <c r="E34" s="30"/>
      <c r="F34" s="30"/>
      <c r="G34" s="30"/>
      <c r="H34" s="30"/>
      <c r="I34" s="30"/>
      <c r="J34" s="30"/>
      <c r="K34" s="30"/>
      <c r="M34" s="224" t="s">
        <v>288</v>
      </c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118"/>
      <c r="AC34" s="118"/>
      <c r="AD34" s="118"/>
      <c r="AE34" s="118"/>
      <c r="AF34" s="118"/>
      <c r="AG34" s="118"/>
      <c r="AH34" s="118"/>
      <c r="AI34" s="8"/>
      <c r="AJ34" s="31" t="s">
        <v>79</v>
      </c>
    </row>
    <row r="35" spans="1:36" x14ac:dyDescent="0.2">
      <c r="B35" s="151">
        <v>2486.9699999999998</v>
      </c>
      <c r="C35" s="151">
        <v>624.72</v>
      </c>
      <c r="D35" s="151">
        <v>2280.8000000000002</v>
      </c>
      <c r="E35" s="30"/>
      <c r="F35" s="30"/>
      <c r="G35" s="30"/>
      <c r="H35" s="30"/>
      <c r="I35" s="30"/>
      <c r="J35" s="30"/>
      <c r="K35" s="30"/>
      <c r="M35" s="223" t="s">
        <v>481</v>
      </c>
      <c r="N35" s="223"/>
      <c r="O35" s="223"/>
      <c r="P35" s="223"/>
      <c r="Q35" s="223"/>
      <c r="R35" s="223"/>
      <c r="S35" s="223"/>
      <c r="T35" s="223" t="s">
        <v>483</v>
      </c>
      <c r="U35" s="223"/>
      <c r="V35" s="223"/>
      <c r="W35" s="223"/>
      <c r="X35" s="223"/>
      <c r="Y35" s="223"/>
      <c r="Z35" s="223"/>
      <c r="AA35" s="223"/>
      <c r="AB35" s="117"/>
      <c r="AC35" s="117"/>
      <c r="AD35" s="117"/>
      <c r="AE35" s="117"/>
      <c r="AF35" s="117"/>
      <c r="AG35" s="117"/>
      <c r="AH35" s="117"/>
    </row>
    <row r="36" spans="1:36" x14ac:dyDescent="0.2">
      <c r="B36" s="151">
        <v>1307.24</v>
      </c>
      <c r="C36" s="151"/>
      <c r="D36" s="151">
        <v>1232.67</v>
      </c>
      <c r="E36" s="30"/>
      <c r="F36" s="30"/>
      <c r="G36" s="30"/>
      <c r="H36" s="30"/>
      <c r="I36" s="30"/>
      <c r="J36" s="30"/>
      <c r="K36" s="30"/>
      <c r="M36" s="154" t="s">
        <v>235</v>
      </c>
      <c r="N36" s="154" t="s">
        <v>474</v>
      </c>
      <c r="O36" s="154" t="s">
        <v>475</v>
      </c>
      <c r="P36" s="154" t="s">
        <v>476</v>
      </c>
      <c r="Q36" s="154" t="s">
        <v>477</v>
      </c>
      <c r="R36" s="154" t="s">
        <v>478</v>
      </c>
      <c r="S36" s="154" t="s">
        <v>480</v>
      </c>
      <c r="T36" s="154" t="s">
        <v>474</v>
      </c>
      <c r="U36" s="154" t="s">
        <v>475</v>
      </c>
      <c r="V36" s="154" t="s">
        <v>476</v>
      </c>
      <c r="W36" s="154" t="s">
        <v>477</v>
      </c>
      <c r="X36" s="154" t="s">
        <v>478</v>
      </c>
      <c r="Y36" s="154" t="s">
        <v>480</v>
      </c>
      <c r="Z36" s="118" t="s">
        <v>470</v>
      </c>
      <c r="AA36" s="181" t="s">
        <v>72</v>
      </c>
      <c r="AB36" s="118"/>
      <c r="AC36" s="118"/>
      <c r="AD36" s="118"/>
      <c r="AE36" s="118"/>
      <c r="AF36" s="118"/>
      <c r="AG36" s="118"/>
      <c r="AH36" s="118"/>
    </row>
    <row r="37" spans="1:36" x14ac:dyDescent="0.2">
      <c r="B37" s="151">
        <v>1654.23</v>
      </c>
      <c r="C37" s="151"/>
      <c r="D37" s="151">
        <v>813.65</v>
      </c>
      <c r="E37" s="30"/>
      <c r="F37" s="30"/>
      <c r="G37" s="30"/>
      <c r="H37" s="30"/>
      <c r="I37" s="30"/>
      <c r="J37" s="30"/>
      <c r="K37" s="30"/>
      <c r="M37" s="154">
        <v>1</v>
      </c>
      <c r="N37" s="155">
        <v>25.7</v>
      </c>
      <c r="O37" s="155">
        <v>30.5</v>
      </c>
      <c r="P37" s="155">
        <v>30.6</v>
      </c>
      <c r="Q37" s="155">
        <v>26.6</v>
      </c>
      <c r="R37" s="155">
        <v>35</v>
      </c>
      <c r="S37" s="156">
        <v>27.9</v>
      </c>
      <c r="T37" s="113">
        <f>N37/N$37</f>
        <v>1</v>
      </c>
      <c r="U37" s="113">
        <f t="shared" ref="U37:Y37" si="14">O37/O$37</f>
        <v>1</v>
      </c>
      <c r="V37" s="113">
        <f t="shared" si="14"/>
        <v>1</v>
      </c>
      <c r="W37" s="113">
        <f t="shared" si="14"/>
        <v>1</v>
      </c>
      <c r="X37" s="113">
        <f t="shared" si="14"/>
        <v>1</v>
      </c>
      <c r="Y37" s="113">
        <f t="shared" si="14"/>
        <v>1</v>
      </c>
      <c r="Z37" s="44">
        <f>AVERAGE(T37:Y37)</f>
        <v>1</v>
      </c>
      <c r="AA37" s="44">
        <f>_xlfn.STDEV.S(T37:Y37)</f>
        <v>0</v>
      </c>
      <c r="AB37" s="44"/>
      <c r="AC37" s="44"/>
      <c r="AD37" s="44"/>
      <c r="AE37" s="44"/>
      <c r="AF37" s="44"/>
      <c r="AG37" s="44"/>
      <c r="AH37" s="44"/>
    </row>
    <row r="38" spans="1:36" x14ac:dyDescent="0.2">
      <c r="B38" s="151">
        <v>2019.05</v>
      </c>
      <c r="C38" s="151"/>
      <c r="D38" s="151">
        <v>1429.06</v>
      </c>
      <c r="E38" s="30"/>
      <c r="F38" s="30"/>
      <c r="G38" s="30"/>
      <c r="H38" s="30"/>
      <c r="I38" s="30"/>
      <c r="J38" s="30"/>
      <c r="K38" s="30"/>
      <c r="M38" s="154">
        <v>2</v>
      </c>
      <c r="N38" s="155">
        <v>25.7</v>
      </c>
      <c r="O38" s="155">
        <v>30.8</v>
      </c>
      <c r="P38" s="155">
        <v>30.1</v>
      </c>
      <c r="Q38" s="155">
        <v>26</v>
      </c>
      <c r="R38" s="155">
        <v>32.799999999999997</v>
      </c>
      <c r="S38" s="155">
        <v>26.6</v>
      </c>
      <c r="T38" s="113">
        <f t="shared" ref="T38:T64" si="15">N38/N$37</f>
        <v>1</v>
      </c>
      <c r="U38" s="113">
        <f t="shared" ref="U38:U64" si="16">O38/O$37</f>
        <v>1.0098360655737706</v>
      </c>
      <c r="V38" s="113">
        <f t="shared" ref="V38:V64" si="17">P38/P$37</f>
        <v>0.9836601307189542</v>
      </c>
      <c r="W38" s="113">
        <f t="shared" ref="W38:W64" si="18">Q38/Q$37</f>
        <v>0.97744360902255634</v>
      </c>
      <c r="X38" s="113">
        <f t="shared" ref="X38:X64" si="19">R38/R$37</f>
        <v>0.93714285714285706</v>
      </c>
      <c r="Y38" s="113">
        <f t="shared" ref="Y38:Y64" si="20">S38/S$37</f>
        <v>0.95340501792114707</v>
      </c>
      <c r="Z38" s="44">
        <f t="shared" ref="Z38:Z64" si="21">AVERAGE(T38:Y38)</f>
        <v>0.97691461339654762</v>
      </c>
      <c r="AA38" s="44">
        <f t="shared" ref="AA38:AA64" si="22">_xlfn.STDEV.S(T38:Y38)</f>
        <v>2.7557331522943981E-2</v>
      </c>
      <c r="AB38" s="44"/>
      <c r="AC38" s="44"/>
      <c r="AD38" s="44"/>
      <c r="AE38" s="44"/>
      <c r="AF38" s="44"/>
      <c r="AG38" s="44"/>
      <c r="AH38" s="44"/>
    </row>
    <row r="39" spans="1:36" x14ac:dyDescent="0.2">
      <c r="B39" s="151"/>
      <c r="C39" s="151"/>
      <c r="D39" s="151">
        <v>634.13</v>
      </c>
      <c r="E39" s="30"/>
      <c r="F39" s="30"/>
      <c r="G39" s="30"/>
      <c r="H39" s="30"/>
      <c r="I39" s="30"/>
      <c r="J39" s="30"/>
      <c r="K39" s="30"/>
      <c r="M39" s="154">
        <v>3</v>
      </c>
      <c r="N39" s="155">
        <v>25.6</v>
      </c>
      <c r="O39" s="155">
        <v>30.2</v>
      </c>
      <c r="P39" s="155">
        <v>29.4</v>
      </c>
      <c r="Q39" s="155">
        <v>25.7</v>
      </c>
      <c r="R39" s="155">
        <v>32.1</v>
      </c>
      <c r="S39" s="155">
        <v>26.8</v>
      </c>
      <c r="T39" s="113">
        <f t="shared" si="15"/>
        <v>0.99610894941634254</v>
      </c>
      <c r="U39" s="113">
        <f t="shared" si="16"/>
        <v>0.99016393442622952</v>
      </c>
      <c r="V39" s="113">
        <f t="shared" si="17"/>
        <v>0.96078431372549011</v>
      </c>
      <c r="W39" s="113">
        <f t="shared" si="18"/>
        <v>0.96616541353383456</v>
      </c>
      <c r="X39" s="113">
        <f t="shared" si="19"/>
        <v>0.91714285714285715</v>
      </c>
      <c r="Y39" s="113">
        <f t="shared" si="20"/>
        <v>0.96057347670250903</v>
      </c>
      <c r="Z39" s="44">
        <f t="shared" si="21"/>
        <v>0.96515649082454369</v>
      </c>
      <c r="AA39" s="44">
        <f t="shared" si="22"/>
        <v>2.803524147835821E-2</v>
      </c>
      <c r="AB39" s="44"/>
      <c r="AC39" s="44"/>
      <c r="AD39" s="44"/>
      <c r="AE39" s="44"/>
      <c r="AF39" s="44"/>
      <c r="AG39" s="44"/>
      <c r="AH39" s="44"/>
    </row>
    <row r="40" spans="1:36" x14ac:dyDescent="0.2">
      <c r="B40" s="151"/>
      <c r="C40" s="151"/>
      <c r="D40" s="151">
        <v>1151.6300000000001</v>
      </c>
      <c r="E40" s="30"/>
      <c r="F40" s="30"/>
      <c r="G40" s="30"/>
      <c r="H40" s="30"/>
      <c r="I40" s="30"/>
      <c r="J40" s="30"/>
      <c r="K40" s="30"/>
      <c r="M40" s="154">
        <v>4</v>
      </c>
      <c r="N40" s="155">
        <v>25.3</v>
      </c>
      <c r="O40" s="155">
        <v>29.7</v>
      </c>
      <c r="P40" s="155">
        <v>29.9</v>
      </c>
      <c r="Q40" s="155">
        <v>25.5</v>
      </c>
      <c r="R40" s="155">
        <v>33.1</v>
      </c>
      <c r="S40" s="155">
        <v>26.5</v>
      </c>
      <c r="T40" s="113">
        <f t="shared" si="15"/>
        <v>0.98443579766536971</v>
      </c>
      <c r="U40" s="113">
        <f t="shared" si="16"/>
        <v>0.97377049180327868</v>
      </c>
      <c r="V40" s="113">
        <f t="shared" si="17"/>
        <v>0.97712418300653581</v>
      </c>
      <c r="W40" s="113">
        <f t="shared" si="18"/>
        <v>0.9586466165413533</v>
      </c>
      <c r="X40" s="113">
        <f t="shared" si="19"/>
        <v>0.94571428571428573</v>
      </c>
      <c r="Y40" s="113">
        <f t="shared" si="20"/>
        <v>0.94982078853046603</v>
      </c>
      <c r="Z40" s="44">
        <f t="shared" si="21"/>
        <v>0.96491869387688134</v>
      </c>
      <c r="AA40" s="44">
        <f t="shared" si="22"/>
        <v>1.5775554662465861E-2</v>
      </c>
      <c r="AB40" s="44"/>
      <c r="AC40" s="44"/>
      <c r="AD40" s="44"/>
      <c r="AE40" s="44"/>
      <c r="AF40" s="44"/>
      <c r="AG40" s="44"/>
      <c r="AH40" s="44"/>
    </row>
    <row r="41" spans="1:36" ht="16.5" customHeight="1" x14ac:dyDescent="0.2">
      <c r="B41" s="151"/>
      <c r="C41" s="151"/>
      <c r="D41" s="151">
        <v>1385.57</v>
      </c>
      <c r="E41" s="30"/>
      <c r="F41" s="30"/>
      <c r="G41" s="30"/>
      <c r="H41" s="30"/>
      <c r="I41" s="30"/>
      <c r="J41" s="30"/>
      <c r="K41" s="30"/>
      <c r="M41" s="154">
        <v>5</v>
      </c>
      <c r="N41" s="155">
        <v>25.8</v>
      </c>
      <c r="O41" s="155">
        <v>29</v>
      </c>
      <c r="P41" s="155">
        <v>29.4</v>
      </c>
      <c r="Q41" s="155">
        <v>25.9</v>
      </c>
      <c r="R41" s="155">
        <v>32.299999999999997</v>
      </c>
      <c r="S41" s="155">
        <v>25.9</v>
      </c>
      <c r="T41" s="113">
        <f t="shared" si="15"/>
        <v>1.0038910505836576</v>
      </c>
      <c r="U41" s="113">
        <f t="shared" si="16"/>
        <v>0.95081967213114749</v>
      </c>
      <c r="V41" s="113">
        <f t="shared" si="17"/>
        <v>0.96078431372549011</v>
      </c>
      <c r="W41" s="113">
        <f t="shared" si="18"/>
        <v>0.97368421052631571</v>
      </c>
      <c r="X41" s="113">
        <f t="shared" si="19"/>
        <v>0.92285714285714282</v>
      </c>
      <c r="Y41" s="113">
        <f t="shared" si="20"/>
        <v>0.92831541218637992</v>
      </c>
      <c r="Z41" s="44">
        <f t="shared" si="21"/>
        <v>0.95672530033502223</v>
      </c>
      <c r="AA41" s="44">
        <f t="shared" si="22"/>
        <v>3.0059070182373266E-2</v>
      </c>
      <c r="AB41" s="44"/>
      <c r="AC41" s="44"/>
      <c r="AD41" s="44"/>
      <c r="AE41" s="44"/>
      <c r="AF41" s="44"/>
      <c r="AG41" s="44"/>
      <c r="AH41" s="44"/>
    </row>
    <row r="42" spans="1:36" x14ac:dyDescent="0.2">
      <c r="B42" s="151"/>
      <c r="C42" s="151"/>
      <c r="D42" s="151">
        <v>1362.49</v>
      </c>
      <c r="E42" s="30"/>
      <c r="F42" s="30"/>
      <c r="G42" s="30"/>
      <c r="H42" s="30"/>
      <c r="I42" s="30"/>
      <c r="J42" s="30"/>
      <c r="K42" s="30"/>
      <c r="M42" s="154">
        <v>6</v>
      </c>
      <c r="N42" s="155">
        <v>25.4</v>
      </c>
      <c r="O42" s="155">
        <v>28.6</v>
      </c>
      <c r="P42" s="155">
        <v>30.2</v>
      </c>
      <c r="Q42" s="155">
        <v>26</v>
      </c>
      <c r="R42" s="155">
        <v>33.5</v>
      </c>
      <c r="S42" s="155">
        <v>26.5</v>
      </c>
      <c r="T42" s="113">
        <f t="shared" si="15"/>
        <v>0.98832684824902717</v>
      </c>
      <c r="U42" s="113">
        <f t="shared" si="16"/>
        <v>0.93770491803278688</v>
      </c>
      <c r="V42" s="113">
        <f t="shared" si="17"/>
        <v>0.98692810457516333</v>
      </c>
      <c r="W42" s="113">
        <f t="shared" si="18"/>
        <v>0.97744360902255634</v>
      </c>
      <c r="X42" s="113">
        <f t="shared" si="19"/>
        <v>0.95714285714285718</v>
      </c>
      <c r="Y42" s="113">
        <f t="shared" si="20"/>
        <v>0.94982078853046603</v>
      </c>
      <c r="Z42" s="44">
        <f t="shared" si="21"/>
        <v>0.96622785425880942</v>
      </c>
      <c r="AA42" s="44">
        <f t="shared" si="22"/>
        <v>2.1014023521566217E-2</v>
      </c>
      <c r="AB42" s="44"/>
      <c r="AC42" s="44"/>
      <c r="AD42" s="44"/>
      <c r="AE42" s="44"/>
      <c r="AF42" s="44"/>
      <c r="AG42" s="44"/>
      <c r="AH42" s="44"/>
    </row>
    <row r="43" spans="1:36" x14ac:dyDescent="0.2">
      <c r="B43" s="151"/>
      <c r="C43" s="151"/>
      <c r="D43" s="151">
        <v>2097.0300000000002</v>
      </c>
      <c r="E43" s="30"/>
      <c r="F43" s="30"/>
      <c r="G43" s="30"/>
      <c r="H43" s="30"/>
      <c r="I43" s="30"/>
      <c r="J43" s="30"/>
      <c r="K43" s="30"/>
      <c r="M43" s="154">
        <v>7</v>
      </c>
      <c r="N43" s="155">
        <v>25.5</v>
      </c>
      <c r="O43" s="155">
        <v>28.3</v>
      </c>
      <c r="P43" s="155">
        <v>29.5</v>
      </c>
      <c r="Q43" s="155">
        <v>26</v>
      </c>
      <c r="R43" s="155">
        <v>33.5</v>
      </c>
      <c r="S43" s="155">
        <v>26.2</v>
      </c>
      <c r="T43" s="113">
        <f t="shared" si="15"/>
        <v>0.99221789883268485</v>
      </c>
      <c r="U43" s="113">
        <f t="shared" si="16"/>
        <v>0.9278688524590164</v>
      </c>
      <c r="V43" s="113">
        <f t="shared" si="17"/>
        <v>0.96405228758169925</v>
      </c>
      <c r="W43" s="113">
        <f t="shared" si="18"/>
        <v>0.97744360902255634</v>
      </c>
      <c r="X43" s="113">
        <f t="shared" si="19"/>
        <v>0.95714285714285718</v>
      </c>
      <c r="Y43" s="113">
        <f t="shared" si="20"/>
        <v>0.93906810035842292</v>
      </c>
      <c r="Z43" s="44">
        <f t="shared" si="21"/>
        <v>0.95963226756620612</v>
      </c>
      <c r="AA43" s="44">
        <f t="shared" si="22"/>
        <v>2.3818482331685903E-2</v>
      </c>
      <c r="AB43" s="44"/>
      <c r="AC43" s="44"/>
      <c r="AD43" s="44"/>
      <c r="AE43" s="44"/>
      <c r="AF43" s="44"/>
      <c r="AG43" s="44"/>
      <c r="AH43" s="44"/>
    </row>
    <row r="44" spans="1:36" x14ac:dyDescent="0.2">
      <c r="B44" s="151"/>
      <c r="C44" s="151"/>
      <c r="D44" s="151">
        <v>1972.22</v>
      </c>
      <c r="E44" s="30"/>
      <c r="F44" s="30"/>
      <c r="G44" s="30"/>
      <c r="H44" s="30"/>
      <c r="I44" s="30"/>
      <c r="J44" s="30"/>
      <c r="K44" s="30"/>
      <c r="M44" s="154">
        <v>8</v>
      </c>
      <c r="N44" s="155">
        <v>24.7</v>
      </c>
      <c r="O44" s="155">
        <v>28.4</v>
      </c>
      <c r="P44" s="155">
        <v>29.4</v>
      </c>
      <c r="Q44" s="155">
        <v>25.9</v>
      </c>
      <c r="R44" s="155">
        <v>33.1</v>
      </c>
      <c r="S44" s="155">
        <v>26.7</v>
      </c>
      <c r="T44" s="113">
        <f t="shared" si="15"/>
        <v>0.96108949416342415</v>
      </c>
      <c r="U44" s="113">
        <f t="shared" si="16"/>
        <v>0.93114754098360653</v>
      </c>
      <c r="V44" s="113">
        <f t="shared" si="17"/>
        <v>0.96078431372549011</v>
      </c>
      <c r="W44" s="113">
        <f t="shared" si="18"/>
        <v>0.97368421052631571</v>
      </c>
      <c r="X44" s="113">
        <f t="shared" si="19"/>
        <v>0.94571428571428573</v>
      </c>
      <c r="Y44" s="113">
        <f t="shared" si="20"/>
        <v>0.956989247311828</v>
      </c>
      <c r="Z44" s="44">
        <f t="shared" si="21"/>
        <v>0.95490151540415846</v>
      </c>
      <c r="AA44" s="44">
        <f t="shared" si="22"/>
        <v>1.4688111845513104E-2</v>
      </c>
      <c r="AB44" s="44"/>
      <c r="AC44" s="44"/>
      <c r="AD44" s="44"/>
      <c r="AE44" s="44"/>
      <c r="AF44" s="44"/>
      <c r="AG44" s="44"/>
      <c r="AH44" s="44"/>
    </row>
    <row r="45" spans="1:36" x14ac:dyDescent="0.2">
      <c r="B45" s="151"/>
      <c r="C45" s="151"/>
      <c r="D45" s="151">
        <v>902.02</v>
      </c>
      <c r="E45" s="30"/>
      <c r="F45" s="30"/>
      <c r="G45" s="30"/>
      <c r="H45" s="30"/>
      <c r="I45" s="30"/>
      <c r="J45" s="30"/>
      <c r="K45" s="30"/>
      <c r="M45" s="154">
        <v>9</v>
      </c>
      <c r="N45" s="155">
        <v>24.7</v>
      </c>
      <c r="O45" s="155">
        <v>25.4</v>
      </c>
      <c r="P45" s="155">
        <v>29.8</v>
      </c>
      <c r="Q45" s="155">
        <v>25.8</v>
      </c>
      <c r="R45" s="155">
        <v>33</v>
      </c>
      <c r="S45" s="155">
        <v>26.8</v>
      </c>
      <c r="T45" s="113">
        <f t="shared" si="15"/>
        <v>0.96108949416342415</v>
      </c>
      <c r="U45" s="113">
        <f t="shared" si="16"/>
        <v>0.83278688524590161</v>
      </c>
      <c r="V45" s="113">
        <f t="shared" si="17"/>
        <v>0.97385620915032678</v>
      </c>
      <c r="W45" s="113">
        <f t="shared" si="18"/>
        <v>0.96992481203007519</v>
      </c>
      <c r="X45" s="113">
        <f t="shared" si="19"/>
        <v>0.94285714285714284</v>
      </c>
      <c r="Y45" s="113">
        <f t="shared" si="20"/>
        <v>0.96057347670250903</v>
      </c>
      <c r="Z45" s="44">
        <f t="shared" si="21"/>
        <v>0.94018133669156334</v>
      </c>
      <c r="AA45" s="44">
        <f t="shared" si="22"/>
        <v>5.3688713755073579E-2</v>
      </c>
      <c r="AB45" s="44"/>
      <c r="AC45" s="44"/>
      <c r="AD45" s="44"/>
      <c r="AE45" s="44"/>
      <c r="AF45" s="44"/>
      <c r="AG45" s="44"/>
      <c r="AH45" s="44"/>
    </row>
    <row r="46" spans="1:36" x14ac:dyDescent="0.2">
      <c r="B46" s="152"/>
      <c r="C46" s="152"/>
      <c r="D46" s="152"/>
      <c r="E46" s="30"/>
      <c r="F46" s="30"/>
      <c r="G46" s="30"/>
      <c r="H46" s="30"/>
      <c r="I46" s="30"/>
      <c r="J46" s="30"/>
      <c r="K46" s="30"/>
      <c r="M46" s="154">
        <v>10</v>
      </c>
      <c r="N46" s="155">
        <v>25.6</v>
      </c>
      <c r="O46" s="155">
        <v>27.2</v>
      </c>
      <c r="P46" s="155">
        <v>29.6</v>
      </c>
      <c r="Q46" s="155">
        <v>25.2</v>
      </c>
      <c r="R46" s="155">
        <v>31.1</v>
      </c>
      <c r="S46" s="155">
        <v>25.7</v>
      </c>
      <c r="T46" s="113">
        <f t="shared" si="15"/>
        <v>0.99610894941634254</v>
      </c>
      <c r="U46" s="113">
        <f t="shared" si="16"/>
        <v>0.8918032786885246</v>
      </c>
      <c r="V46" s="113">
        <f t="shared" si="17"/>
        <v>0.9673202614379085</v>
      </c>
      <c r="W46" s="113">
        <f t="shared" si="18"/>
        <v>0.94736842105263153</v>
      </c>
      <c r="X46" s="113">
        <f t="shared" si="19"/>
        <v>0.88857142857142857</v>
      </c>
      <c r="Y46" s="113">
        <f t="shared" si="20"/>
        <v>0.92114695340501795</v>
      </c>
      <c r="Z46" s="44">
        <f t="shared" si="21"/>
        <v>0.93538654876197569</v>
      </c>
      <c r="AA46" s="44">
        <f t="shared" si="22"/>
        <v>4.2765547336071151E-2</v>
      </c>
      <c r="AB46" s="44"/>
      <c r="AC46" s="44"/>
      <c r="AD46" s="44"/>
      <c r="AE46" s="44"/>
      <c r="AF46" s="44"/>
      <c r="AG46" s="44"/>
      <c r="AH46" s="44"/>
    </row>
    <row r="47" spans="1:36" x14ac:dyDescent="0.2">
      <c r="A47" s="48" t="s">
        <v>470</v>
      </c>
      <c r="B47" s="151">
        <f>AVERAGE(B29:B45)</f>
        <v>1659.4189999999999</v>
      </c>
      <c r="C47" s="151">
        <f t="shared" ref="C47:D47" si="23">AVERAGE(C29:C45)</f>
        <v>414.23285714285714</v>
      </c>
      <c r="D47" s="151">
        <f t="shared" si="23"/>
        <v>1427.3799999999999</v>
      </c>
      <c r="E47" s="30"/>
      <c r="F47" s="30"/>
      <c r="G47" s="30"/>
      <c r="H47" s="30"/>
      <c r="I47" s="30"/>
      <c r="J47" s="30"/>
      <c r="K47" s="30"/>
      <c r="M47" s="154">
        <v>11</v>
      </c>
      <c r="N47" s="155">
        <v>23.9</v>
      </c>
      <c r="O47" s="155">
        <v>26.9</v>
      </c>
      <c r="P47" s="155">
        <v>29.3</v>
      </c>
      <c r="Q47" s="155">
        <v>24.8</v>
      </c>
      <c r="R47" s="155">
        <v>32.299999999999997</v>
      </c>
      <c r="S47" s="155">
        <v>26.2</v>
      </c>
      <c r="T47" s="113">
        <f t="shared" si="15"/>
        <v>0.92996108949416334</v>
      </c>
      <c r="U47" s="113">
        <f t="shared" si="16"/>
        <v>0.88196721311475401</v>
      </c>
      <c r="V47" s="113">
        <f t="shared" si="17"/>
        <v>0.95751633986928097</v>
      </c>
      <c r="W47" s="113">
        <f t="shared" si="18"/>
        <v>0.93233082706766912</v>
      </c>
      <c r="X47" s="113">
        <f t="shared" si="19"/>
        <v>0.92285714285714282</v>
      </c>
      <c r="Y47" s="113">
        <f t="shared" si="20"/>
        <v>0.93906810035842292</v>
      </c>
      <c r="Z47" s="44">
        <f t="shared" si="21"/>
        <v>0.92728345212690544</v>
      </c>
      <c r="AA47" s="44">
        <f t="shared" si="22"/>
        <v>2.5134458031972343E-2</v>
      </c>
      <c r="AB47" s="44"/>
      <c r="AC47" s="44"/>
      <c r="AD47" s="44"/>
      <c r="AE47" s="44"/>
      <c r="AF47" s="44"/>
      <c r="AG47" s="44"/>
      <c r="AH47" s="44"/>
    </row>
    <row r="48" spans="1:36" x14ac:dyDescent="0.2">
      <c r="A48" s="121" t="s">
        <v>542</v>
      </c>
      <c r="B48" s="184">
        <f>_xlfn.STDEV.S(B29:B45)/SQRT(COUNT(B29:B45))</f>
        <v>151.93614205718873</v>
      </c>
      <c r="C48" s="184">
        <f t="shared" ref="C48:D48" si="24">_xlfn.STDEV.S(C29:C45)/SQRT(COUNT(C29:C45))</f>
        <v>116.9636031241442</v>
      </c>
      <c r="D48" s="184">
        <f t="shared" si="24"/>
        <v>135.67305742493409</v>
      </c>
      <c r="E48" s="21"/>
      <c r="F48" s="21"/>
      <c r="G48" s="21"/>
      <c r="H48" s="21"/>
      <c r="I48" s="21"/>
      <c r="J48" s="21"/>
      <c r="K48" s="21"/>
      <c r="M48" s="154">
        <v>12</v>
      </c>
      <c r="N48" s="155">
        <v>23.6</v>
      </c>
      <c r="O48" s="155">
        <v>25.6</v>
      </c>
      <c r="P48" s="155">
        <v>26.8</v>
      </c>
      <c r="Q48" s="155">
        <v>25.4</v>
      </c>
      <c r="R48" s="155">
        <v>31.9</v>
      </c>
      <c r="S48" s="155">
        <v>26</v>
      </c>
      <c r="T48" s="113">
        <f t="shared" si="15"/>
        <v>0.91828793774319073</v>
      </c>
      <c r="U48" s="113">
        <f t="shared" si="16"/>
        <v>0.83934426229508197</v>
      </c>
      <c r="V48" s="113">
        <f t="shared" si="17"/>
        <v>0.87581699346405228</v>
      </c>
      <c r="W48" s="113">
        <f t="shared" si="18"/>
        <v>0.95488721804511267</v>
      </c>
      <c r="X48" s="113">
        <f t="shared" si="19"/>
        <v>0.91142857142857137</v>
      </c>
      <c r="Y48" s="113">
        <f t="shared" si="20"/>
        <v>0.93189964157706096</v>
      </c>
      <c r="Z48" s="44">
        <f t="shared" si="21"/>
        <v>0.9052774374255117</v>
      </c>
      <c r="AA48" s="44">
        <f t="shared" si="22"/>
        <v>4.1453788720062328E-2</v>
      </c>
      <c r="AB48" s="44"/>
      <c r="AC48" s="44"/>
      <c r="AD48" s="44"/>
      <c r="AE48" s="44"/>
      <c r="AF48" s="44"/>
      <c r="AG48" s="44"/>
      <c r="AH48" s="44"/>
    </row>
    <row r="49" spans="1:34" x14ac:dyDescent="0.2">
      <c r="A49" s="48" t="s">
        <v>472</v>
      </c>
      <c r="B49" s="113"/>
      <c r="C49" s="196">
        <f>_xlfn.T.TEST(C29:C37,B29:B42,2,2)</f>
        <v>2.3934607391419589E-5</v>
      </c>
      <c r="D49" s="196">
        <f>_xlfn.T.TEST(D29:D45,B29:B44,2,2)</f>
        <v>0.28448630737085734</v>
      </c>
      <c r="E49" s="21"/>
      <c r="F49" s="21"/>
      <c r="G49" s="21"/>
      <c r="H49" s="21"/>
      <c r="I49" s="21"/>
      <c r="J49" s="21"/>
      <c r="K49" s="21"/>
      <c r="M49" s="154">
        <v>13</v>
      </c>
      <c r="N49" s="155">
        <v>24.3</v>
      </c>
      <c r="O49" s="155">
        <v>26.9</v>
      </c>
      <c r="P49" s="155">
        <v>28.9</v>
      </c>
      <c r="Q49" s="155">
        <v>24.9</v>
      </c>
      <c r="R49" s="155">
        <v>31.6</v>
      </c>
      <c r="S49" s="155">
        <v>25.9</v>
      </c>
      <c r="T49" s="113">
        <f t="shared" si="15"/>
        <v>0.94552529182879386</v>
      </c>
      <c r="U49" s="113">
        <f t="shared" si="16"/>
        <v>0.88196721311475401</v>
      </c>
      <c r="V49" s="113">
        <f t="shared" si="17"/>
        <v>0.94444444444444431</v>
      </c>
      <c r="W49" s="113">
        <f t="shared" si="18"/>
        <v>0.93609022556390964</v>
      </c>
      <c r="X49" s="113">
        <f t="shared" si="19"/>
        <v>0.90285714285714291</v>
      </c>
      <c r="Y49" s="113">
        <f t="shared" si="20"/>
        <v>0.92831541218637992</v>
      </c>
      <c r="Z49" s="44">
        <f t="shared" si="21"/>
        <v>0.92319995499923735</v>
      </c>
      <c r="AA49" s="44">
        <f t="shared" si="22"/>
        <v>2.5518796926836416E-2</v>
      </c>
      <c r="AB49" s="44"/>
      <c r="AC49" s="44"/>
      <c r="AD49" s="44"/>
      <c r="AE49" s="44"/>
      <c r="AF49" s="44"/>
      <c r="AG49" s="44"/>
      <c r="AH49" s="44"/>
    </row>
    <row r="50" spans="1:34" x14ac:dyDescent="0.2">
      <c r="A50" s="48" t="s">
        <v>473</v>
      </c>
      <c r="B50" s="113"/>
      <c r="C50" s="196"/>
      <c r="D50" s="196">
        <f>_xlfn.T.TEST(D29:D45,C29:C35,2,2)</f>
        <v>1.8722402202221597E-4</v>
      </c>
      <c r="E50" s="21"/>
      <c r="F50" s="21"/>
      <c r="G50" s="21"/>
      <c r="H50" s="21"/>
      <c r="I50" s="21"/>
      <c r="J50" s="21"/>
      <c r="K50" s="21"/>
      <c r="M50" s="154">
        <v>14</v>
      </c>
      <c r="N50" s="155">
        <v>24.6</v>
      </c>
      <c r="O50" s="155">
        <v>27.3</v>
      </c>
      <c r="P50" s="155">
        <v>28.6</v>
      </c>
      <c r="Q50" s="155">
        <v>24.9</v>
      </c>
      <c r="R50" s="155">
        <v>30.9</v>
      </c>
      <c r="S50" s="155">
        <v>25.4</v>
      </c>
      <c r="T50" s="113">
        <f t="shared" si="15"/>
        <v>0.95719844357976658</v>
      </c>
      <c r="U50" s="113">
        <f t="shared" si="16"/>
        <v>0.89508196721311473</v>
      </c>
      <c r="V50" s="113">
        <f t="shared" si="17"/>
        <v>0.934640522875817</v>
      </c>
      <c r="W50" s="113">
        <f t="shared" si="18"/>
        <v>0.93609022556390964</v>
      </c>
      <c r="X50" s="113">
        <f t="shared" si="19"/>
        <v>0.88285714285714278</v>
      </c>
      <c r="Y50" s="113">
        <f t="shared" si="20"/>
        <v>0.91039426523297495</v>
      </c>
      <c r="Z50" s="44">
        <f t="shared" si="21"/>
        <v>0.91937709455378769</v>
      </c>
      <c r="AA50" s="44">
        <f t="shared" si="22"/>
        <v>2.8097710730519615E-2</v>
      </c>
      <c r="AB50" s="44"/>
      <c r="AC50" s="44"/>
      <c r="AD50" s="44"/>
      <c r="AE50" s="44"/>
      <c r="AF50" s="44"/>
      <c r="AG50" s="44"/>
      <c r="AH50" s="44"/>
    </row>
    <row r="51" spans="1:34" x14ac:dyDescent="0.2">
      <c r="B51" s="30"/>
      <c r="C51" s="21"/>
      <c r="D51" s="21"/>
      <c r="E51" s="21"/>
      <c r="F51" s="21"/>
      <c r="G51" s="21"/>
      <c r="H51" s="21"/>
      <c r="I51" s="21"/>
      <c r="J51" s="21"/>
      <c r="K51" s="21"/>
      <c r="M51" s="154">
        <v>15</v>
      </c>
      <c r="N51" s="155">
        <v>24.2</v>
      </c>
      <c r="O51" s="155">
        <v>27</v>
      </c>
      <c r="P51" s="155">
        <v>29</v>
      </c>
      <c r="Q51" s="155">
        <v>24.7</v>
      </c>
      <c r="R51" s="155">
        <v>32</v>
      </c>
      <c r="S51" s="155">
        <v>26.3</v>
      </c>
      <c r="T51" s="113">
        <f t="shared" si="15"/>
        <v>0.94163424124513617</v>
      </c>
      <c r="U51" s="113">
        <f t="shared" si="16"/>
        <v>0.88524590163934425</v>
      </c>
      <c r="V51" s="113">
        <f t="shared" si="17"/>
        <v>0.94771241830065356</v>
      </c>
      <c r="W51" s="113">
        <f t="shared" si="18"/>
        <v>0.92857142857142849</v>
      </c>
      <c r="X51" s="113">
        <f t="shared" si="19"/>
        <v>0.91428571428571426</v>
      </c>
      <c r="Y51" s="113">
        <f t="shared" si="20"/>
        <v>0.94265232974910407</v>
      </c>
      <c r="Z51" s="44">
        <f t="shared" si="21"/>
        <v>0.92668367229856352</v>
      </c>
      <c r="AA51" s="44">
        <f t="shared" si="22"/>
        <v>2.3643550980593047E-2</v>
      </c>
      <c r="AB51" s="44"/>
      <c r="AC51" s="44"/>
      <c r="AD51" s="44"/>
      <c r="AE51" s="44"/>
      <c r="AF51" s="44"/>
      <c r="AG51" s="44"/>
      <c r="AH51" s="44"/>
    </row>
    <row r="52" spans="1:34" ht="14.25" customHeight="1" x14ac:dyDescent="0.2">
      <c r="B52" s="209" t="s">
        <v>291</v>
      </c>
      <c r="C52" s="209"/>
      <c r="D52" s="209"/>
      <c r="E52" s="21"/>
      <c r="F52" s="21"/>
      <c r="G52" s="21"/>
      <c r="H52" s="21"/>
      <c r="I52" s="21"/>
      <c r="J52" s="21"/>
      <c r="K52" s="21"/>
      <c r="M52" s="154">
        <v>16</v>
      </c>
      <c r="N52" s="155">
        <v>24.3</v>
      </c>
      <c r="O52" s="155">
        <v>26.4</v>
      </c>
      <c r="P52" s="155">
        <v>28.8</v>
      </c>
      <c r="Q52" s="155">
        <v>24.4</v>
      </c>
      <c r="R52" s="155">
        <v>31.5</v>
      </c>
      <c r="S52" s="155">
        <v>26.2</v>
      </c>
      <c r="T52" s="113">
        <f t="shared" si="15"/>
        <v>0.94552529182879386</v>
      </c>
      <c r="U52" s="113">
        <f t="shared" si="16"/>
        <v>0.86557377049180328</v>
      </c>
      <c r="V52" s="113">
        <f t="shared" si="17"/>
        <v>0.94117647058823528</v>
      </c>
      <c r="W52" s="113">
        <f t="shared" si="18"/>
        <v>0.91729323308270672</v>
      </c>
      <c r="X52" s="113">
        <f t="shared" si="19"/>
        <v>0.9</v>
      </c>
      <c r="Y52" s="113">
        <f t="shared" si="20"/>
        <v>0.93906810035842292</v>
      </c>
      <c r="Z52" s="44">
        <f t="shared" si="21"/>
        <v>0.91810614439166038</v>
      </c>
      <c r="AA52" s="44">
        <f t="shared" si="22"/>
        <v>3.1021272675473496E-2</v>
      </c>
      <c r="AB52" s="44"/>
      <c r="AC52" s="44"/>
      <c r="AD52" s="44"/>
      <c r="AE52" s="44"/>
      <c r="AF52" s="44"/>
      <c r="AG52" s="44"/>
      <c r="AH52" s="44"/>
    </row>
    <row r="53" spans="1:34" x14ac:dyDescent="0.2">
      <c r="B53" s="24" t="s">
        <v>109</v>
      </c>
      <c r="C53" s="24" t="s">
        <v>78</v>
      </c>
      <c r="D53" s="24" t="s">
        <v>79</v>
      </c>
      <c r="E53" s="21"/>
      <c r="F53" s="21"/>
      <c r="G53" s="21"/>
      <c r="H53" s="21"/>
      <c r="I53" s="21"/>
      <c r="J53" s="21"/>
      <c r="K53" s="21"/>
      <c r="M53" s="154">
        <v>17</v>
      </c>
      <c r="N53" s="155">
        <v>24.4</v>
      </c>
      <c r="O53" s="155">
        <v>27</v>
      </c>
      <c r="P53" s="155">
        <v>28.7</v>
      </c>
      <c r="Q53" s="155">
        <v>24.5</v>
      </c>
      <c r="R53" s="155">
        <v>30.6</v>
      </c>
      <c r="S53" s="155">
        <v>25.9</v>
      </c>
      <c r="T53" s="113">
        <f t="shared" si="15"/>
        <v>0.94941634241245132</v>
      </c>
      <c r="U53" s="113">
        <f t="shared" si="16"/>
        <v>0.88524590163934425</v>
      </c>
      <c r="V53" s="113">
        <f t="shared" si="17"/>
        <v>0.93790849673202603</v>
      </c>
      <c r="W53" s="113">
        <f t="shared" si="18"/>
        <v>0.92105263157894735</v>
      </c>
      <c r="X53" s="113">
        <f t="shared" si="19"/>
        <v>0.87428571428571433</v>
      </c>
      <c r="Y53" s="113">
        <f t="shared" si="20"/>
        <v>0.92831541218637992</v>
      </c>
      <c r="Z53" s="44">
        <f t="shared" si="21"/>
        <v>0.91603741647247716</v>
      </c>
      <c r="AA53" s="44">
        <f t="shared" si="22"/>
        <v>2.9865432965727683E-2</v>
      </c>
      <c r="AB53" s="44"/>
      <c r="AC53" s="44"/>
      <c r="AD53" s="44"/>
      <c r="AE53" s="44"/>
      <c r="AF53" s="44"/>
      <c r="AG53" s="44"/>
      <c r="AH53" s="44"/>
    </row>
    <row r="54" spans="1:34" x14ac:dyDescent="0.2">
      <c r="B54" s="151">
        <v>439.69</v>
      </c>
      <c r="C54" s="151">
        <v>32.369999999999997</v>
      </c>
      <c r="D54" s="151">
        <v>1053.8699999999999</v>
      </c>
      <c r="E54" s="21"/>
      <c r="F54" s="21"/>
      <c r="G54" s="21"/>
      <c r="H54" s="21"/>
      <c r="I54" s="21"/>
      <c r="J54" s="21"/>
      <c r="K54" s="21"/>
      <c r="M54" s="154">
        <v>18</v>
      </c>
      <c r="N54" s="155">
        <v>24.7</v>
      </c>
      <c r="O54" s="155">
        <v>26.6</v>
      </c>
      <c r="P54" s="155">
        <v>29.1</v>
      </c>
      <c r="Q54" s="155">
        <v>23.5</v>
      </c>
      <c r="R54" s="155">
        <v>30.6</v>
      </c>
      <c r="S54" s="155">
        <v>25.8</v>
      </c>
      <c r="T54" s="113">
        <f t="shared" si="15"/>
        <v>0.96108949416342415</v>
      </c>
      <c r="U54" s="113">
        <f t="shared" si="16"/>
        <v>0.87213114754098364</v>
      </c>
      <c r="V54" s="113">
        <f t="shared" si="17"/>
        <v>0.9509803921568627</v>
      </c>
      <c r="W54" s="113">
        <f t="shared" si="18"/>
        <v>0.88345864661654128</v>
      </c>
      <c r="X54" s="113">
        <f t="shared" si="19"/>
        <v>0.87428571428571433</v>
      </c>
      <c r="Y54" s="113">
        <f t="shared" si="20"/>
        <v>0.92473118279569899</v>
      </c>
      <c r="Z54" s="44">
        <f t="shared" si="21"/>
        <v>0.91111276292653753</v>
      </c>
      <c r="AA54" s="44">
        <f t="shared" si="22"/>
        <v>3.9782184162891449E-2</v>
      </c>
      <c r="AB54" s="44"/>
      <c r="AC54" s="44"/>
      <c r="AD54" s="44"/>
      <c r="AE54" s="44"/>
      <c r="AF54" s="44"/>
      <c r="AG54" s="44"/>
      <c r="AH54" s="44"/>
    </row>
    <row r="55" spans="1:34" x14ac:dyDescent="0.2">
      <c r="B55" s="151">
        <v>358.82</v>
      </c>
      <c r="C55" s="151">
        <v>94.44</v>
      </c>
      <c r="D55" s="151">
        <v>941.78</v>
      </c>
      <c r="E55" s="21"/>
      <c r="F55" s="21"/>
      <c r="G55" s="21"/>
      <c r="H55" s="21"/>
      <c r="I55" s="21"/>
      <c r="J55" s="21"/>
      <c r="K55" s="21"/>
      <c r="M55" s="154">
        <v>19</v>
      </c>
      <c r="N55" s="155">
        <v>24.1</v>
      </c>
      <c r="O55" s="155">
        <v>26.3</v>
      </c>
      <c r="P55" s="155">
        <v>29.1</v>
      </c>
      <c r="Q55" s="155">
        <v>24.3</v>
      </c>
      <c r="R55" s="155">
        <v>31</v>
      </c>
      <c r="S55" s="155">
        <v>26.4</v>
      </c>
      <c r="T55" s="113">
        <f t="shared" si="15"/>
        <v>0.93774319066147871</v>
      </c>
      <c r="U55" s="113">
        <f t="shared" si="16"/>
        <v>0.86229508196721316</v>
      </c>
      <c r="V55" s="113">
        <f t="shared" si="17"/>
        <v>0.9509803921568627</v>
      </c>
      <c r="W55" s="113">
        <f t="shared" si="18"/>
        <v>0.9135338345864662</v>
      </c>
      <c r="X55" s="113">
        <f t="shared" si="19"/>
        <v>0.88571428571428568</v>
      </c>
      <c r="Y55" s="113">
        <f t="shared" si="20"/>
        <v>0.94623655913978499</v>
      </c>
      <c r="Z55" s="44">
        <f t="shared" si="21"/>
        <v>0.91608389070434859</v>
      </c>
      <c r="AA55" s="44">
        <f t="shared" si="22"/>
        <v>3.5827715921762468E-2</v>
      </c>
      <c r="AB55" s="44"/>
      <c r="AC55" s="44"/>
      <c r="AD55" s="44"/>
      <c r="AE55" s="44"/>
      <c r="AF55" s="44"/>
      <c r="AG55" s="44"/>
      <c r="AH55" s="44"/>
    </row>
    <row r="56" spans="1:34" x14ac:dyDescent="0.2">
      <c r="B56" s="151">
        <v>705.08</v>
      </c>
      <c r="C56" s="151">
        <v>33.89</v>
      </c>
      <c r="D56" s="151">
        <v>397.97</v>
      </c>
      <c r="E56" s="21"/>
      <c r="F56" s="21"/>
      <c r="G56" s="21"/>
      <c r="H56" s="21"/>
      <c r="I56" s="21"/>
      <c r="J56" s="21"/>
      <c r="K56" s="21"/>
      <c r="M56" s="154">
        <v>20</v>
      </c>
      <c r="N56" s="155">
        <v>24.7</v>
      </c>
      <c r="O56" s="155">
        <v>26.2</v>
      </c>
      <c r="P56" s="155">
        <v>27.4</v>
      </c>
      <c r="Q56" s="155">
        <v>24</v>
      </c>
      <c r="R56" s="155">
        <v>31.5</v>
      </c>
      <c r="S56" s="155">
        <v>25</v>
      </c>
      <c r="T56" s="113">
        <f t="shared" si="15"/>
        <v>0.96108949416342415</v>
      </c>
      <c r="U56" s="113">
        <f t="shared" si="16"/>
        <v>0.85901639344262293</v>
      </c>
      <c r="V56" s="113">
        <f t="shared" si="17"/>
        <v>0.89542483660130712</v>
      </c>
      <c r="W56" s="113">
        <f t="shared" si="18"/>
        <v>0.90225563909774431</v>
      </c>
      <c r="X56" s="113">
        <f t="shared" si="19"/>
        <v>0.9</v>
      </c>
      <c r="Y56" s="113">
        <f t="shared" si="20"/>
        <v>0.89605734767025091</v>
      </c>
      <c r="Z56" s="44">
        <f t="shared" si="21"/>
        <v>0.90230728516255831</v>
      </c>
      <c r="AA56" s="44">
        <f t="shared" si="22"/>
        <v>3.2927816356151017E-2</v>
      </c>
      <c r="AB56" s="44"/>
      <c r="AC56" s="44"/>
      <c r="AD56" s="44"/>
      <c r="AE56" s="44"/>
      <c r="AF56" s="44"/>
      <c r="AG56" s="44"/>
      <c r="AH56" s="44"/>
    </row>
    <row r="57" spans="1:34" x14ac:dyDescent="0.2">
      <c r="B57" s="151">
        <v>665.97</v>
      </c>
      <c r="C57" s="151">
        <v>320.56</v>
      </c>
      <c r="D57" s="151">
        <v>568.05999999999995</v>
      </c>
      <c r="E57" s="21"/>
      <c r="F57" s="21"/>
      <c r="G57" s="21"/>
      <c r="H57" s="21"/>
      <c r="I57" s="21"/>
      <c r="J57" s="21"/>
      <c r="K57" s="21"/>
      <c r="M57" s="154">
        <v>21</v>
      </c>
      <c r="N57" s="155">
        <v>24.6</v>
      </c>
      <c r="O57" s="155">
        <v>26.5</v>
      </c>
      <c r="P57" s="155">
        <v>29.5</v>
      </c>
      <c r="Q57" s="155">
        <v>24.4</v>
      </c>
      <c r="R57" s="155">
        <v>31.7</v>
      </c>
      <c r="S57" s="155">
        <v>25.8</v>
      </c>
      <c r="T57" s="113">
        <f t="shared" si="15"/>
        <v>0.95719844357976658</v>
      </c>
      <c r="U57" s="113">
        <f t="shared" si="16"/>
        <v>0.86885245901639341</v>
      </c>
      <c r="V57" s="113">
        <f t="shared" si="17"/>
        <v>0.96405228758169925</v>
      </c>
      <c r="W57" s="113">
        <f t="shared" si="18"/>
        <v>0.91729323308270672</v>
      </c>
      <c r="X57" s="113">
        <f t="shared" si="19"/>
        <v>0.90571428571428569</v>
      </c>
      <c r="Y57" s="113">
        <f t="shared" si="20"/>
        <v>0.92473118279569899</v>
      </c>
      <c r="Z57" s="44">
        <f t="shared" si="21"/>
        <v>0.92297364862842513</v>
      </c>
      <c r="AA57" s="44">
        <f t="shared" si="22"/>
        <v>3.4988958224158241E-2</v>
      </c>
      <c r="AB57" s="44"/>
      <c r="AC57" s="44"/>
      <c r="AD57" s="44"/>
      <c r="AE57" s="44"/>
      <c r="AF57" s="44"/>
      <c r="AG57" s="44"/>
      <c r="AH57" s="44"/>
    </row>
    <row r="58" spans="1:34" x14ac:dyDescent="0.2">
      <c r="B58" s="151">
        <v>481.02</v>
      </c>
      <c r="C58" s="151">
        <v>326.87</v>
      </c>
      <c r="D58" s="151">
        <v>449.01</v>
      </c>
      <c r="E58" s="21"/>
      <c r="F58" s="21"/>
      <c r="G58" s="21"/>
      <c r="H58" s="21"/>
      <c r="I58" s="21"/>
      <c r="J58" s="21"/>
      <c r="K58" s="21"/>
      <c r="M58" s="154">
        <v>22</v>
      </c>
      <c r="N58" s="155">
        <v>23.9</v>
      </c>
      <c r="O58" s="155">
        <v>26</v>
      </c>
      <c r="P58" s="155">
        <v>28.5</v>
      </c>
      <c r="Q58" s="155">
        <v>24.7</v>
      </c>
      <c r="R58" s="155">
        <v>31.7</v>
      </c>
      <c r="S58" s="155">
        <v>26.5</v>
      </c>
      <c r="T58" s="113">
        <f t="shared" si="15"/>
        <v>0.92996108949416334</v>
      </c>
      <c r="U58" s="113">
        <f t="shared" si="16"/>
        <v>0.85245901639344257</v>
      </c>
      <c r="V58" s="113">
        <f t="shared" si="17"/>
        <v>0.93137254901960775</v>
      </c>
      <c r="W58" s="113">
        <f t="shared" si="18"/>
        <v>0.92857142857142849</v>
      </c>
      <c r="X58" s="113">
        <f t="shared" si="19"/>
        <v>0.90571428571428569</v>
      </c>
      <c r="Y58" s="113">
        <f t="shared" si="20"/>
        <v>0.94982078853046603</v>
      </c>
      <c r="Z58" s="44">
        <f t="shared" si="21"/>
        <v>0.91631652628723215</v>
      </c>
      <c r="AA58" s="44">
        <f t="shared" si="22"/>
        <v>3.4280505302828911E-2</v>
      </c>
      <c r="AB58" s="44"/>
      <c r="AC58" s="44"/>
      <c r="AD58" s="44"/>
      <c r="AE58" s="44"/>
      <c r="AF58" s="44"/>
      <c r="AG58" s="44"/>
      <c r="AH58" s="44"/>
    </row>
    <row r="59" spans="1:34" x14ac:dyDescent="0.2">
      <c r="B59" s="151">
        <v>589.16</v>
      </c>
      <c r="C59" s="151">
        <v>296.77999999999997</v>
      </c>
      <c r="D59" s="151">
        <v>594.97</v>
      </c>
      <c r="E59" s="21"/>
      <c r="F59" s="21"/>
      <c r="G59" s="21"/>
      <c r="H59" s="21"/>
      <c r="I59" s="21"/>
      <c r="J59" s="21"/>
      <c r="K59" s="21"/>
      <c r="M59" s="154">
        <v>23</v>
      </c>
      <c r="N59" s="155">
        <v>23.8</v>
      </c>
      <c r="O59" s="155">
        <v>26.6</v>
      </c>
      <c r="P59" s="155">
        <v>29</v>
      </c>
      <c r="Q59" s="155">
        <v>24.5</v>
      </c>
      <c r="R59" s="155">
        <v>32</v>
      </c>
      <c r="S59" s="155">
        <v>25.8</v>
      </c>
      <c r="T59" s="113">
        <f t="shared" si="15"/>
        <v>0.92607003891050588</v>
      </c>
      <c r="U59" s="113">
        <f t="shared" si="16"/>
        <v>0.87213114754098364</v>
      </c>
      <c r="V59" s="113">
        <f t="shared" si="17"/>
        <v>0.94771241830065356</v>
      </c>
      <c r="W59" s="113">
        <f t="shared" si="18"/>
        <v>0.92105263157894735</v>
      </c>
      <c r="X59" s="113">
        <f t="shared" si="19"/>
        <v>0.91428571428571426</v>
      </c>
      <c r="Y59" s="113">
        <f t="shared" si="20"/>
        <v>0.92473118279569899</v>
      </c>
      <c r="Z59" s="44">
        <f t="shared" si="21"/>
        <v>0.91766385556875063</v>
      </c>
      <c r="AA59" s="44">
        <f t="shared" si="22"/>
        <v>2.4978592019881309E-2</v>
      </c>
      <c r="AB59" s="44"/>
      <c r="AC59" s="44"/>
      <c r="AD59" s="44"/>
      <c r="AE59" s="44"/>
      <c r="AF59" s="44"/>
      <c r="AG59" s="44"/>
      <c r="AH59" s="44"/>
    </row>
    <row r="60" spans="1:34" x14ac:dyDescent="0.2">
      <c r="B60" s="151">
        <v>700.66</v>
      </c>
      <c r="C60" s="151">
        <v>143.72999999999999</v>
      </c>
      <c r="D60" s="151">
        <v>480.34</v>
      </c>
      <c r="E60" s="21"/>
      <c r="F60" s="21"/>
      <c r="G60" s="21"/>
      <c r="H60" s="21"/>
      <c r="I60" s="21"/>
      <c r="J60" s="21"/>
      <c r="K60" s="21"/>
      <c r="M60" s="154">
        <v>24</v>
      </c>
      <c r="N60" s="155">
        <v>23.8</v>
      </c>
      <c r="O60" s="155">
        <v>26.3</v>
      </c>
      <c r="P60" s="155">
        <v>28.5</v>
      </c>
      <c r="Q60" s="155">
        <v>25.2</v>
      </c>
      <c r="R60" s="155">
        <v>32</v>
      </c>
      <c r="S60" s="155">
        <v>25.5</v>
      </c>
      <c r="T60" s="113">
        <f t="shared" si="15"/>
        <v>0.92607003891050588</v>
      </c>
      <c r="U60" s="113">
        <f t="shared" si="16"/>
        <v>0.86229508196721316</v>
      </c>
      <c r="V60" s="113">
        <f t="shared" si="17"/>
        <v>0.93137254901960775</v>
      </c>
      <c r="W60" s="113">
        <f t="shared" si="18"/>
        <v>0.94736842105263153</v>
      </c>
      <c r="X60" s="113">
        <f t="shared" si="19"/>
        <v>0.91428571428571426</v>
      </c>
      <c r="Y60" s="113">
        <f t="shared" si="20"/>
        <v>0.91397849462365599</v>
      </c>
      <c r="Z60" s="44">
        <f t="shared" si="21"/>
        <v>0.9158950499765548</v>
      </c>
      <c r="AA60" s="44">
        <f t="shared" si="22"/>
        <v>2.9027146534632509E-2</v>
      </c>
      <c r="AB60" s="44"/>
      <c r="AC60" s="44"/>
      <c r="AD60" s="44"/>
      <c r="AE60" s="44"/>
      <c r="AF60" s="44"/>
      <c r="AG60" s="44"/>
      <c r="AH60" s="44"/>
    </row>
    <row r="61" spans="1:34" x14ac:dyDescent="0.2">
      <c r="B61" s="151">
        <v>744.63</v>
      </c>
      <c r="C61" s="151"/>
      <c r="D61" s="151">
        <v>728.59</v>
      </c>
      <c r="E61" s="85"/>
      <c r="F61" s="168"/>
      <c r="G61" s="168"/>
      <c r="H61" s="85"/>
      <c r="I61" s="87"/>
      <c r="J61" s="87"/>
      <c r="K61" s="87"/>
      <c r="M61" s="154">
        <v>25</v>
      </c>
      <c r="N61" s="155">
        <v>22.8</v>
      </c>
      <c r="O61" s="155">
        <v>25.5</v>
      </c>
      <c r="P61" s="155">
        <v>28.6</v>
      </c>
      <c r="Q61" s="155">
        <v>24.3</v>
      </c>
      <c r="R61" s="155">
        <v>31.5</v>
      </c>
      <c r="S61" s="155">
        <v>25.5</v>
      </c>
      <c r="T61" s="113">
        <f t="shared" si="15"/>
        <v>0.88715953307393003</v>
      </c>
      <c r="U61" s="113">
        <f t="shared" si="16"/>
        <v>0.83606557377049184</v>
      </c>
      <c r="V61" s="113">
        <f t="shared" si="17"/>
        <v>0.934640522875817</v>
      </c>
      <c r="W61" s="113">
        <f t="shared" si="18"/>
        <v>0.9135338345864662</v>
      </c>
      <c r="X61" s="113">
        <f t="shared" si="19"/>
        <v>0.9</v>
      </c>
      <c r="Y61" s="113">
        <f t="shared" si="20"/>
        <v>0.91397849462365599</v>
      </c>
      <c r="Z61" s="44">
        <f t="shared" si="21"/>
        <v>0.89756299315506016</v>
      </c>
      <c r="AA61" s="44">
        <f t="shared" si="22"/>
        <v>3.4045214787601578E-2</v>
      </c>
      <c r="AB61" s="44"/>
      <c r="AC61" s="44"/>
      <c r="AD61" s="44"/>
      <c r="AE61" s="44"/>
      <c r="AF61" s="44"/>
      <c r="AG61" s="44"/>
      <c r="AH61" s="44"/>
    </row>
    <row r="62" spans="1:34" x14ac:dyDescent="0.2">
      <c r="B62" s="151">
        <v>1015.5</v>
      </c>
      <c r="C62" s="151"/>
      <c r="D62" s="151">
        <v>531.45000000000005</v>
      </c>
      <c r="E62" s="30"/>
      <c r="F62" s="30"/>
      <c r="G62" s="30"/>
      <c r="H62" s="30"/>
      <c r="I62" s="30"/>
      <c r="J62" s="30"/>
      <c r="K62" s="30"/>
      <c r="L62" s="30"/>
      <c r="M62" s="154">
        <v>26</v>
      </c>
      <c r="N62" s="155">
        <v>22.9</v>
      </c>
      <c r="O62" s="155">
        <v>26</v>
      </c>
      <c r="P62" s="155">
        <v>29</v>
      </c>
      <c r="Q62" s="155">
        <v>24.6</v>
      </c>
      <c r="R62" s="155">
        <v>31.8</v>
      </c>
      <c r="S62" s="155">
        <v>24.5</v>
      </c>
      <c r="T62" s="113">
        <f t="shared" si="15"/>
        <v>0.89105058365758749</v>
      </c>
      <c r="U62" s="113">
        <f t="shared" si="16"/>
        <v>0.85245901639344257</v>
      </c>
      <c r="V62" s="113">
        <f t="shared" si="17"/>
        <v>0.94771241830065356</v>
      </c>
      <c r="W62" s="113">
        <f t="shared" si="18"/>
        <v>0.92481203007518797</v>
      </c>
      <c r="X62" s="113">
        <f t="shared" si="19"/>
        <v>0.90857142857142859</v>
      </c>
      <c r="Y62" s="113">
        <f t="shared" si="20"/>
        <v>0.87813620071684595</v>
      </c>
      <c r="Z62" s="44">
        <f t="shared" si="21"/>
        <v>0.90045694628585771</v>
      </c>
      <c r="AA62" s="44">
        <f t="shared" si="22"/>
        <v>3.4007620261046111E-2</v>
      </c>
      <c r="AB62" s="44"/>
      <c r="AC62" s="44"/>
      <c r="AD62" s="44"/>
      <c r="AE62" s="44"/>
      <c r="AF62" s="44"/>
      <c r="AG62" s="44"/>
      <c r="AH62" s="44"/>
    </row>
    <row r="63" spans="1:34" x14ac:dyDescent="0.2">
      <c r="B63" s="151">
        <v>769.62</v>
      </c>
      <c r="C63" s="151"/>
      <c r="D63" s="151">
        <v>877.85</v>
      </c>
      <c r="E63" s="30"/>
      <c r="F63" s="30"/>
      <c r="G63" s="30"/>
      <c r="H63" s="30"/>
      <c r="I63" s="30"/>
      <c r="J63" s="30"/>
      <c r="K63" s="30"/>
      <c r="L63" s="30"/>
      <c r="M63" s="154">
        <v>27</v>
      </c>
      <c r="N63" s="155">
        <v>21.2</v>
      </c>
      <c r="O63" s="155">
        <v>26.1</v>
      </c>
      <c r="P63" s="155">
        <v>28.7</v>
      </c>
      <c r="Q63" s="155">
        <v>23.9</v>
      </c>
      <c r="R63" s="155">
        <v>31.2</v>
      </c>
      <c r="S63" s="155">
        <v>25.2</v>
      </c>
      <c r="T63" s="113">
        <f t="shared" si="15"/>
        <v>0.82490272373540852</v>
      </c>
      <c r="U63" s="113">
        <f t="shared" si="16"/>
        <v>0.8557377049180328</v>
      </c>
      <c r="V63" s="113">
        <f t="shared" si="17"/>
        <v>0.93790849673202603</v>
      </c>
      <c r="W63" s="113">
        <f t="shared" si="18"/>
        <v>0.89849624060150368</v>
      </c>
      <c r="X63" s="113">
        <f t="shared" si="19"/>
        <v>0.89142857142857146</v>
      </c>
      <c r="Y63" s="113">
        <f t="shared" si="20"/>
        <v>0.90322580645161288</v>
      </c>
      <c r="Z63" s="44">
        <f t="shared" si="21"/>
        <v>0.88528325731119262</v>
      </c>
      <c r="AA63" s="44">
        <f t="shared" si="22"/>
        <v>3.9553627413679959E-2</v>
      </c>
      <c r="AB63" s="44"/>
      <c r="AC63" s="44"/>
      <c r="AD63" s="44"/>
      <c r="AE63" s="44"/>
      <c r="AF63" s="44"/>
      <c r="AG63" s="44"/>
      <c r="AH63" s="44"/>
    </row>
    <row r="64" spans="1:34" x14ac:dyDescent="0.2">
      <c r="B64" s="151"/>
      <c r="C64" s="151"/>
      <c r="D64" s="151">
        <v>381.17</v>
      </c>
      <c r="E64" s="30"/>
      <c r="F64" s="30"/>
      <c r="G64" s="30"/>
      <c r="H64" s="30"/>
      <c r="I64" s="30"/>
      <c r="J64" s="30"/>
      <c r="K64" s="30"/>
      <c r="L64" s="30"/>
      <c r="M64" s="154">
        <v>28</v>
      </c>
      <c r="N64" s="155">
        <v>21.7</v>
      </c>
      <c r="O64" s="155">
        <v>26.5</v>
      </c>
      <c r="P64" s="155">
        <v>29.2</v>
      </c>
      <c r="Q64" s="155">
        <v>24.3</v>
      </c>
      <c r="R64" s="155">
        <v>31</v>
      </c>
      <c r="S64" s="155">
        <v>25.5</v>
      </c>
      <c r="T64" s="113">
        <f t="shared" si="15"/>
        <v>0.8443579766536965</v>
      </c>
      <c r="U64" s="113">
        <f t="shared" si="16"/>
        <v>0.86885245901639341</v>
      </c>
      <c r="V64" s="113">
        <f t="shared" si="17"/>
        <v>0.95424836601307184</v>
      </c>
      <c r="W64" s="113">
        <f t="shared" si="18"/>
        <v>0.9135338345864662</v>
      </c>
      <c r="X64" s="113">
        <f t="shared" si="19"/>
        <v>0.88571428571428568</v>
      </c>
      <c r="Y64" s="113">
        <f t="shared" si="20"/>
        <v>0.91397849462365599</v>
      </c>
      <c r="Z64" s="44">
        <f t="shared" si="21"/>
        <v>0.89678090276792821</v>
      </c>
      <c r="AA64" s="44">
        <f t="shared" si="22"/>
        <v>3.8806077842929512E-2</v>
      </c>
      <c r="AB64" s="44"/>
      <c r="AC64" s="44"/>
      <c r="AD64" s="44"/>
      <c r="AE64" s="44"/>
      <c r="AF64" s="44"/>
      <c r="AG64" s="44"/>
      <c r="AH64" s="44"/>
    </row>
    <row r="65" spans="1:37" x14ac:dyDescent="0.2">
      <c r="B65" s="151"/>
      <c r="C65" s="151"/>
      <c r="D65" s="151">
        <v>806.14</v>
      </c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</row>
    <row r="66" spans="1:37" x14ac:dyDescent="0.2">
      <c r="B66" s="151"/>
      <c r="C66" s="151"/>
      <c r="D66" s="151">
        <v>1416.7</v>
      </c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223" t="s">
        <v>484</v>
      </c>
      <c r="S66" s="223"/>
      <c r="T66" s="223"/>
      <c r="U66" s="223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</row>
    <row r="67" spans="1:37" x14ac:dyDescent="0.2">
      <c r="B67" s="151"/>
      <c r="C67" s="151"/>
      <c r="D67" s="151">
        <v>1032.03</v>
      </c>
      <c r="E67" s="30"/>
      <c r="F67" s="30"/>
      <c r="G67" s="30"/>
      <c r="H67" s="30"/>
      <c r="I67" s="30"/>
      <c r="J67" s="30"/>
      <c r="K67" s="30"/>
      <c r="L67" s="30"/>
      <c r="M67" s="223" t="s">
        <v>481</v>
      </c>
      <c r="N67" s="223"/>
      <c r="O67" s="223"/>
      <c r="P67" s="223"/>
      <c r="Q67" s="223"/>
      <c r="R67" s="223"/>
      <c r="S67" s="223"/>
      <c r="T67" s="223"/>
      <c r="U67" s="223"/>
      <c r="V67" s="223"/>
      <c r="W67" s="223" t="s">
        <v>483</v>
      </c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122"/>
      <c r="AI67" s="122"/>
    </row>
    <row r="68" spans="1:37" x14ac:dyDescent="0.2">
      <c r="B68" s="151"/>
      <c r="C68" s="151"/>
      <c r="D68" s="151">
        <v>1649.2</v>
      </c>
      <c r="E68" s="30"/>
      <c r="F68" s="30"/>
      <c r="G68" s="30"/>
      <c r="H68" s="30"/>
      <c r="I68" s="30"/>
      <c r="J68" s="30"/>
      <c r="K68" s="30"/>
      <c r="L68" s="30"/>
      <c r="M68" s="154" t="s">
        <v>235</v>
      </c>
      <c r="N68" s="154" t="s">
        <v>474</v>
      </c>
      <c r="O68" s="154" t="s">
        <v>475</v>
      </c>
      <c r="P68" s="154" t="s">
        <v>476</v>
      </c>
      <c r="Q68" s="154" t="s">
        <v>477</v>
      </c>
      <c r="R68" s="154" t="s">
        <v>478</v>
      </c>
      <c r="S68" s="154" t="s">
        <v>480</v>
      </c>
      <c r="T68" s="154" t="s">
        <v>485</v>
      </c>
      <c r="U68" s="154" t="s">
        <v>486</v>
      </c>
      <c r="V68" s="154" t="s">
        <v>487</v>
      </c>
      <c r="W68" s="154" t="s">
        <v>474</v>
      </c>
      <c r="X68" s="154" t="s">
        <v>475</v>
      </c>
      <c r="Y68" s="154" t="s">
        <v>476</v>
      </c>
      <c r="Z68" s="154" t="s">
        <v>477</v>
      </c>
      <c r="AA68" s="154" t="s">
        <v>478</v>
      </c>
      <c r="AB68" s="154" t="s">
        <v>480</v>
      </c>
      <c r="AC68" s="154" t="s">
        <v>485</v>
      </c>
      <c r="AD68" s="154" t="s">
        <v>486</v>
      </c>
      <c r="AE68" s="154" t="s">
        <v>487</v>
      </c>
      <c r="AF68" s="118" t="s">
        <v>470</v>
      </c>
      <c r="AG68" s="181" t="s">
        <v>72</v>
      </c>
      <c r="AH68" s="44"/>
    </row>
    <row r="69" spans="1:37" x14ac:dyDescent="0.2">
      <c r="B69" s="151"/>
      <c r="C69" s="151"/>
      <c r="D69" s="151">
        <v>807.5</v>
      </c>
      <c r="E69" s="30"/>
      <c r="F69" s="30"/>
      <c r="G69" s="30"/>
      <c r="H69" s="30"/>
      <c r="I69" s="30"/>
      <c r="J69" s="30"/>
      <c r="K69" s="30"/>
      <c r="L69" s="30"/>
      <c r="M69" s="154">
        <v>1</v>
      </c>
      <c r="N69" s="120">
        <v>22.1</v>
      </c>
      <c r="O69" s="120">
        <v>22.3</v>
      </c>
      <c r="P69" s="120">
        <v>20.8</v>
      </c>
      <c r="Q69" s="120">
        <v>21.6</v>
      </c>
      <c r="R69" s="120">
        <v>23.8</v>
      </c>
      <c r="S69" s="120">
        <v>22.2</v>
      </c>
      <c r="T69" s="157">
        <v>25</v>
      </c>
      <c r="U69" s="157">
        <v>26.8</v>
      </c>
      <c r="V69" s="157">
        <v>22.4</v>
      </c>
      <c r="W69" s="113">
        <f>N69/N$69</f>
        <v>1</v>
      </c>
      <c r="X69" s="113">
        <f t="shared" ref="X69:AE69" si="25">O69/O$69</f>
        <v>1</v>
      </c>
      <c r="Y69" s="113">
        <f t="shared" si="25"/>
        <v>1</v>
      </c>
      <c r="Z69" s="113">
        <f t="shared" si="25"/>
        <v>1</v>
      </c>
      <c r="AA69" s="113">
        <f t="shared" si="25"/>
        <v>1</v>
      </c>
      <c r="AB69" s="113">
        <f t="shared" si="25"/>
        <v>1</v>
      </c>
      <c r="AC69" s="113">
        <f t="shared" si="25"/>
        <v>1</v>
      </c>
      <c r="AD69" s="113">
        <f t="shared" si="25"/>
        <v>1</v>
      </c>
      <c r="AE69" s="113">
        <f t="shared" si="25"/>
        <v>1</v>
      </c>
      <c r="AF69" s="44">
        <f>AVERAGE(W69:AE69)</f>
        <v>1</v>
      </c>
      <c r="AG69" s="44">
        <f>_xlfn.STDEV.S(W69:AE69)</f>
        <v>0</v>
      </c>
      <c r="AH69" s="44"/>
      <c r="AI69" s="42"/>
      <c r="AJ69" s="42"/>
      <c r="AK69" s="42"/>
    </row>
    <row r="70" spans="1:37" x14ac:dyDescent="0.2">
      <c r="B70" s="151"/>
      <c r="C70" s="151"/>
      <c r="D70" s="151">
        <v>439.89</v>
      </c>
      <c r="E70" s="30"/>
      <c r="F70" s="30"/>
      <c r="G70" s="30"/>
      <c r="H70" s="30"/>
      <c r="I70" s="30"/>
      <c r="J70" s="30"/>
      <c r="K70" s="30"/>
      <c r="L70" s="30"/>
      <c r="M70" s="154">
        <v>2</v>
      </c>
      <c r="N70" s="120">
        <v>21.3</v>
      </c>
      <c r="O70" s="120">
        <v>20.9</v>
      </c>
      <c r="P70" s="120">
        <v>18.600000000000001</v>
      </c>
      <c r="Q70" s="120">
        <v>19.399999999999999</v>
      </c>
      <c r="R70" s="120">
        <v>20.399999999999999</v>
      </c>
      <c r="S70" s="120">
        <v>20.100000000000001</v>
      </c>
      <c r="T70" s="157">
        <v>23.8</v>
      </c>
      <c r="U70" s="157">
        <v>24.8</v>
      </c>
      <c r="V70" s="157">
        <v>20.8</v>
      </c>
      <c r="W70" s="113">
        <f t="shared" ref="W70:W95" si="26">N70/N$69</f>
        <v>0.96380090497737558</v>
      </c>
      <c r="X70" s="113">
        <f t="shared" ref="X70:X95" si="27">O70/O$69</f>
        <v>0.93721973094170397</v>
      </c>
      <c r="Y70" s="113">
        <f t="shared" ref="Y70:Y95" si="28">P70/P$69</f>
        <v>0.89423076923076927</v>
      </c>
      <c r="Z70" s="113">
        <f t="shared" ref="Z70:Z95" si="29">Q70/Q$69</f>
        <v>0.89814814814814803</v>
      </c>
      <c r="AA70" s="113">
        <f t="shared" ref="AA70:AA95" si="30">R70/R$69</f>
        <v>0.8571428571428571</v>
      </c>
      <c r="AB70" s="113">
        <f t="shared" ref="AB70:AB95" si="31">S70/S$69</f>
        <v>0.90540540540540548</v>
      </c>
      <c r="AC70" s="113">
        <f t="shared" ref="AC70:AC96" si="32">T70/T$69</f>
        <v>0.95200000000000007</v>
      </c>
      <c r="AD70" s="113">
        <f t="shared" ref="AD70:AD96" si="33">U70/U$69</f>
        <v>0.92537313432835822</v>
      </c>
      <c r="AE70" s="113">
        <f t="shared" ref="AE70:AE96" si="34">V70/V$69</f>
        <v>0.92857142857142871</v>
      </c>
      <c r="AF70" s="44">
        <f t="shared" ref="AF70:AF96" si="35">AVERAGE(W70:AE70)</f>
        <v>0.91798804208289397</v>
      </c>
      <c r="AG70" s="44">
        <f t="shared" ref="AG70:AG96" si="36">_xlfn.STDEV.S(W70:AE70)</f>
        <v>3.2807251260587568E-2</v>
      </c>
      <c r="AH70" s="44"/>
    </row>
    <row r="71" spans="1:37" x14ac:dyDescent="0.2">
      <c r="B71" s="151"/>
      <c r="C71" s="151"/>
      <c r="D71" s="151"/>
      <c r="E71" s="30"/>
      <c r="F71" s="30"/>
      <c r="G71" s="30"/>
      <c r="H71" s="30"/>
      <c r="I71" s="30"/>
      <c r="J71" s="30"/>
      <c r="K71" s="30"/>
      <c r="L71" s="30"/>
      <c r="M71" s="154">
        <v>3</v>
      </c>
      <c r="N71" s="120">
        <v>19.100000000000001</v>
      </c>
      <c r="O71" s="120">
        <v>19.600000000000001</v>
      </c>
      <c r="P71" s="120">
        <v>18.5</v>
      </c>
      <c r="Q71" s="120">
        <v>17.899999999999999</v>
      </c>
      <c r="R71" s="120">
        <v>20.9</v>
      </c>
      <c r="S71" s="120">
        <v>18.600000000000001</v>
      </c>
      <c r="T71" s="157">
        <v>23.2</v>
      </c>
      <c r="U71" s="157">
        <v>22.6</v>
      </c>
      <c r="V71" s="157">
        <v>18.899999999999999</v>
      </c>
      <c r="W71" s="113">
        <f t="shared" si="26"/>
        <v>0.86425339366515841</v>
      </c>
      <c r="X71" s="113">
        <f t="shared" si="27"/>
        <v>0.87892376681614348</v>
      </c>
      <c r="Y71" s="113">
        <f t="shared" si="28"/>
        <v>0.88942307692307687</v>
      </c>
      <c r="Z71" s="113">
        <f t="shared" si="29"/>
        <v>0.82870370370370361</v>
      </c>
      <c r="AA71" s="113">
        <f t="shared" si="30"/>
        <v>0.87815126050420156</v>
      </c>
      <c r="AB71" s="113">
        <f t="shared" si="31"/>
        <v>0.83783783783783794</v>
      </c>
      <c r="AC71" s="113">
        <f t="shared" si="32"/>
        <v>0.92799999999999994</v>
      </c>
      <c r="AD71" s="113">
        <f t="shared" si="33"/>
        <v>0.84328358208955223</v>
      </c>
      <c r="AE71" s="113">
        <f t="shared" si="34"/>
        <v>0.84375</v>
      </c>
      <c r="AF71" s="44">
        <f t="shared" si="35"/>
        <v>0.86581406905996383</v>
      </c>
      <c r="AG71" s="44">
        <f t="shared" si="36"/>
        <v>3.1435004675745816E-2</v>
      </c>
      <c r="AH71" s="44"/>
    </row>
    <row r="72" spans="1:37" x14ac:dyDescent="0.2">
      <c r="A72" s="48" t="s">
        <v>470</v>
      </c>
      <c r="B72" s="151">
        <f>AVERAGE(B54:B70)</f>
        <v>647.01499999999999</v>
      </c>
      <c r="C72" s="151">
        <f t="shared" ref="C72:D72" si="37">AVERAGE(C54:C70)</f>
        <v>178.37714285714284</v>
      </c>
      <c r="D72" s="151">
        <f t="shared" si="37"/>
        <v>773.91294117647067</v>
      </c>
      <c r="E72" s="30"/>
      <c r="F72" s="30"/>
      <c r="G72" s="30"/>
      <c r="H72" s="30"/>
      <c r="I72" s="30"/>
      <c r="J72" s="30"/>
      <c r="K72" s="30"/>
      <c r="L72" s="30"/>
      <c r="M72" s="154">
        <v>4</v>
      </c>
      <c r="N72" s="120">
        <v>21.7</v>
      </c>
      <c r="O72" s="120">
        <v>20.7</v>
      </c>
      <c r="P72" s="120">
        <v>18.600000000000001</v>
      </c>
      <c r="Q72" s="120">
        <v>20.5</v>
      </c>
      <c r="R72" s="120">
        <v>23.2</v>
      </c>
      <c r="S72" s="120">
        <v>21.4</v>
      </c>
      <c r="T72" s="157">
        <v>23.8</v>
      </c>
      <c r="U72" s="157">
        <v>24.7</v>
      </c>
      <c r="V72" s="157">
        <v>21.4</v>
      </c>
      <c r="W72" s="113">
        <f t="shared" si="26"/>
        <v>0.98190045248868774</v>
      </c>
      <c r="X72" s="113">
        <f t="shared" si="27"/>
        <v>0.92825112107623309</v>
      </c>
      <c r="Y72" s="113">
        <f t="shared" si="28"/>
        <v>0.89423076923076927</v>
      </c>
      <c r="Z72" s="113">
        <f t="shared" si="29"/>
        <v>0.94907407407407396</v>
      </c>
      <c r="AA72" s="113">
        <f t="shared" si="30"/>
        <v>0.97478991596638653</v>
      </c>
      <c r="AB72" s="113">
        <f t="shared" si="31"/>
        <v>0.96396396396396389</v>
      </c>
      <c r="AC72" s="113">
        <f t="shared" si="32"/>
        <v>0.95200000000000007</v>
      </c>
      <c r="AD72" s="113">
        <f t="shared" si="33"/>
        <v>0.92164179104477606</v>
      </c>
      <c r="AE72" s="113">
        <f t="shared" si="34"/>
        <v>0.9553571428571429</v>
      </c>
      <c r="AF72" s="44">
        <f t="shared" si="35"/>
        <v>0.94680102563355917</v>
      </c>
      <c r="AG72" s="44">
        <f t="shared" si="36"/>
        <v>2.7739942609459323E-2</v>
      </c>
      <c r="AH72" s="44"/>
    </row>
    <row r="73" spans="1:37" x14ac:dyDescent="0.2">
      <c r="A73" s="121" t="s">
        <v>542</v>
      </c>
      <c r="B73" s="184">
        <f>_xlfn.STDEV.S(B54:B70)/SQRT(COUNT(B54:B70))</f>
        <v>59.990003468170535</v>
      </c>
      <c r="C73" s="184">
        <f t="shared" ref="C73:D73" si="38">_xlfn.STDEV.S(C54:C70)/SQRT(COUNT(C54:C70))</f>
        <v>50.409234495764572</v>
      </c>
      <c r="D73" s="184">
        <f t="shared" si="38"/>
        <v>87.858275585157998</v>
      </c>
      <c r="E73" s="30"/>
      <c r="F73" s="30"/>
      <c r="G73" s="30"/>
      <c r="H73" s="30"/>
      <c r="I73" s="30"/>
      <c r="J73" s="30"/>
      <c r="K73" s="30"/>
      <c r="L73" s="30"/>
      <c r="M73" s="154">
        <v>5</v>
      </c>
      <c r="N73" s="120">
        <v>23.1</v>
      </c>
      <c r="O73" s="120">
        <v>21.3</v>
      </c>
      <c r="P73" s="120">
        <v>19.5</v>
      </c>
      <c r="Q73" s="120">
        <v>21.7</v>
      </c>
      <c r="R73" s="120">
        <v>23.8</v>
      </c>
      <c r="S73" s="120">
        <v>22</v>
      </c>
      <c r="T73" s="157">
        <v>24.6</v>
      </c>
      <c r="U73" s="157">
        <v>25.4</v>
      </c>
      <c r="V73" s="157">
        <v>22.2</v>
      </c>
      <c r="W73" s="113">
        <f t="shared" si="26"/>
        <v>1.0452488687782806</v>
      </c>
      <c r="X73" s="113">
        <f t="shared" si="27"/>
        <v>0.95515695067264572</v>
      </c>
      <c r="Y73" s="113">
        <f t="shared" si="28"/>
        <v>0.9375</v>
      </c>
      <c r="Z73" s="113">
        <f t="shared" si="29"/>
        <v>1.0046296296296295</v>
      </c>
      <c r="AA73" s="113">
        <f t="shared" si="30"/>
        <v>1</v>
      </c>
      <c r="AB73" s="113">
        <f t="shared" si="31"/>
        <v>0.99099099099099097</v>
      </c>
      <c r="AC73" s="113">
        <f t="shared" si="32"/>
        <v>0.9840000000000001</v>
      </c>
      <c r="AD73" s="113">
        <f t="shared" si="33"/>
        <v>0.94776119402985071</v>
      </c>
      <c r="AE73" s="113">
        <f t="shared" si="34"/>
        <v>0.9910714285714286</v>
      </c>
      <c r="AF73" s="44">
        <f t="shared" si="35"/>
        <v>0.98403989585253626</v>
      </c>
      <c r="AG73" s="44">
        <f t="shared" si="36"/>
        <v>3.3240210645170659E-2</v>
      </c>
      <c r="AH73" s="44"/>
    </row>
    <row r="74" spans="1:37" x14ac:dyDescent="0.2">
      <c r="A74" s="48" t="s">
        <v>472</v>
      </c>
      <c r="C74" s="196">
        <f>_xlfn.T.TEST(C54:C60,B54:B63,2,2)</f>
        <v>4.9483763684331587E-5</v>
      </c>
      <c r="D74" s="196">
        <f>_xlfn.T.TEST(D54:D70,B54:B63,2,2)</f>
        <v>0.31624566117292463</v>
      </c>
      <c r="E74" s="30"/>
      <c r="F74" s="30"/>
      <c r="G74" s="30"/>
      <c r="H74" s="30"/>
      <c r="I74" s="30"/>
      <c r="J74" s="30"/>
      <c r="K74" s="30"/>
      <c r="L74" s="30"/>
      <c r="M74" s="154">
        <v>6</v>
      </c>
      <c r="N74" s="153" t="s">
        <v>482</v>
      </c>
      <c r="O74" s="153" t="s">
        <v>482</v>
      </c>
      <c r="P74" s="153" t="s">
        <v>482</v>
      </c>
      <c r="Q74" s="153" t="s">
        <v>482</v>
      </c>
      <c r="R74" s="153" t="s">
        <v>482</v>
      </c>
      <c r="S74" s="153" t="s">
        <v>482</v>
      </c>
      <c r="T74" s="157">
        <v>24.1</v>
      </c>
      <c r="U74" s="157">
        <v>25</v>
      </c>
      <c r="V74" s="157">
        <v>22.8</v>
      </c>
      <c r="W74" s="113"/>
      <c r="X74" s="113"/>
      <c r="Y74" s="113"/>
      <c r="Z74" s="113"/>
      <c r="AA74" s="113"/>
      <c r="AB74" s="113"/>
      <c r="AC74" s="113">
        <f t="shared" si="32"/>
        <v>0.96400000000000008</v>
      </c>
      <c r="AD74" s="113">
        <f t="shared" si="33"/>
        <v>0.93283582089552242</v>
      </c>
      <c r="AE74" s="113">
        <f t="shared" si="34"/>
        <v>1.017857142857143</v>
      </c>
      <c r="AF74" s="44">
        <f t="shared" si="35"/>
        <v>0.97156432125088854</v>
      </c>
      <c r="AG74" s="44">
        <f t="shared" si="36"/>
        <v>4.3012446036180839E-2</v>
      </c>
      <c r="AH74" s="44"/>
    </row>
    <row r="75" spans="1:37" x14ac:dyDescent="0.2">
      <c r="A75" s="48" t="s">
        <v>473</v>
      </c>
      <c r="C75" s="196"/>
      <c r="D75" s="196">
        <f>_xlfn.T.TEST(D54:D70,C54:C60,2,3)</f>
        <v>6.5426681675914936E-6</v>
      </c>
      <c r="E75" s="30"/>
      <c r="F75" s="30"/>
      <c r="G75" s="30"/>
      <c r="H75" s="30"/>
      <c r="I75" s="30"/>
      <c r="J75" s="30"/>
      <c r="K75" s="30"/>
      <c r="L75" s="30"/>
      <c r="M75" s="154">
        <v>7</v>
      </c>
      <c r="N75" s="153" t="s">
        <v>482</v>
      </c>
      <c r="O75" s="153" t="s">
        <v>482</v>
      </c>
      <c r="P75" s="153" t="s">
        <v>482</v>
      </c>
      <c r="Q75" s="153" t="s">
        <v>482</v>
      </c>
      <c r="R75" s="153" t="s">
        <v>482</v>
      </c>
      <c r="S75" s="153" t="s">
        <v>482</v>
      </c>
      <c r="T75" s="157">
        <v>24.7</v>
      </c>
      <c r="U75" s="157">
        <v>26</v>
      </c>
      <c r="V75" s="157">
        <v>23.6</v>
      </c>
      <c r="W75" s="113"/>
      <c r="X75" s="113"/>
      <c r="Y75" s="113"/>
      <c r="Z75" s="113"/>
      <c r="AA75" s="113"/>
      <c r="AB75" s="113"/>
      <c r="AC75" s="113">
        <f t="shared" si="32"/>
        <v>0.98799999999999999</v>
      </c>
      <c r="AD75" s="113">
        <f t="shared" si="33"/>
        <v>0.97014925373134331</v>
      </c>
      <c r="AE75" s="113">
        <f t="shared" si="34"/>
        <v>1.0535714285714286</v>
      </c>
      <c r="AF75" s="44">
        <f t="shared" si="35"/>
        <v>1.0039068941009239</v>
      </c>
      <c r="AG75" s="44">
        <f t="shared" si="36"/>
        <v>4.3927061974549902E-2</v>
      </c>
      <c r="AH75" s="44"/>
    </row>
    <row r="76" spans="1:37" x14ac:dyDescent="0.2">
      <c r="E76" s="30"/>
      <c r="F76" s="30"/>
      <c r="G76" s="30"/>
      <c r="H76" s="30"/>
      <c r="I76" s="30"/>
      <c r="J76" s="30"/>
      <c r="K76" s="30"/>
      <c r="L76" s="30"/>
      <c r="M76" s="154">
        <v>8</v>
      </c>
      <c r="N76" s="120">
        <v>24.7</v>
      </c>
      <c r="O76" s="120">
        <v>23.6</v>
      </c>
      <c r="P76" s="120">
        <v>21.3</v>
      </c>
      <c r="Q76" s="120">
        <v>22.8</v>
      </c>
      <c r="R76" s="120">
        <v>24.6</v>
      </c>
      <c r="S76" s="120">
        <v>23.5</v>
      </c>
      <c r="T76" s="157">
        <v>24.6</v>
      </c>
      <c r="U76" s="157">
        <v>25.4</v>
      </c>
      <c r="V76" s="157">
        <v>23.9</v>
      </c>
      <c r="W76" s="113">
        <f t="shared" si="26"/>
        <v>1.1176470588235292</v>
      </c>
      <c r="X76" s="113">
        <f t="shared" si="27"/>
        <v>1.0582959641255605</v>
      </c>
      <c r="Y76" s="113">
        <f t="shared" si="28"/>
        <v>1.0240384615384615</v>
      </c>
      <c r="Z76" s="113">
        <f t="shared" si="29"/>
        <v>1.0555555555555556</v>
      </c>
      <c r="AA76" s="113">
        <f t="shared" si="30"/>
        <v>1.0336134453781514</v>
      </c>
      <c r="AB76" s="113">
        <f t="shared" si="31"/>
        <v>1.0585585585585586</v>
      </c>
      <c r="AC76" s="113">
        <f t="shared" si="32"/>
        <v>0.9840000000000001</v>
      </c>
      <c r="AD76" s="113">
        <f t="shared" si="33"/>
        <v>0.94776119402985071</v>
      </c>
      <c r="AE76" s="113">
        <f t="shared" si="34"/>
        <v>1.0669642857142858</v>
      </c>
      <c r="AF76" s="44">
        <f t="shared" si="35"/>
        <v>1.0384927248582172</v>
      </c>
      <c r="AG76" s="44">
        <f t="shared" si="36"/>
        <v>4.9492910309636783E-2</v>
      </c>
      <c r="AH76" s="44"/>
    </row>
    <row r="77" spans="1:37" x14ac:dyDescent="0.2">
      <c r="E77" s="30"/>
      <c r="F77" s="30"/>
      <c r="G77" s="30"/>
      <c r="H77" s="30"/>
      <c r="I77" s="30"/>
      <c r="J77" s="30"/>
      <c r="K77" s="30"/>
      <c r="L77" s="30"/>
      <c r="M77" s="154">
        <v>9</v>
      </c>
      <c r="N77" s="120">
        <v>23.1</v>
      </c>
      <c r="O77" s="120">
        <v>21.1</v>
      </c>
      <c r="P77" s="120">
        <v>19.399999999999999</v>
      </c>
      <c r="Q77" s="120">
        <v>20.6</v>
      </c>
      <c r="R77" s="120">
        <v>22.6</v>
      </c>
      <c r="S77" s="120">
        <v>21.7</v>
      </c>
      <c r="T77" s="157">
        <v>23.2</v>
      </c>
      <c r="U77" s="157">
        <v>23.9</v>
      </c>
      <c r="V77" s="157">
        <v>21.7</v>
      </c>
      <c r="W77" s="113">
        <f t="shared" si="26"/>
        <v>1.0452488687782806</v>
      </c>
      <c r="X77" s="113">
        <f t="shared" si="27"/>
        <v>0.94618834080717495</v>
      </c>
      <c r="Y77" s="113">
        <f t="shared" si="28"/>
        <v>0.9326923076923076</v>
      </c>
      <c r="Z77" s="113">
        <f t="shared" si="29"/>
        <v>0.95370370370370372</v>
      </c>
      <c r="AA77" s="113">
        <f t="shared" si="30"/>
        <v>0.94957983193277318</v>
      </c>
      <c r="AB77" s="113">
        <f t="shared" si="31"/>
        <v>0.97747747747747749</v>
      </c>
      <c r="AC77" s="113">
        <f t="shared" si="32"/>
        <v>0.92799999999999994</v>
      </c>
      <c r="AD77" s="113">
        <f t="shared" si="33"/>
        <v>0.89179104477611937</v>
      </c>
      <c r="AE77" s="113">
        <f t="shared" si="34"/>
        <v>0.96875</v>
      </c>
      <c r="AF77" s="44">
        <f t="shared" si="35"/>
        <v>0.95482573057420417</v>
      </c>
      <c r="AG77" s="44">
        <f t="shared" si="36"/>
        <v>4.2085617467995252E-2</v>
      </c>
      <c r="AH77" s="44"/>
    </row>
    <row r="78" spans="1:37" x14ac:dyDescent="0.2">
      <c r="E78" s="30"/>
      <c r="F78" s="30"/>
      <c r="G78" s="30"/>
      <c r="H78" s="30"/>
      <c r="I78" s="30"/>
      <c r="J78" s="30"/>
      <c r="K78" s="30"/>
      <c r="L78" s="30"/>
      <c r="M78" s="154">
        <v>10</v>
      </c>
      <c r="N78" s="120">
        <v>21.7</v>
      </c>
      <c r="O78" s="120">
        <v>19.5</v>
      </c>
      <c r="P78" s="120">
        <v>17.3</v>
      </c>
      <c r="Q78" s="120">
        <v>19.7</v>
      </c>
      <c r="R78" s="120">
        <v>21</v>
      </c>
      <c r="S78" s="120">
        <v>21.2</v>
      </c>
      <c r="T78" s="157">
        <v>22</v>
      </c>
      <c r="U78" s="157">
        <v>21.1</v>
      </c>
      <c r="V78" s="157">
        <v>19.600000000000001</v>
      </c>
      <c r="W78" s="113">
        <f t="shared" si="26"/>
        <v>0.98190045248868774</v>
      </c>
      <c r="X78" s="113">
        <f t="shared" si="27"/>
        <v>0.87443946188340804</v>
      </c>
      <c r="Y78" s="113">
        <f t="shared" si="28"/>
        <v>0.83173076923076927</v>
      </c>
      <c r="Z78" s="113">
        <f t="shared" si="29"/>
        <v>0.91203703703703698</v>
      </c>
      <c r="AA78" s="113">
        <f t="shared" si="30"/>
        <v>0.88235294117647056</v>
      </c>
      <c r="AB78" s="113">
        <f t="shared" si="31"/>
        <v>0.95495495495495497</v>
      </c>
      <c r="AC78" s="113">
        <f t="shared" si="32"/>
        <v>0.88</v>
      </c>
      <c r="AD78" s="113">
        <f t="shared" si="33"/>
        <v>0.78731343283582089</v>
      </c>
      <c r="AE78" s="113">
        <f t="shared" si="34"/>
        <v>0.87500000000000011</v>
      </c>
      <c r="AF78" s="44">
        <f t="shared" si="35"/>
        <v>0.8866365610674608</v>
      </c>
      <c r="AG78" s="44">
        <f t="shared" si="36"/>
        <v>5.8751700012266671E-2</v>
      </c>
      <c r="AH78" s="44"/>
    </row>
    <row r="79" spans="1:37" x14ac:dyDescent="0.2"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154">
        <v>11</v>
      </c>
      <c r="N79" s="153" t="s">
        <v>482</v>
      </c>
      <c r="O79" s="153" t="s">
        <v>482</v>
      </c>
      <c r="P79" s="153" t="s">
        <v>482</v>
      </c>
      <c r="Q79" s="153" t="s">
        <v>482</v>
      </c>
      <c r="R79" s="153" t="s">
        <v>482</v>
      </c>
      <c r="S79" s="153" t="s">
        <v>482</v>
      </c>
      <c r="T79" s="157">
        <v>23.9</v>
      </c>
      <c r="U79" s="157">
        <v>23.8</v>
      </c>
      <c r="V79" s="157">
        <v>20.5</v>
      </c>
      <c r="W79" s="113"/>
      <c r="X79" s="113"/>
      <c r="Y79" s="113"/>
      <c r="Z79" s="113"/>
      <c r="AA79" s="113"/>
      <c r="AB79" s="113"/>
      <c r="AC79" s="113">
        <f t="shared" si="32"/>
        <v>0.95599999999999996</v>
      </c>
      <c r="AD79" s="113">
        <f t="shared" si="33"/>
        <v>0.88805970149253732</v>
      </c>
      <c r="AE79" s="113">
        <f t="shared" si="34"/>
        <v>0.91517857142857151</v>
      </c>
      <c r="AF79" s="44">
        <f t="shared" si="35"/>
        <v>0.91974609097370286</v>
      </c>
      <c r="AG79" s="44">
        <f t="shared" si="36"/>
        <v>3.4199674215073313E-2</v>
      </c>
      <c r="AH79" s="44"/>
    </row>
    <row r="80" spans="1:37" x14ac:dyDescent="0.2"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154">
        <v>12</v>
      </c>
      <c r="N80" s="153" t="s">
        <v>482</v>
      </c>
      <c r="O80" s="153" t="s">
        <v>482</v>
      </c>
      <c r="P80" s="153" t="s">
        <v>482</v>
      </c>
      <c r="Q80" s="153" t="s">
        <v>482</v>
      </c>
      <c r="R80" s="153" t="s">
        <v>482</v>
      </c>
      <c r="S80" s="153" t="s">
        <v>482</v>
      </c>
      <c r="T80" s="157">
        <v>24.7</v>
      </c>
      <c r="U80" s="157">
        <v>25.1</v>
      </c>
      <c r="V80" s="157">
        <v>21.4</v>
      </c>
      <c r="W80" s="113"/>
      <c r="X80" s="113"/>
      <c r="Y80" s="113"/>
      <c r="Z80" s="113"/>
      <c r="AA80" s="113"/>
      <c r="AB80" s="113"/>
      <c r="AC80" s="113">
        <f t="shared" si="32"/>
        <v>0.98799999999999999</v>
      </c>
      <c r="AD80" s="113">
        <f t="shared" si="33"/>
        <v>0.93656716417910446</v>
      </c>
      <c r="AE80" s="113">
        <f t="shared" si="34"/>
        <v>0.9553571428571429</v>
      </c>
      <c r="AF80" s="44">
        <f t="shared" si="35"/>
        <v>0.95997476901208245</v>
      </c>
      <c r="AG80" s="44">
        <f t="shared" si="36"/>
        <v>2.602548757708268E-2</v>
      </c>
      <c r="AH80" s="44"/>
    </row>
    <row r="81" spans="2:34" x14ac:dyDescent="0.2"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154">
        <v>13</v>
      </c>
      <c r="N81" s="120">
        <v>24.8</v>
      </c>
      <c r="O81" s="120">
        <v>23.1</v>
      </c>
      <c r="P81" s="120">
        <v>22.3</v>
      </c>
      <c r="Q81" s="120">
        <v>24.3</v>
      </c>
      <c r="R81" s="120">
        <v>25.3</v>
      </c>
      <c r="S81" s="120">
        <v>23.8</v>
      </c>
      <c r="T81" s="157">
        <v>25</v>
      </c>
      <c r="U81" s="157">
        <v>26.6</v>
      </c>
      <c r="V81" s="157">
        <v>22.6</v>
      </c>
      <c r="W81" s="113">
        <f t="shared" si="26"/>
        <v>1.1221719457013575</v>
      </c>
      <c r="X81" s="113">
        <f t="shared" si="27"/>
        <v>1.0358744394618835</v>
      </c>
      <c r="Y81" s="113">
        <f t="shared" si="28"/>
        <v>1.0721153846153846</v>
      </c>
      <c r="Z81" s="113">
        <f t="shared" si="29"/>
        <v>1.125</v>
      </c>
      <c r="AA81" s="113">
        <f t="shared" si="30"/>
        <v>1.0630252100840336</v>
      </c>
      <c r="AB81" s="113">
        <f t="shared" si="31"/>
        <v>1.0720720720720722</v>
      </c>
      <c r="AC81" s="113">
        <f t="shared" si="32"/>
        <v>1</v>
      </c>
      <c r="AD81" s="113">
        <f t="shared" si="33"/>
        <v>0.9925373134328358</v>
      </c>
      <c r="AE81" s="113">
        <f t="shared" si="34"/>
        <v>1.0089285714285716</v>
      </c>
      <c r="AF81" s="44">
        <f t="shared" si="35"/>
        <v>1.05463610408846</v>
      </c>
      <c r="AG81" s="44">
        <f t="shared" si="36"/>
        <v>4.9338911303798583E-2</v>
      </c>
      <c r="AH81" s="44"/>
    </row>
    <row r="82" spans="2:34" x14ac:dyDescent="0.2"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154">
        <v>14</v>
      </c>
      <c r="N82" s="153" t="s">
        <v>482</v>
      </c>
      <c r="O82" s="153" t="s">
        <v>482</v>
      </c>
      <c r="P82" s="153" t="s">
        <v>482</v>
      </c>
      <c r="Q82" s="153" t="s">
        <v>482</v>
      </c>
      <c r="R82" s="153" t="s">
        <v>482</v>
      </c>
      <c r="S82" s="153" t="s">
        <v>482</v>
      </c>
      <c r="T82" s="157">
        <v>25.8</v>
      </c>
      <c r="U82" s="157">
        <v>27.3</v>
      </c>
      <c r="V82" s="157">
        <v>23.5</v>
      </c>
      <c r="W82" s="113"/>
      <c r="X82" s="113"/>
      <c r="Y82" s="113"/>
      <c r="Z82" s="113"/>
      <c r="AA82" s="113"/>
      <c r="AB82" s="113"/>
      <c r="AC82" s="113">
        <f t="shared" si="32"/>
        <v>1.032</v>
      </c>
      <c r="AD82" s="113">
        <f t="shared" si="33"/>
        <v>1.0186567164179106</v>
      </c>
      <c r="AE82" s="113">
        <f t="shared" si="34"/>
        <v>1.049107142857143</v>
      </c>
      <c r="AF82" s="44">
        <f t="shared" si="35"/>
        <v>1.0332546197583514</v>
      </c>
      <c r="AG82" s="44">
        <f t="shared" si="36"/>
        <v>1.5263933655395343E-2</v>
      </c>
      <c r="AH82" s="44"/>
    </row>
    <row r="83" spans="2:34" x14ac:dyDescent="0.2">
      <c r="B83" s="30"/>
      <c r="C83" s="30"/>
      <c r="M83" s="154">
        <v>15</v>
      </c>
      <c r="N83" s="120">
        <v>25</v>
      </c>
      <c r="O83" s="120">
        <v>24.1</v>
      </c>
      <c r="P83" s="120">
        <v>23</v>
      </c>
      <c r="Q83" s="120">
        <v>23.7</v>
      </c>
      <c r="R83" s="120">
        <v>25.3</v>
      </c>
      <c r="S83" s="120">
        <v>24.3</v>
      </c>
      <c r="T83" s="158">
        <v>26.2</v>
      </c>
      <c r="U83" s="158">
        <v>27.4</v>
      </c>
      <c r="V83" s="158">
        <v>24.1</v>
      </c>
      <c r="W83" s="113">
        <f t="shared" si="26"/>
        <v>1.1312217194570136</v>
      </c>
      <c r="X83" s="113">
        <f t="shared" si="27"/>
        <v>1.0807174887892377</v>
      </c>
      <c r="Y83" s="113">
        <f t="shared" si="28"/>
        <v>1.1057692307692308</v>
      </c>
      <c r="Z83" s="113">
        <f t="shared" si="29"/>
        <v>1.0972222222222221</v>
      </c>
      <c r="AA83" s="113">
        <f t="shared" si="30"/>
        <v>1.0630252100840336</v>
      </c>
      <c r="AB83" s="113">
        <f t="shared" si="31"/>
        <v>1.0945945945945947</v>
      </c>
      <c r="AC83" s="113">
        <f t="shared" si="32"/>
        <v>1.048</v>
      </c>
      <c r="AD83" s="113">
        <f t="shared" si="33"/>
        <v>1.0223880597014925</v>
      </c>
      <c r="AE83" s="113">
        <f t="shared" si="34"/>
        <v>1.0758928571428572</v>
      </c>
      <c r="AF83" s="44">
        <f t="shared" si="35"/>
        <v>1.0798701536400759</v>
      </c>
      <c r="AG83" s="44">
        <f t="shared" si="36"/>
        <v>3.2491990855036151E-2</v>
      </c>
      <c r="AH83" s="44"/>
    </row>
    <row r="84" spans="2:34" x14ac:dyDescent="0.2">
      <c r="B84" s="30"/>
      <c r="C84" s="30"/>
      <c r="D84" s="21"/>
      <c r="E84" s="21"/>
      <c r="F84" s="21"/>
      <c r="G84" s="21"/>
      <c r="H84" s="21"/>
      <c r="I84" s="21"/>
      <c r="J84" s="21"/>
      <c r="K84" s="21"/>
      <c r="M84" s="154">
        <v>16</v>
      </c>
      <c r="N84" s="120">
        <v>22.3</v>
      </c>
      <c r="O84" s="120">
        <v>21.3</v>
      </c>
      <c r="P84" s="120">
        <v>20.3</v>
      </c>
      <c r="Q84" s="120">
        <v>22.8</v>
      </c>
      <c r="R84" s="120">
        <v>23.1</v>
      </c>
      <c r="S84" s="120">
        <v>22.5</v>
      </c>
      <c r="T84" s="158">
        <v>25.7</v>
      </c>
      <c r="U84" s="158">
        <v>24.9</v>
      </c>
      <c r="V84" s="158">
        <v>22.5</v>
      </c>
      <c r="W84" s="113">
        <f t="shared" si="26"/>
        <v>1.0090497737556561</v>
      </c>
      <c r="X84" s="113">
        <f t="shared" si="27"/>
        <v>0.95515695067264572</v>
      </c>
      <c r="Y84" s="113">
        <f t="shared" si="28"/>
        <v>0.97596153846153844</v>
      </c>
      <c r="Z84" s="113">
        <f t="shared" si="29"/>
        <v>1.0555555555555556</v>
      </c>
      <c r="AA84" s="113">
        <f t="shared" si="30"/>
        <v>0.97058823529411764</v>
      </c>
      <c r="AB84" s="113">
        <f t="shared" si="31"/>
        <v>1.0135135135135136</v>
      </c>
      <c r="AC84" s="113">
        <f t="shared" si="32"/>
        <v>1.028</v>
      </c>
      <c r="AD84" s="113">
        <f t="shared" si="33"/>
        <v>0.92910447761194026</v>
      </c>
      <c r="AE84" s="113">
        <f t="shared" si="34"/>
        <v>1.0044642857142858</v>
      </c>
      <c r="AF84" s="44">
        <f t="shared" si="35"/>
        <v>0.99348825895325044</v>
      </c>
      <c r="AG84" s="44">
        <f t="shared" si="36"/>
        <v>3.9136319150656039E-2</v>
      </c>
      <c r="AH84" s="44"/>
    </row>
    <row r="85" spans="2:34" x14ac:dyDescent="0.2">
      <c r="B85" s="30"/>
      <c r="C85" s="30"/>
      <c r="D85" s="21"/>
      <c r="E85" s="21"/>
      <c r="F85" s="21"/>
      <c r="G85" s="21"/>
      <c r="H85" s="21"/>
      <c r="I85" s="21"/>
      <c r="J85" s="21"/>
      <c r="K85" s="21"/>
      <c r="M85" s="154">
        <v>17</v>
      </c>
      <c r="N85" s="153" t="s">
        <v>482</v>
      </c>
      <c r="O85" s="153" t="s">
        <v>482</v>
      </c>
      <c r="P85" s="153" t="s">
        <v>482</v>
      </c>
      <c r="Q85" s="153" t="s">
        <v>482</v>
      </c>
      <c r="R85" s="153" t="s">
        <v>482</v>
      </c>
      <c r="S85" s="153" t="s">
        <v>482</v>
      </c>
      <c r="T85" s="158">
        <v>22.6</v>
      </c>
      <c r="U85" s="158">
        <v>22.2</v>
      </c>
      <c r="V85" s="158">
        <v>20</v>
      </c>
      <c r="W85" s="113"/>
      <c r="X85" s="113"/>
      <c r="Y85" s="113"/>
      <c r="Z85" s="113"/>
      <c r="AA85" s="113"/>
      <c r="AB85" s="113"/>
      <c r="AC85" s="113">
        <f t="shared" si="32"/>
        <v>0.90400000000000003</v>
      </c>
      <c r="AD85" s="113">
        <f t="shared" si="33"/>
        <v>0.82835820895522383</v>
      </c>
      <c r="AE85" s="113">
        <f t="shared" si="34"/>
        <v>0.8928571428571429</v>
      </c>
      <c r="AF85" s="44">
        <f t="shared" si="35"/>
        <v>0.87507178393745555</v>
      </c>
      <c r="AG85" s="44">
        <f t="shared" si="36"/>
        <v>4.0836985467122472E-2</v>
      </c>
      <c r="AH85" s="44"/>
    </row>
    <row r="86" spans="2:34" x14ac:dyDescent="0.2">
      <c r="B86" s="30"/>
      <c r="C86" s="30"/>
      <c r="D86" s="21"/>
      <c r="E86" s="21"/>
      <c r="F86" s="21"/>
      <c r="G86" s="21"/>
      <c r="H86" s="21"/>
      <c r="I86" s="21"/>
      <c r="J86" s="21"/>
      <c r="K86" s="21"/>
      <c r="M86" s="154">
        <v>18</v>
      </c>
      <c r="N86" s="153" t="s">
        <v>482</v>
      </c>
      <c r="O86" s="153" t="s">
        <v>482</v>
      </c>
      <c r="P86" s="153" t="s">
        <v>482</v>
      </c>
      <c r="Q86" s="153" t="s">
        <v>482</v>
      </c>
      <c r="R86" s="153" t="s">
        <v>482</v>
      </c>
      <c r="S86" s="153" t="s">
        <v>482</v>
      </c>
      <c r="T86" s="158">
        <v>25.6</v>
      </c>
      <c r="U86" s="158">
        <v>26.9</v>
      </c>
      <c r="V86" s="158">
        <v>23.6</v>
      </c>
      <c r="W86" s="113"/>
      <c r="X86" s="113"/>
      <c r="Y86" s="113"/>
      <c r="Z86" s="113"/>
      <c r="AA86" s="113"/>
      <c r="AB86" s="113"/>
      <c r="AC86" s="113">
        <f t="shared" si="32"/>
        <v>1.024</v>
      </c>
      <c r="AD86" s="113">
        <f t="shared" si="33"/>
        <v>1.0037313432835819</v>
      </c>
      <c r="AE86" s="113">
        <f t="shared" si="34"/>
        <v>1.0535714285714286</v>
      </c>
      <c r="AF86" s="44">
        <f t="shared" si="35"/>
        <v>1.0271009239516704</v>
      </c>
      <c r="AG86" s="44">
        <f t="shared" si="36"/>
        <v>2.5064323697049733E-2</v>
      </c>
      <c r="AH86" s="44"/>
    </row>
    <row r="87" spans="2:34" x14ac:dyDescent="0.2">
      <c r="B87" s="30"/>
      <c r="C87" s="30"/>
      <c r="D87" s="21"/>
      <c r="E87" s="21"/>
      <c r="F87" s="21"/>
      <c r="G87" s="21"/>
      <c r="H87" s="21"/>
      <c r="I87" s="21"/>
      <c r="J87" s="21"/>
      <c r="K87" s="21"/>
      <c r="M87" s="154">
        <v>19</v>
      </c>
      <c r="N87" s="120">
        <v>22.6</v>
      </c>
      <c r="O87" s="120">
        <v>22.4</v>
      </c>
      <c r="P87" s="120">
        <v>21.7</v>
      </c>
      <c r="Q87" s="120">
        <v>23.1</v>
      </c>
      <c r="R87" s="120">
        <v>24.5</v>
      </c>
      <c r="S87" s="120">
        <v>24.3</v>
      </c>
      <c r="T87" s="158">
        <v>25.6</v>
      </c>
      <c r="U87" s="158">
        <v>27.7</v>
      </c>
      <c r="V87" s="158">
        <v>24.9</v>
      </c>
      <c r="W87" s="113">
        <f t="shared" si="26"/>
        <v>1.0226244343891402</v>
      </c>
      <c r="X87" s="113">
        <f t="shared" si="27"/>
        <v>1.0044843049327354</v>
      </c>
      <c r="Y87" s="113">
        <f t="shared" si="28"/>
        <v>1.0432692307692306</v>
      </c>
      <c r="Z87" s="113">
        <f t="shared" si="29"/>
        <v>1.0694444444444444</v>
      </c>
      <c r="AA87" s="113">
        <f t="shared" si="30"/>
        <v>1.0294117647058822</v>
      </c>
      <c r="AB87" s="113">
        <f t="shared" si="31"/>
        <v>1.0945945945945947</v>
      </c>
      <c r="AC87" s="113">
        <f t="shared" si="32"/>
        <v>1.024</v>
      </c>
      <c r="AD87" s="113">
        <f t="shared" si="33"/>
        <v>1.0335820895522387</v>
      </c>
      <c r="AE87" s="113">
        <f t="shared" si="34"/>
        <v>1.1116071428571428</v>
      </c>
      <c r="AF87" s="44">
        <f t="shared" si="35"/>
        <v>1.0481131118050455</v>
      </c>
      <c r="AG87" s="44">
        <f t="shared" si="36"/>
        <v>3.5996506383767043E-2</v>
      </c>
      <c r="AH87" s="44"/>
    </row>
    <row r="88" spans="2:34" x14ac:dyDescent="0.2">
      <c r="B88" s="30"/>
      <c r="C88" s="30"/>
      <c r="D88" s="21"/>
      <c r="E88" s="21"/>
      <c r="F88" s="21"/>
      <c r="G88" s="21"/>
      <c r="H88" s="21"/>
      <c r="I88" s="21"/>
      <c r="J88" s="21"/>
      <c r="K88" s="21"/>
      <c r="M88" s="154">
        <v>20</v>
      </c>
      <c r="N88" s="120">
        <v>25.1</v>
      </c>
      <c r="O88" s="120">
        <v>24.2</v>
      </c>
      <c r="P88" s="120">
        <v>23.1</v>
      </c>
      <c r="Q88" s="120">
        <v>23.5</v>
      </c>
      <c r="R88" s="120">
        <v>25.8</v>
      </c>
      <c r="S88" s="120">
        <v>25.1</v>
      </c>
      <c r="T88" s="158">
        <v>26.1</v>
      </c>
      <c r="U88" s="158">
        <v>28.2</v>
      </c>
      <c r="V88" s="158">
        <v>24.5</v>
      </c>
      <c r="W88" s="113">
        <f t="shared" si="26"/>
        <v>1.1357466063348416</v>
      </c>
      <c r="X88" s="113">
        <f t="shared" si="27"/>
        <v>1.0852017937219731</v>
      </c>
      <c r="Y88" s="113">
        <f t="shared" si="28"/>
        <v>1.1105769230769231</v>
      </c>
      <c r="Z88" s="113">
        <f t="shared" si="29"/>
        <v>1.0879629629629628</v>
      </c>
      <c r="AA88" s="113">
        <f t="shared" si="30"/>
        <v>1.0840336134453781</v>
      </c>
      <c r="AB88" s="113">
        <f t="shared" si="31"/>
        <v>1.1306306306306306</v>
      </c>
      <c r="AC88" s="113">
        <f t="shared" si="32"/>
        <v>1.044</v>
      </c>
      <c r="AD88" s="113">
        <f t="shared" si="33"/>
        <v>1.0522388059701493</v>
      </c>
      <c r="AE88" s="113">
        <f t="shared" si="34"/>
        <v>1.09375</v>
      </c>
      <c r="AF88" s="44">
        <f t="shared" si="35"/>
        <v>1.0915712595714286</v>
      </c>
      <c r="AG88" s="44">
        <f t="shared" si="36"/>
        <v>3.115190711778338E-2</v>
      </c>
      <c r="AH88" s="44"/>
    </row>
    <row r="89" spans="2:34" x14ac:dyDescent="0.2">
      <c r="B89" s="30"/>
      <c r="C89" s="30"/>
      <c r="D89" s="21"/>
      <c r="E89" s="21"/>
      <c r="F89" s="21"/>
      <c r="G89" s="21"/>
      <c r="H89" s="21"/>
      <c r="I89" s="21"/>
      <c r="J89" s="21"/>
      <c r="K89" s="21"/>
      <c r="M89" s="154">
        <v>21</v>
      </c>
      <c r="N89" s="120">
        <v>24.3</v>
      </c>
      <c r="O89" s="120">
        <v>23.9</v>
      </c>
      <c r="P89" s="120">
        <v>22.8</v>
      </c>
      <c r="Q89" s="120">
        <v>23.4</v>
      </c>
      <c r="R89" s="120">
        <v>25.6</v>
      </c>
      <c r="S89" s="120">
        <v>24.7</v>
      </c>
      <c r="T89" s="158">
        <v>25.4</v>
      </c>
      <c r="U89" s="158">
        <v>27.5</v>
      </c>
      <c r="V89" s="158">
        <v>24</v>
      </c>
      <c r="W89" s="113">
        <f t="shared" si="26"/>
        <v>1.0995475113122171</v>
      </c>
      <c r="X89" s="113">
        <f t="shared" si="27"/>
        <v>1.0717488789237668</v>
      </c>
      <c r="Y89" s="113">
        <f t="shared" si="28"/>
        <v>1.0961538461538463</v>
      </c>
      <c r="Z89" s="113">
        <f t="shared" si="29"/>
        <v>1.0833333333333333</v>
      </c>
      <c r="AA89" s="113">
        <f t="shared" si="30"/>
        <v>1.0756302521008403</v>
      </c>
      <c r="AB89" s="113">
        <f t="shared" si="31"/>
        <v>1.1126126126126126</v>
      </c>
      <c r="AC89" s="113">
        <f t="shared" si="32"/>
        <v>1.016</v>
      </c>
      <c r="AD89" s="113">
        <f t="shared" si="33"/>
        <v>1.0261194029850746</v>
      </c>
      <c r="AE89" s="113">
        <f t="shared" si="34"/>
        <v>1.0714285714285714</v>
      </c>
      <c r="AF89" s="44">
        <f t="shared" si="35"/>
        <v>1.072508267650029</v>
      </c>
      <c r="AG89" s="44">
        <f t="shared" si="36"/>
        <v>3.2350376528564533E-2</v>
      </c>
      <c r="AH89" s="44"/>
    </row>
    <row r="90" spans="2:34" x14ac:dyDescent="0.2">
      <c r="B90" s="30"/>
      <c r="C90" s="30"/>
      <c r="D90" s="30"/>
      <c r="E90" s="30"/>
      <c r="F90" s="30"/>
      <c r="G90" s="30"/>
      <c r="H90" s="30"/>
      <c r="I90" s="30"/>
      <c r="J90" s="30"/>
      <c r="K90" s="30"/>
      <c r="M90" s="154">
        <v>22</v>
      </c>
      <c r="N90" s="120">
        <v>24.2</v>
      </c>
      <c r="O90" s="120">
        <v>24</v>
      </c>
      <c r="P90" s="120">
        <v>22.4</v>
      </c>
      <c r="Q90" s="120">
        <v>23.6</v>
      </c>
      <c r="R90" s="120">
        <v>25.3</v>
      </c>
      <c r="S90" s="120">
        <v>24.3</v>
      </c>
      <c r="T90" s="158">
        <v>25.5</v>
      </c>
      <c r="U90" s="158">
        <v>27.8</v>
      </c>
      <c r="V90" s="158">
        <v>24.2</v>
      </c>
      <c r="W90" s="113">
        <f t="shared" si="26"/>
        <v>1.095022624434389</v>
      </c>
      <c r="X90" s="113">
        <f t="shared" si="27"/>
        <v>1.0762331838565022</v>
      </c>
      <c r="Y90" s="113">
        <f t="shared" si="28"/>
        <v>1.0769230769230769</v>
      </c>
      <c r="Z90" s="113">
        <f t="shared" si="29"/>
        <v>1.0925925925925926</v>
      </c>
      <c r="AA90" s="113">
        <f t="shared" si="30"/>
        <v>1.0630252100840336</v>
      </c>
      <c r="AB90" s="113">
        <f t="shared" si="31"/>
        <v>1.0945945945945947</v>
      </c>
      <c r="AC90" s="113">
        <f t="shared" si="32"/>
        <v>1.02</v>
      </c>
      <c r="AD90" s="113">
        <f t="shared" si="33"/>
        <v>1.0373134328358209</v>
      </c>
      <c r="AE90" s="113">
        <f t="shared" si="34"/>
        <v>1.0803571428571428</v>
      </c>
      <c r="AF90" s="44">
        <f t="shared" si="35"/>
        <v>1.0706735397975724</v>
      </c>
      <c r="AG90" s="44">
        <f t="shared" si="36"/>
        <v>2.6335526159464977E-2</v>
      </c>
      <c r="AH90" s="44"/>
    </row>
    <row r="91" spans="2:34" x14ac:dyDescent="0.2">
      <c r="C91" s="8"/>
      <c r="D91" s="8"/>
      <c r="E91" s="8"/>
      <c r="F91" s="8"/>
      <c r="G91" s="8"/>
      <c r="H91" s="8"/>
      <c r="I91" s="8"/>
      <c r="J91" s="8"/>
      <c r="K91" s="8"/>
      <c r="M91" s="154">
        <v>23</v>
      </c>
      <c r="N91" s="120">
        <v>22</v>
      </c>
      <c r="O91" s="120">
        <v>21.6</v>
      </c>
      <c r="P91" s="120">
        <v>21.1</v>
      </c>
      <c r="Q91" s="120">
        <v>21.6</v>
      </c>
      <c r="R91" s="120">
        <v>22</v>
      </c>
      <c r="S91" s="120">
        <v>21.9</v>
      </c>
      <c r="T91" s="158">
        <v>24.5</v>
      </c>
      <c r="U91" s="158">
        <v>26.4</v>
      </c>
      <c r="V91" s="158">
        <v>21.1</v>
      </c>
      <c r="W91" s="113">
        <f t="shared" si="26"/>
        <v>0.99547511312217185</v>
      </c>
      <c r="X91" s="113">
        <f t="shared" si="27"/>
        <v>0.96860986547085204</v>
      </c>
      <c r="Y91" s="113">
        <f t="shared" si="28"/>
        <v>1.0144230769230769</v>
      </c>
      <c r="Z91" s="113">
        <f t="shared" si="29"/>
        <v>1</v>
      </c>
      <c r="AA91" s="113">
        <f t="shared" si="30"/>
        <v>0.9243697478991596</v>
      </c>
      <c r="AB91" s="113">
        <f t="shared" si="31"/>
        <v>0.9864864864864864</v>
      </c>
      <c r="AC91" s="113">
        <f t="shared" si="32"/>
        <v>0.98</v>
      </c>
      <c r="AD91" s="113">
        <f t="shared" si="33"/>
        <v>0.9850746268656716</v>
      </c>
      <c r="AE91" s="113">
        <f t="shared" si="34"/>
        <v>0.94196428571428581</v>
      </c>
      <c r="AF91" s="44">
        <f t="shared" si="35"/>
        <v>0.97737813360907844</v>
      </c>
      <c r="AG91" s="44">
        <f t="shared" si="36"/>
        <v>2.850780971951869E-2</v>
      </c>
      <c r="AH91" s="44"/>
    </row>
    <row r="92" spans="2:34" x14ac:dyDescent="0.2">
      <c r="C92" s="8"/>
      <c r="D92" s="8"/>
      <c r="E92" s="8"/>
      <c r="F92" s="8"/>
      <c r="G92" s="8"/>
      <c r="H92" s="8"/>
      <c r="I92" s="8"/>
      <c r="J92" s="8"/>
      <c r="K92" s="8"/>
      <c r="M92" s="154">
        <v>24</v>
      </c>
      <c r="N92" s="153" t="s">
        <v>482</v>
      </c>
      <c r="O92" s="153" t="s">
        <v>482</v>
      </c>
      <c r="P92" s="153" t="s">
        <v>482</v>
      </c>
      <c r="Q92" s="153" t="s">
        <v>482</v>
      </c>
      <c r="R92" s="153" t="s">
        <v>482</v>
      </c>
      <c r="S92" s="153" t="s">
        <v>482</v>
      </c>
      <c r="T92" s="158">
        <v>21.8</v>
      </c>
      <c r="U92" s="158">
        <v>23.8</v>
      </c>
      <c r="V92" s="158">
        <v>19.399999999999999</v>
      </c>
      <c r="W92" s="113"/>
      <c r="X92" s="113"/>
      <c r="Y92" s="113"/>
      <c r="Z92" s="113"/>
      <c r="AA92" s="113"/>
      <c r="AB92" s="113"/>
      <c r="AC92" s="113">
        <f t="shared" si="32"/>
        <v>0.872</v>
      </c>
      <c r="AD92" s="113">
        <f t="shared" si="33"/>
        <v>0.88805970149253732</v>
      </c>
      <c r="AE92" s="113">
        <f t="shared" si="34"/>
        <v>0.8660714285714286</v>
      </c>
      <c r="AF92" s="44">
        <f t="shared" si="35"/>
        <v>0.87537704335465527</v>
      </c>
      <c r="AG92" s="44">
        <f t="shared" si="36"/>
        <v>1.1376482447475009E-2</v>
      </c>
      <c r="AH92" s="44"/>
    </row>
    <row r="93" spans="2:34" x14ac:dyDescent="0.2">
      <c r="C93" s="8"/>
      <c r="D93" s="8"/>
      <c r="E93" s="8"/>
      <c r="F93" s="8"/>
      <c r="G93" s="8"/>
      <c r="H93" s="8"/>
      <c r="I93" s="8"/>
      <c r="J93" s="8"/>
      <c r="K93" s="8"/>
      <c r="M93" s="154">
        <v>25</v>
      </c>
      <c r="N93" s="120">
        <v>22.1</v>
      </c>
      <c r="O93" s="120">
        <v>21.9</v>
      </c>
      <c r="P93" s="120">
        <v>18.5</v>
      </c>
      <c r="Q93" s="120">
        <v>19.600000000000001</v>
      </c>
      <c r="R93" s="120">
        <v>22.7</v>
      </c>
      <c r="S93" s="120">
        <v>20.7</v>
      </c>
      <c r="T93" s="158">
        <v>24.7</v>
      </c>
      <c r="U93" s="158">
        <v>26.2</v>
      </c>
      <c r="V93" s="158">
        <v>21.3</v>
      </c>
      <c r="W93" s="113">
        <f t="shared" si="26"/>
        <v>1</v>
      </c>
      <c r="X93" s="113">
        <f t="shared" si="27"/>
        <v>0.98206278026905824</v>
      </c>
      <c r="Y93" s="113">
        <f t="shared" si="28"/>
        <v>0.88942307692307687</v>
      </c>
      <c r="Z93" s="113">
        <f t="shared" si="29"/>
        <v>0.90740740740740744</v>
      </c>
      <c r="AA93" s="113">
        <f t="shared" si="30"/>
        <v>0.95378151260504196</v>
      </c>
      <c r="AB93" s="113">
        <f t="shared" si="31"/>
        <v>0.93243243243243246</v>
      </c>
      <c r="AC93" s="113">
        <f t="shared" si="32"/>
        <v>0.98799999999999999</v>
      </c>
      <c r="AD93" s="113">
        <f t="shared" si="33"/>
        <v>0.9776119402985074</v>
      </c>
      <c r="AE93" s="113">
        <f t="shared" si="34"/>
        <v>0.95089285714285721</v>
      </c>
      <c r="AF93" s="44">
        <f t="shared" si="35"/>
        <v>0.95351244523093137</v>
      </c>
      <c r="AG93" s="44">
        <f t="shared" si="36"/>
        <v>3.7800156575493092E-2</v>
      </c>
      <c r="AH93" s="44"/>
    </row>
    <row r="94" spans="2:34" x14ac:dyDescent="0.2">
      <c r="M94" s="154">
        <v>26</v>
      </c>
      <c r="N94" s="120">
        <v>24</v>
      </c>
      <c r="O94" s="120">
        <v>22.8</v>
      </c>
      <c r="P94" s="120">
        <v>18.100000000000001</v>
      </c>
      <c r="Q94" s="120">
        <v>21.9</v>
      </c>
      <c r="R94" s="120">
        <v>24.5</v>
      </c>
      <c r="S94" s="120">
        <v>22.8</v>
      </c>
      <c r="T94" s="158">
        <v>25.6</v>
      </c>
      <c r="U94" s="158">
        <v>27.6</v>
      </c>
      <c r="V94" s="158">
        <v>22.9</v>
      </c>
      <c r="W94" s="113">
        <f t="shared" si="26"/>
        <v>1.0859728506787329</v>
      </c>
      <c r="X94" s="113">
        <f t="shared" si="27"/>
        <v>1.0224215246636772</v>
      </c>
      <c r="Y94" s="113">
        <f t="shared" si="28"/>
        <v>0.87019230769230771</v>
      </c>
      <c r="Z94" s="113">
        <f t="shared" si="29"/>
        <v>1.0138888888888888</v>
      </c>
      <c r="AA94" s="113">
        <f t="shared" si="30"/>
        <v>1.0294117647058822</v>
      </c>
      <c r="AB94" s="113">
        <f t="shared" si="31"/>
        <v>1.0270270270270272</v>
      </c>
      <c r="AC94" s="113">
        <f t="shared" si="32"/>
        <v>1.024</v>
      </c>
      <c r="AD94" s="113">
        <f t="shared" si="33"/>
        <v>1.0298507462686568</v>
      </c>
      <c r="AE94" s="113">
        <f t="shared" si="34"/>
        <v>1.0223214285714286</v>
      </c>
      <c r="AF94" s="44">
        <f t="shared" si="35"/>
        <v>1.0138985042774002</v>
      </c>
      <c r="AG94" s="44">
        <f>_xlfn.STDEV.S(W94:AE94)</f>
        <v>5.783522236475664E-2</v>
      </c>
      <c r="AH94" s="44"/>
    </row>
    <row r="95" spans="2:34" x14ac:dyDescent="0.2">
      <c r="M95" s="154">
        <v>27</v>
      </c>
      <c r="N95" s="120">
        <v>25</v>
      </c>
      <c r="O95" s="120">
        <v>22.5</v>
      </c>
      <c r="P95" s="120">
        <v>19.3</v>
      </c>
      <c r="Q95" s="120">
        <v>22.4</v>
      </c>
      <c r="R95" s="120">
        <v>25.2</v>
      </c>
      <c r="S95" s="120">
        <v>23.2</v>
      </c>
      <c r="T95" s="158">
        <v>25.6</v>
      </c>
      <c r="U95" s="158">
        <v>28.1</v>
      </c>
      <c r="V95" s="158">
        <v>23.3</v>
      </c>
      <c r="W95" s="113">
        <f t="shared" si="26"/>
        <v>1.1312217194570136</v>
      </c>
      <c r="X95" s="113">
        <f t="shared" si="27"/>
        <v>1.0089686098654709</v>
      </c>
      <c r="Y95" s="113">
        <f t="shared" si="28"/>
        <v>0.92788461538461542</v>
      </c>
      <c r="Z95" s="113">
        <f t="shared" si="29"/>
        <v>1.037037037037037</v>
      </c>
      <c r="AA95" s="113">
        <f t="shared" si="30"/>
        <v>1.0588235294117647</v>
      </c>
      <c r="AB95" s="113">
        <f t="shared" si="31"/>
        <v>1.045045045045045</v>
      </c>
      <c r="AC95" s="113">
        <f t="shared" si="32"/>
        <v>1.024</v>
      </c>
      <c r="AD95" s="113">
        <f t="shared" si="33"/>
        <v>1.0485074626865671</v>
      </c>
      <c r="AE95" s="113">
        <f t="shared" si="34"/>
        <v>1.0401785714285716</v>
      </c>
      <c r="AF95" s="44">
        <f t="shared" si="35"/>
        <v>1.0357407322573426</v>
      </c>
      <c r="AG95" s="44">
        <f t="shared" si="36"/>
        <v>5.2924358975993652E-2</v>
      </c>
    </row>
    <row r="96" spans="2:34" x14ac:dyDescent="0.2">
      <c r="M96" s="154">
        <v>28</v>
      </c>
      <c r="N96" s="153" t="s">
        <v>482</v>
      </c>
      <c r="O96" s="153" t="s">
        <v>482</v>
      </c>
      <c r="P96" s="153" t="s">
        <v>482</v>
      </c>
      <c r="Q96" s="153" t="s">
        <v>482</v>
      </c>
      <c r="R96" s="153" t="s">
        <v>482</v>
      </c>
      <c r="S96" s="153" t="s">
        <v>482</v>
      </c>
      <c r="T96" s="158">
        <v>25.4</v>
      </c>
      <c r="U96" s="158">
        <v>28.8</v>
      </c>
      <c r="V96" s="158">
        <v>23.5</v>
      </c>
      <c r="W96" s="113"/>
      <c r="X96" s="113"/>
      <c r="Y96" s="113"/>
      <c r="Z96" s="113"/>
      <c r="AA96" s="113"/>
      <c r="AB96" s="113"/>
      <c r="AC96" s="113">
        <f t="shared" si="32"/>
        <v>1.016</v>
      </c>
      <c r="AD96" s="113">
        <f t="shared" si="33"/>
        <v>1.0746268656716418</v>
      </c>
      <c r="AE96" s="113">
        <f t="shared" si="34"/>
        <v>1.049107142857143</v>
      </c>
      <c r="AF96" s="44">
        <f t="shared" si="35"/>
        <v>1.0465780028429281</v>
      </c>
      <c r="AG96" s="44">
        <f t="shared" si="36"/>
        <v>2.9395148520271312E-2</v>
      </c>
    </row>
    <row r="119" spans="2:34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</row>
    <row r="120" spans="2:34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</row>
    <row r="121" spans="2:34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</row>
    <row r="122" spans="2:34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</row>
    <row r="123" spans="2:34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</row>
    <row r="124" spans="2:34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</row>
    <row r="125" spans="2:34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</row>
    <row r="126" spans="2:34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</row>
    <row r="127" spans="2:34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</row>
    <row r="128" spans="2:34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</row>
    <row r="129" spans="2:34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</row>
    <row r="130" spans="2:34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</row>
    <row r="131" spans="2:34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</row>
    <row r="132" spans="2:34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</row>
    <row r="133" spans="2:34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</row>
    <row r="134" spans="2:34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</row>
    <row r="135" spans="2:34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</row>
    <row r="136" spans="2:34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</row>
    <row r="137" spans="2:34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</row>
    <row r="138" spans="2:34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</row>
    <row r="139" spans="2:34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</row>
    <row r="140" spans="2:34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</row>
    <row r="141" spans="2:34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</row>
    <row r="142" spans="2:34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</row>
    <row r="143" spans="2:34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</row>
    <row r="144" spans="2:34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</row>
    <row r="145" spans="2:34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</row>
    <row r="146" spans="2:34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</row>
  </sheetData>
  <mergeCells count="15">
    <mergeCell ref="M67:V67"/>
    <mergeCell ref="W67:AG67"/>
    <mergeCell ref="B27:D27"/>
    <mergeCell ref="B52:D52"/>
    <mergeCell ref="M3:S3"/>
    <mergeCell ref="T3:AA3"/>
    <mergeCell ref="R66:U66"/>
    <mergeCell ref="M2:AA2"/>
    <mergeCell ref="M34:AA34"/>
    <mergeCell ref="M35:S35"/>
    <mergeCell ref="T35:AA35"/>
    <mergeCell ref="F3:K3"/>
    <mergeCell ref="F4:K4"/>
    <mergeCell ref="F12:K12"/>
    <mergeCell ref="F21:K21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8A0DC-4735-4703-AC04-DD4FCD0DACEB}">
  <dimension ref="A1:Y116"/>
  <sheetViews>
    <sheetView topLeftCell="A70" workbookViewId="0">
      <selection activeCell="E21" sqref="E21:E23"/>
    </sheetView>
  </sheetViews>
  <sheetFormatPr defaultRowHeight="14.25" x14ac:dyDescent="0.2"/>
  <cols>
    <col min="1" max="1" width="8.875" customWidth="1"/>
    <col min="2" max="2" width="33.375" customWidth="1"/>
    <col min="3" max="3" width="32.375" customWidth="1"/>
    <col min="4" max="4" width="33" customWidth="1"/>
    <col min="5" max="6" width="15.25" customWidth="1"/>
    <col min="7" max="7" width="17.5" customWidth="1"/>
    <col min="8" max="8" width="25" customWidth="1"/>
    <col min="9" max="9" width="37.5" customWidth="1"/>
    <col min="10" max="10" width="31.125" customWidth="1"/>
    <col min="11" max="11" width="17.25" customWidth="1"/>
    <col min="12" max="12" width="27.75" customWidth="1"/>
    <col min="13" max="13" width="17.375" customWidth="1"/>
    <col min="14" max="14" width="31.125" customWidth="1"/>
    <col min="20" max="20" width="12.75" customWidth="1"/>
    <col min="21" max="21" width="16.875" customWidth="1"/>
    <col min="22" max="22" width="18.125" customWidth="1"/>
  </cols>
  <sheetData>
    <row r="1" spans="1:25" x14ac:dyDescent="0.2">
      <c r="B1" s="3" t="s">
        <v>551</v>
      </c>
      <c r="F1" s="3" t="s">
        <v>552</v>
      </c>
      <c r="I1" s="3"/>
      <c r="P1" s="3" t="s">
        <v>553</v>
      </c>
      <c r="T1" s="3" t="s">
        <v>236</v>
      </c>
      <c r="U1" s="3"/>
    </row>
    <row r="2" spans="1:25" ht="17.25" x14ac:dyDescent="0.25">
      <c r="A2" s="42"/>
      <c r="B2" s="209" t="s">
        <v>51</v>
      </c>
      <c r="C2" s="209"/>
      <c r="D2" s="209"/>
      <c r="E2" s="173"/>
      <c r="F2" s="173"/>
      <c r="G2" s="21"/>
      <c r="H2" s="221" t="s">
        <v>510</v>
      </c>
      <c r="I2" s="221"/>
      <c r="J2" s="221"/>
      <c r="K2" s="221"/>
      <c r="L2" s="221"/>
      <c r="M2" s="221"/>
      <c r="N2" s="221"/>
      <c r="O2" s="175"/>
      <c r="P2" s="175"/>
      <c r="Q2" s="209" t="s">
        <v>239</v>
      </c>
      <c r="R2" s="209"/>
      <c r="U2" s="209" t="s">
        <v>292</v>
      </c>
      <c r="V2" s="209"/>
    </row>
    <row r="3" spans="1:25" x14ac:dyDescent="0.2">
      <c r="A3" s="8"/>
      <c r="B3" s="215" t="s">
        <v>237</v>
      </c>
      <c r="C3" s="215"/>
      <c r="D3" s="215"/>
      <c r="E3" s="174"/>
      <c r="F3" s="174"/>
      <c r="G3" s="224" t="s">
        <v>538</v>
      </c>
      <c r="H3" s="224"/>
      <c r="I3" s="224"/>
      <c r="J3" s="224"/>
      <c r="K3" s="224"/>
      <c r="L3" s="224"/>
      <c r="M3" s="224"/>
      <c r="N3" s="224"/>
      <c r="O3" s="176"/>
      <c r="P3" s="176"/>
      <c r="Q3" s="223" t="s">
        <v>240</v>
      </c>
      <c r="R3" s="223"/>
      <c r="U3" s="176" t="s">
        <v>109</v>
      </c>
      <c r="V3" s="176" t="s">
        <v>79</v>
      </c>
    </row>
    <row r="4" spans="1:25" ht="16.5" x14ac:dyDescent="0.2">
      <c r="A4" s="8"/>
      <c r="B4" s="174" t="s">
        <v>196</v>
      </c>
      <c r="C4" s="174" t="s">
        <v>197</v>
      </c>
      <c r="D4" s="174" t="s">
        <v>198</v>
      </c>
      <c r="E4" s="174"/>
      <c r="F4" s="174"/>
      <c r="G4" s="21"/>
      <c r="H4" s="39" t="s">
        <v>502</v>
      </c>
      <c r="I4" s="39" t="s">
        <v>503</v>
      </c>
      <c r="J4" s="39" t="s">
        <v>504</v>
      </c>
      <c r="K4" s="39" t="s">
        <v>505</v>
      </c>
      <c r="L4" s="39" t="s">
        <v>506</v>
      </c>
      <c r="M4" s="39" t="s">
        <v>507</v>
      </c>
      <c r="N4" s="39" t="s">
        <v>508</v>
      </c>
      <c r="O4" s="175"/>
      <c r="P4" s="175"/>
      <c r="Q4" s="176" t="s">
        <v>109</v>
      </c>
      <c r="R4" s="176" t="s">
        <v>79</v>
      </c>
      <c r="U4" s="30">
        <v>265.32</v>
      </c>
      <c r="V4" s="30">
        <v>704.57</v>
      </c>
    </row>
    <row r="5" spans="1:25" x14ac:dyDescent="0.2">
      <c r="A5" s="8"/>
      <c r="B5" s="8"/>
      <c r="C5" s="43"/>
      <c r="D5" s="43"/>
      <c r="E5" s="43"/>
      <c r="F5" s="43"/>
      <c r="G5" s="39" t="s">
        <v>151</v>
      </c>
      <c r="H5" s="58">
        <v>0.63396555312380243</v>
      </c>
      <c r="I5" s="189" t="s">
        <v>482</v>
      </c>
      <c r="J5" s="189" t="s">
        <v>482</v>
      </c>
      <c r="K5" s="189" t="s">
        <v>482</v>
      </c>
      <c r="L5" s="58">
        <v>1.1476185967237953</v>
      </c>
      <c r="M5" s="58">
        <v>0.35141800246608945</v>
      </c>
      <c r="N5" s="189" t="s">
        <v>482</v>
      </c>
      <c r="O5" s="58"/>
      <c r="P5" s="58"/>
      <c r="Q5" s="30">
        <v>10.6</v>
      </c>
      <c r="R5" s="30">
        <v>15.8</v>
      </c>
      <c r="U5" s="30">
        <v>451.91</v>
      </c>
      <c r="V5" s="30">
        <v>935.36</v>
      </c>
    </row>
    <row r="6" spans="1:25" x14ac:dyDescent="0.2">
      <c r="A6" s="8"/>
      <c r="B6" s="8"/>
      <c r="C6" s="43"/>
      <c r="D6" s="43"/>
      <c r="E6" s="43"/>
      <c r="F6" s="43"/>
      <c r="G6" s="39" t="s">
        <v>475</v>
      </c>
      <c r="H6" s="58">
        <v>2.0459587994926576</v>
      </c>
      <c r="I6" s="189" t="s">
        <v>482</v>
      </c>
      <c r="J6" s="189" t="s">
        <v>482</v>
      </c>
      <c r="K6" s="58">
        <v>0.60068259385665534</v>
      </c>
      <c r="L6" s="58">
        <v>1.099327715178487</v>
      </c>
      <c r="M6" s="58">
        <v>0.73982737361282225</v>
      </c>
      <c r="N6" s="58">
        <v>0.64606388252644509</v>
      </c>
      <c r="O6" s="58"/>
      <c r="P6" s="58"/>
      <c r="Q6" s="30">
        <v>14.1</v>
      </c>
      <c r="R6" s="30">
        <v>5.3</v>
      </c>
      <c r="U6" s="30">
        <v>731.65</v>
      </c>
      <c r="V6" s="30">
        <v>374.26</v>
      </c>
    </row>
    <row r="7" spans="1:25" x14ac:dyDescent="0.2">
      <c r="A7" s="8"/>
      <c r="B7" s="8"/>
      <c r="C7" s="43"/>
      <c r="D7" s="43"/>
      <c r="E7" s="43"/>
      <c r="F7" s="43"/>
      <c r="G7" s="39" t="s">
        <v>476</v>
      </c>
      <c r="H7" s="58">
        <v>0.83465220917028038</v>
      </c>
      <c r="I7" s="189" t="s">
        <v>482</v>
      </c>
      <c r="J7" s="189" t="s">
        <v>482</v>
      </c>
      <c r="K7" s="58">
        <v>0.66135760333712557</v>
      </c>
      <c r="L7" s="58">
        <v>1.1788656377237003</v>
      </c>
      <c r="M7" s="58">
        <v>0.92478421701603031</v>
      </c>
      <c r="N7" s="58">
        <v>0.3632896343174995</v>
      </c>
      <c r="O7" s="58"/>
      <c r="P7" s="58"/>
      <c r="Q7" s="30">
        <v>15.8</v>
      </c>
      <c r="R7" s="30">
        <v>17.600000000000001</v>
      </c>
      <c r="U7" s="30">
        <v>354.54</v>
      </c>
      <c r="V7" s="30">
        <v>1095.01</v>
      </c>
    </row>
    <row r="8" spans="1:25" x14ac:dyDescent="0.2">
      <c r="A8" s="8"/>
      <c r="B8" s="8"/>
      <c r="C8" s="43"/>
      <c r="D8" s="43"/>
      <c r="E8" s="43"/>
      <c r="F8" s="43"/>
      <c r="G8" s="39" t="s">
        <v>477</v>
      </c>
      <c r="H8" s="58">
        <v>1.6264301916536459</v>
      </c>
      <c r="I8" s="189" t="s">
        <v>482</v>
      </c>
      <c r="J8" s="189" t="s">
        <v>482</v>
      </c>
      <c r="K8" s="58">
        <v>0.7007963594994312</v>
      </c>
      <c r="L8" s="58">
        <v>1.087965154814885</v>
      </c>
      <c r="M8" s="58">
        <v>0.94327990135634887</v>
      </c>
      <c r="N8" s="58">
        <v>0.66642078761434287</v>
      </c>
      <c r="O8" s="58"/>
      <c r="P8" s="58"/>
      <c r="Q8" s="30">
        <v>15.8</v>
      </c>
      <c r="R8" s="30">
        <v>17.600000000000001</v>
      </c>
      <c r="U8" s="30">
        <v>204.77</v>
      </c>
      <c r="V8" s="30">
        <v>529.66999999999996</v>
      </c>
    </row>
    <row r="9" spans="1:25" ht="15" x14ac:dyDescent="0.25">
      <c r="A9" s="8"/>
      <c r="B9" s="8"/>
      <c r="C9" s="43"/>
      <c r="D9" s="43"/>
      <c r="E9" s="43"/>
      <c r="F9" s="43"/>
      <c r="G9" s="39" t="s">
        <v>478</v>
      </c>
      <c r="H9" s="58">
        <v>0.58930563156771265</v>
      </c>
      <c r="I9" s="189" t="s">
        <v>482</v>
      </c>
      <c r="J9" s="189" t="s">
        <v>482</v>
      </c>
      <c r="K9" s="58">
        <v>0.48236632536973839</v>
      </c>
      <c r="L9" s="58">
        <v>1.0439352334059275</v>
      </c>
      <c r="M9" s="58">
        <v>2.4784217016029593</v>
      </c>
      <c r="N9" s="58">
        <v>0.52786373249539842</v>
      </c>
      <c r="O9" s="58"/>
      <c r="P9" s="58"/>
      <c r="Q9" s="30">
        <v>10.6</v>
      </c>
      <c r="R9" s="30">
        <v>14.1</v>
      </c>
      <c r="U9" s="30">
        <v>165</v>
      </c>
      <c r="V9" s="30">
        <v>267.35000000000002</v>
      </c>
      <c r="X9" s="35"/>
      <c r="Y9" s="35"/>
    </row>
    <row r="10" spans="1:25" x14ac:dyDescent="0.2">
      <c r="A10" s="8"/>
      <c r="B10" s="8"/>
      <c r="C10" s="43"/>
      <c r="D10" s="43"/>
      <c r="E10" s="43"/>
      <c r="F10" s="43"/>
      <c r="G10" s="39" t="s">
        <v>480</v>
      </c>
      <c r="H10" s="58">
        <v>0.99196885592488837</v>
      </c>
      <c r="I10" s="58">
        <v>0.40974746149158836</v>
      </c>
      <c r="J10" s="58">
        <v>0.63663039967919188</v>
      </c>
      <c r="K10" s="58">
        <v>1.7474402730375427</v>
      </c>
      <c r="L10" s="58">
        <v>0.90190322886090335</v>
      </c>
      <c r="M10" s="58">
        <v>0.38840937114673274</v>
      </c>
      <c r="N10" s="58">
        <v>1.883974933893356</v>
      </c>
      <c r="O10" s="58"/>
      <c r="P10" s="58"/>
      <c r="Q10" s="30">
        <v>10.6</v>
      </c>
      <c r="R10" s="30">
        <v>7</v>
      </c>
      <c r="U10" s="30">
        <v>361.37</v>
      </c>
      <c r="V10" s="30"/>
    </row>
    <row r="11" spans="1:25" x14ac:dyDescent="0.2">
      <c r="A11" s="8"/>
      <c r="B11" s="8"/>
      <c r="C11" s="43"/>
      <c r="D11" s="43"/>
      <c r="E11" s="43"/>
      <c r="F11" s="43"/>
      <c r="G11" s="39" t="s">
        <v>485</v>
      </c>
      <c r="H11" s="58">
        <v>2.3151292668731567</v>
      </c>
      <c r="I11" s="58">
        <v>0.57289174806646592</v>
      </c>
      <c r="J11" s="58">
        <v>0.75705433477035944</v>
      </c>
      <c r="K11" s="58">
        <v>1.3045127038301099</v>
      </c>
      <c r="L11" s="58">
        <v>0.79964018558848593</v>
      </c>
      <c r="M11" s="58">
        <v>0.72133168927250368</v>
      </c>
      <c r="N11" s="58">
        <v>2.1330056986761505</v>
      </c>
      <c r="O11" s="58"/>
      <c r="P11" s="58"/>
      <c r="U11" s="30">
        <v>215.08</v>
      </c>
      <c r="V11" s="30"/>
    </row>
    <row r="12" spans="1:25" x14ac:dyDescent="0.2">
      <c r="A12" s="8"/>
      <c r="B12" s="8"/>
      <c r="C12" s="43"/>
      <c r="D12" s="43"/>
      <c r="E12" s="43"/>
      <c r="F12" s="43"/>
      <c r="G12" s="39" t="s">
        <v>486</v>
      </c>
      <c r="H12" s="58">
        <v>2.0238460178203228</v>
      </c>
      <c r="I12" s="58">
        <v>1.401138671908343</v>
      </c>
      <c r="J12" s="58">
        <v>0.8670996366374778</v>
      </c>
      <c r="K12" s="189" t="s">
        <v>482</v>
      </c>
      <c r="L12" s="189" t="s">
        <v>482</v>
      </c>
      <c r="M12" s="189" t="s">
        <v>482</v>
      </c>
      <c r="N12" s="189" t="s">
        <v>482</v>
      </c>
      <c r="O12" s="58"/>
      <c r="P12" s="58" t="s">
        <v>73</v>
      </c>
      <c r="Q12" s="44">
        <f>AVERAGE(Q5:Q10)</f>
        <v>12.916666666666664</v>
      </c>
      <c r="R12" s="44">
        <f>AVERAGE(R5:R10)</f>
        <v>12.9</v>
      </c>
      <c r="U12" s="30">
        <v>110.62</v>
      </c>
      <c r="V12" s="30"/>
    </row>
    <row r="13" spans="1:25" x14ac:dyDescent="0.2">
      <c r="A13" s="8"/>
      <c r="B13" s="8"/>
      <c r="C13" s="43"/>
      <c r="D13" s="43"/>
      <c r="E13" s="43"/>
      <c r="F13" s="43"/>
      <c r="G13" s="39" t="s">
        <v>487</v>
      </c>
      <c r="H13" s="58">
        <v>0.6723952861928455</v>
      </c>
      <c r="I13" s="58">
        <v>0.41641229597701812</v>
      </c>
      <c r="J13" s="58">
        <v>0.82662256496548636</v>
      </c>
      <c r="K13" s="189" t="s">
        <v>482</v>
      </c>
      <c r="L13" s="189" t="s">
        <v>482</v>
      </c>
      <c r="M13" s="189" t="s">
        <v>482</v>
      </c>
      <c r="N13" s="189" t="s">
        <v>482</v>
      </c>
      <c r="O13" s="58"/>
      <c r="P13" s="121" t="s">
        <v>542</v>
      </c>
      <c r="Q13" s="44">
        <f>_xlfn.STDEV.S(Q5:Q10)/SQRT(COUNT(Q5:Q10))</f>
        <v>1.0665885388054395</v>
      </c>
      <c r="R13" s="44">
        <f>_xlfn.STDEV.S(R5:R10)/SQRT(COUNT(R5:R10))</f>
        <v>2.2105806175452325</v>
      </c>
      <c r="U13" s="30">
        <v>154.83000000000001</v>
      </c>
      <c r="V13" s="30"/>
    </row>
    <row r="14" spans="1:25" x14ac:dyDescent="0.2">
      <c r="A14" s="8"/>
      <c r="B14" s="8"/>
      <c r="C14" s="43"/>
      <c r="D14" s="43"/>
      <c r="E14" s="43"/>
      <c r="F14" s="43"/>
      <c r="G14" s="39" t="s">
        <v>488</v>
      </c>
      <c r="H14" s="58">
        <v>1.2121489820051325</v>
      </c>
      <c r="I14" s="58">
        <v>0.51928506880396974</v>
      </c>
      <c r="J14" s="58">
        <v>0.87753911114865679</v>
      </c>
      <c r="K14" s="189" t="s">
        <v>482</v>
      </c>
      <c r="L14" s="189" t="s">
        <v>482</v>
      </c>
      <c r="M14" s="189" t="s">
        <v>482</v>
      </c>
      <c r="N14" s="189" t="s">
        <v>482</v>
      </c>
      <c r="O14" s="58"/>
      <c r="P14" s="58" t="s">
        <v>350</v>
      </c>
      <c r="R14" s="198">
        <f>_xlfn.T.TEST(Q5:Q10,R5:R10,2,2)</f>
        <v>0.99471563061191326</v>
      </c>
      <c r="U14" s="30">
        <v>164.66</v>
      </c>
      <c r="V14" s="30"/>
    </row>
    <row r="15" spans="1:25" x14ac:dyDescent="0.2">
      <c r="A15" s="8"/>
      <c r="B15" s="8"/>
      <c r="C15" s="43"/>
      <c r="D15" s="43"/>
      <c r="E15" s="43"/>
      <c r="F15" s="43"/>
      <c r="G15" s="39" t="s">
        <v>489</v>
      </c>
      <c r="H15" s="58">
        <v>1.3346643223658998</v>
      </c>
      <c r="I15" s="58">
        <v>3.3356163989925416</v>
      </c>
      <c r="J15" s="58">
        <v>1.183222060961068</v>
      </c>
      <c r="K15" s="58">
        <v>2.1630640879787637</v>
      </c>
      <c r="L15" s="58">
        <v>0.82520594640659028</v>
      </c>
      <c r="M15" s="58">
        <v>0.61035758323057998</v>
      </c>
      <c r="N15" s="58">
        <v>1.3339129912859435</v>
      </c>
      <c r="O15" s="58"/>
      <c r="P15" s="58"/>
      <c r="U15" s="21"/>
      <c r="V15" s="21"/>
    </row>
    <row r="16" spans="1:25" x14ac:dyDescent="0.2">
      <c r="A16" s="8"/>
      <c r="B16" s="8"/>
      <c r="C16" s="43"/>
      <c r="D16" s="43"/>
      <c r="E16" s="43"/>
      <c r="F16" s="43"/>
      <c r="G16" s="39" t="s">
        <v>490</v>
      </c>
      <c r="H16" s="58">
        <v>0.68411418298784665</v>
      </c>
      <c r="I16" s="58">
        <v>0.30691059327695724</v>
      </c>
      <c r="J16" s="58">
        <v>0.34995058685285757</v>
      </c>
      <c r="K16" s="58">
        <v>0.54910883579825565</v>
      </c>
      <c r="L16" s="189" t="s">
        <v>482</v>
      </c>
      <c r="M16" s="189" t="s">
        <v>482</v>
      </c>
      <c r="N16" s="189" t="s">
        <v>482</v>
      </c>
      <c r="O16" s="58"/>
      <c r="P16" s="58"/>
      <c r="Q16" s="230" t="s">
        <v>241</v>
      </c>
      <c r="R16" s="230"/>
      <c r="T16" s="58" t="s">
        <v>73</v>
      </c>
      <c r="U16" s="44">
        <f>AVERAGE(U4:U14)</f>
        <v>289.06818181818176</v>
      </c>
      <c r="V16" s="44">
        <f>AVERAGE(V4:V14)</f>
        <v>651.03666666666663</v>
      </c>
    </row>
    <row r="17" spans="1:23" x14ac:dyDescent="0.2">
      <c r="A17" s="8"/>
      <c r="B17" s="8"/>
      <c r="C17" s="43"/>
      <c r="D17" s="43"/>
      <c r="E17" s="43"/>
      <c r="F17" s="43"/>
      <c r="G17" s="39" t="s">
        <v>491</v>
      </c>
      <c r="H17" s="58">
        <v>0.98967860353739634</v>
      </c>
      <c r="I17" s="58">
        <v>0.46310901362731116</v>
      </c>
      <c r="J17" s="58">
        <v>0.59959962072653028</v>
      </c>
      <c r="K17" s="58">
        <v>0.43382631778536218</v>
      </c>
      <c r="L17" s="189" t="s">
        <v>482</v>
      </c>
      <c r="M17" s="189" t="s">
        <v>482</v>
      </c>
      <c r="N17" s="189" t="s">
        <v>482</v>
      </c>
      <c r="O17" s="58"/>
      <c r="P17" s="58"/>
      <c r="Q17" s="176" t="s">
        <v>109</v>
      </c>
      <c r="R17" s="176" t="s">
        <v>79</v>
      </c>
      <c r="T17" s="121" t="s">
        <v>542</v>
      </c>
      <c r="U17" s="44">
        <f>_xlfn.STDEV.S(U4:U14)/SQRT(COUNT(U4:U14))</f>
        <v>54.421636619975857</v>
      </c>
      <c r="V17" s="44">
        <f>_xlfn.STDEV.S(V4:V14)/SQRT(COUNT(V4:V14))</f>
        <v>131.57615608882611</v>
      </c>
    </row>
    <row r="18" spans="1:23" x14ac:dyDescent="0.2">
      <c r="A18" s="8"/>
      <c r="B18" s="8"/>
      <c r="C18" s="43"/>
      <c r="D18" s="43"/>
      <c r="E18" s="43"/>
      <c r="F18" s="43"/>
      <c r="G18" s="39" t="s">
        <v>492</v>
      </c>
      <c r="H18" s="58">
        <v>0.83242338117632297</v>
      </c>
      <c r="I18" s="189" t="s">
        <v>482</v>
      </c>
      <c r="J18" s="189" t="s">
        <v>482</v>
      </c>
      <c r="K18" s="58">
        <v>1.4288964732650742</v>
      </c>
      <c r="L18" s="58">
        <v>1.0240507527696241</v>
      </c>
      <c r="M18" s="58">
        <v>1.4796547472256485</v>
      </c>
      <c r="N18" s="58">
        <v>0.64614347343355494</v>
      </c>
      <c r="O18" s="58"/>
      <c r="P18" s="58"/>
      <c r="Q18" s="30">
        <v>31.7</v>
      </c>
      <c r="R18" s="30">
        <v>123.2</v>
      </c>
      <c r="T18" s="58" t="s">
        <v>350</v>
      </c>
      <c r="V18" s="198">
        <f>_xlfn.T.TEST(U4:U14,V4:V9,2,2)</f>
        <v>8.8880147212543406E-3</v>
      </c>
      <c r="W18" s="30"/>
    </row>
    <row r="19" spans="1:23" x14ac:dyDescent="0.2">
      <c r="A19" s="8"/>
      <c r="B19" s="215" t="s">
        <v>238</v>
      </c>
      <c r="C19" s="215"/>
      <c r="D19" s="215"/>
      <c r="E19" s="174"/>
      <c r="F19" s="174"/>
      <c r="G19" s="39" t="s">
        <v>493</v>
      </c>
      <c r="H19" s="58">
        <v>0.56387593264452796</v>
      </c>
      <c r="I19" s="189" t="s">
        <v>482</v>
      </c>
      <c r="J19" s="189" t="s">
        <v>482</v>
      </c>
      <c r="K19" s="58">
        <v>1.0709139173302995</v>
      </c>
      <c r="L19" s="58">
        <v>0.98144115140611687</v>
      </c>
      <c r="M19" s="58">
        <v>1.4611590628853279</v>
      </c>
      <c r="N19" s="58">
        <v>1.121588940624801</v>
      </c>
      <c r="O19" s="58"/>
      <c r="P19" s="58"/>
      <c r="Q19" s="30">
        <v>98.6</v>
      </c>
      <c r="R19" s="30">
        <v>88</v>
      </c>
      <c r="W19" s="30"/>
    </row>
    <row r="20" spans="1:23" ht="16.5" x14ac:dyDescent="0.2">
      <c r="A20" s="8"/>
      <c r="B20" s="174" t="s">
        <v>196</v>
      </c>
      <c r="C20" s="174" t="s">
        <v>197</v>
      </c>
      <c r="D20" s="174" t="s">
        <v>198</v>
      </c>
      <c r="E20" s="174"/>
      <c r="F20" s="174"/>
      <c r="G20" s="39" t="s">
        <v>494</v>
      </c>
      <c r="H20" s="58">
        <v>0.95339433678537144</v>
      </c>
      <c r="I20" s="58">
        <v>1.2116955531604132</v>
      </c>
      <c r="J20" s="58">
        <v>1.0273015430246433</v>
      </c>
      <c r="K20" s="189" t="s">
        <v>482</v>
      </c>
      <c r="L20" s="189" t="s">
        <v>482</v>
      </c>
      <c r="M20" s="189" t="s">
        <v>482</v>
      </c>
      <c r="N20" s="189" t="s">
        <v>482</v>
      </c>
      <c r="O20" s="58"/>
      <c r="P20" s="58"/>
      <c r="Q20" s="30">
        <v>84.5</v>
      </c>
      <c r="R20" s="30">
        <v>551.1</v>
      </c>
      <c r="U20" s="209" t="s">
        <v>304</v>
      </c>
      <c r="V20" s="209"/>
      <c r="W20" s="30"/>
    </row>
    <row r="21" spans="1:23" x14ac:dyDescent="0.2">
      <c r="A21" s="8"/>
      <c r="B21" s="8"/>
      <c r="C21" s="43"/>
      <c r="D21" s="43"/>
      <c r="E21" s="43"/>
      <c r="F21" s="43"/>
      <c r="G21" s="39" t="s">
        <v>495</v>
      </c>
      <c r="H21" s="58">
        <v>0.66527883145623312</v>
      </c>
      <c r="I21" s="189" t="s">
        <v>482</v>
      </c>
      <c r="J21" s="189" t="s">
        <v>482</v>
      </c>
      <c r="K21" s="189" t="s">
        <v>482</v>
      </c>
      <c r="L21" s="189" t="s">
        <v>482</v>
      </c>
      <c r="M21" s="189" t="s">
        <v>482</v>
      </c>
      <c r="N21" s="189" t="s">
        <v>482</v>
      </c>
      <c r="O21" s="58"/>
      <c r="P21" s="58"/>
      <c r="Q21" s="30">
        <v>109.2</v>
      </c>
      <c r="R21" s="30">
        <v>28.2</v>
      </c>
      <c r="U21" s="176" t="s">
        <v>109</v>
      </c>
      <c r="V21" s="176" t="s">
        <v>79</v>
      </c>
      <c r="W21" s="30"/>
    </row>
    <row r="22" spans="1:23" x14ac:dyDescent="0.2">
      <c r="A22" s="8"/>
      <c r="B22" s="8"/>
      <c r="C22" s="43"/>
      <c r="D22" s="43"/>
      <c r="E22" s="43"/>
      <c r="F22" s="43"/>
      <c r="G22" s="39" t="s">
        <v>496</v>
      </c>
      <c r="H22" s="58">
        <v>0.70452024401126456</v>
      </c>
      <c r="I22" s="189" t="s">
        <v>482</v>
      </c>
      <c r="J22" s="189" t="s">
        <v>482</v>
      </c>
      <c r="K22" s="189" t="s">
        <v>482</v>
      </c>
      <c r="L22" s="189" t="s">
        <v>482</v>
      </c>
      <c r="M22" s="189" t="s">
        <v>482</v>
      </c>
      <c r="N22" s="189" t="s">
        <v>482</v>
      </c>
      <c r="O22" s="58"/>
      <c r="P22" s="58"/>
      <c r="Q22" s="30">
        <v>63.4</v>
      </c>
      <c r="R22" s="30">
        <v>70.400000000000006</v>
      </c>
      <c r="U22" s="58">
        <v>7.6E-3</v>
      </c>
      <c r="V22" s="58">
        <v>0.1867</v>
      </c>
      <c r="W22" s="30"/>
    </row>
    <row r="23" spans="1:23" x14ac:dyDescent="0.2">
      <c r="A23" s="8"/>
      <c r="B23" s="8"/>
      <c r="C23" s="43"/>
      <c r="D23" s="43"/>
      <c r="E23" s="43"/>
      <c r="F23" s="43"/>
      <c r="G23" s="39" t="s">
        <v>497</v>
      </c>
      <c r="H23" s="58">
        <v>0.81685668487206842</v>
      </c>
      <c r="I23" s="189" t="s">
        <v>482</v>
      </c>
      <c r="J23" s="189" t="s">
        <v>482</v>
      </c>
      <c r="K23" s="58">
        <v>0.90102389078498302</v>
      </c>
      <c r="L23" s="58">
        <v>0.9175267493608561</v>
      </c>
      <c r="M23" s="58">
        <v>0.62885326757090065</v>
      </c>
      <c r="N23" s="58">
        <v>1.0228349920329829</v>
      </c>
      <c r="O23" s="58"/>
      <c r="P23" s="58"/>
      <c r="Q23" s="30">
        <v>56.3</v>
      </c>
      <c r="R23" s="30">
        <v>47.5</v>
      </c>
      <c r="U23" s="58">
        <v>1.3100000000000001E-2</v>
      </c>
      <c r="V23" s="58">
        <v>8.1900000000000001E-2</v>
      </c>
      <c r="W23" s="30"/>
    </row>
    <row r="24" spans="1:23" x14ac:dyDescent="0.2">
      <c r="A24" s="8"/>
      <c r="B24" s="8"/>
      <c r="C24" s="43"/>
      <c r="D24" s="43"/>
      <c r="E24" s="43"/>
      <c r="F24" s="43"/>
      <c r="G24" s="39" t="s">
        <v>498</v>
      </c>
      <c r="H24" s="58">
        <v>0.58519897211427918</v>
      </c>
      <c r="I24" s="189" t="s">
        <v>482</v>
      </c>
      <c r="J24" s="189" t="s">
        <v>482</v>
      </c>
      <c r="K24" s="58">
        <v>1.1406901782328405</v>
      </c>
      <c r="L24" s="58">
        <v>1.0155288324969227</v>
      </c>
      <c r="M24" s="58">
        <v>1.1652281134401983</v>
      </c>
      <c r="N24" s="58">
        <v>0.93660130536740682</v>
      </c>
      <c r="O24" s="58"/>
      <c r="P24" s="58"/>
      <c r="Q24" s="43"/>
      <c r="U24" s="58">
        <v>2.3799999999999998E-2</v>
      </c>
      <c r="V24" s="58">
        <v>0.11710000000000001</v>
      </c>
      <c r="W24" s="30"/>
    </row>
    <row r="25" spans="1:23" x14ac:dyDescent="0.2">
      <c r="A25" s="8"/>
      <c r="B25" s="8"/>
      <c r="C25" s="43"/>
      <c r="D25" s="43"/>
      <c r="E25" s="43"/>
      <c r="F25" s="43"/>
      <c r="G25" s="39" t="s">
        <v>499</v>
      </c>
      <c r="H25" s="58">
        <v>0.43302881204650628</v>
      </c>
      <c r="I25" s="189" t="s">
        <v>482</v>
      </c>
      <c r="J25" s="189" t="s">
        <v>482</v>
      </c>
      <c r="K25" s="58">
        <v>1.1255214258627229</v>
      </c>
      <c r="L25" s="58">
        <v>0.93315026986080873</v>
      </c>
      <c r="M25" s="58">
        <v>0.72133168927250157</v>
      </c>
      <c r="N25" s="58">
        <v>0.88908629911957515</v>
      </c>
      <c r="O25" s="58"/>
      <c r="P25" s="58" t="s">
        <v>73</v>
      </c>
      <c r="Q25" s="44">
        <f>AVERAGE(Q18:Q23)</f>
        <v>73.95</v>
      </c>
      <c r="R25" s="44">
        <f>AVERAGE(R18:R23)</f>
        <v>151.4</v>
      </c>
      <c r="U25" s="58">
        <v>2.75E-2</v>
      </c>
      <c r="V25" s="58">
        <v>5.4600000000000003E-2</v>
      </c>
      <c r="W25" s="30"/>
    </row>
    <row r="26" spans="1:23" x14ac:dyDescent="0.2">
      <c r="A26" s="8"/>
      <c r="B26" s="8"/>
      <c r="C26" s="43"/>
      <c r="D26" s="43"/>
      <c r="E26" s="43"/>
      <c r="F26" s="43"/>
      <c r="G26" s="39" t="s">
        <v>500</v>
      </c>
      <c r="H26" s="58">
        <v>0.49709884195942289</v>
      </c>
      <c r="I26" s="58">
        <v>0.99943404352800291</v>
      </c>
      <c r="J26" s="58">
        <v>1.7359268594689092</v>
      </c>
      <c r="K26" s="58">
        <v>0.66742510428517254</v>
      </c>
      <c r="L26" s="58">
        <v>1.0567181138149797</v>
      </c>
      <c r="M26" s="58">
        <v>1.405672009864364</v>
      </c>
      <c r="N26" s="58">
        <v>0.78193474453040812</v>
      </c>
      <c r="O26" s="58"/>
      <c r="P26" s="121" t="s">
        <v>542</v>
      </c>
      <c r="Q26" s="44">
        <f>_xlfn.STDEV.S(Q18:Q23)/SQRT(COUNT(Q18:Q23))</f>
        <v>11.788942559308136</v>
      </c>
      <c r="R26" s="44">
        <f>_xlfn.STDEV.S(R18:R23)/SQRT(COUNT(R18:R23))</f>
        <v>81.057456987826455</v>
      </c>
      <c r="U26" s="58">
        <v>3.9199999999999999E-2</v>
      </c>
      <c r="V26" s="58">
        <v>8.7899999999999992E-2</v>
      </c>
      <c r="W26" s="30"/>
    </row>
    <row r="27" spans="1:23" x14ac:dyDescent="0.2">
      <c r="A27" s="8"/>
      <c r="B27" s="8"/>
      <c r="C27" s="43"/>
      <c r="D27" s="43"/>
      <c r="E27" s="43"/>
      <c r="F27" s="43"/>
      <c r="G27" s="39" t="s">
        <v>501</v>
      </c>
      <c r="H27" s="58">
        <v>0.99406606021841537</v>
      </c>
      <c r="I27" s="58">
        <v>1.3637591511673883</v>
      </c>
      <c r="J27" s="58">
        <v>2.1390532817648191</v>
      </c>
      <c r="K27" s="58">
        <v>1.0223739097459235</v>
      </c>
      <c r="L27" s="58">
        <v>0.98712243158791779</v>
      </c>
      <c r="M27" s="58">
        <v>0.9802712700369921</v>
      </c>
      <c r="N27" s="58">
        <v>1.0472785840821359</v>
      </c>
      <c r="O27" s="58"/>
      <c r="P27" s="58" t="s">
        <v>350</v>
      </c>
      <c r="Q27" s="43"/>
      <c r="R27" s="198">
        <f>_xlfn.T.TEST(Q18:Q23,R18:R23,2,3)</f>
        <v>0.38612625646548765</v>
      </c>
      <c r="U27" s="58">
        <v>3.7900000000000003E-2</v>
      </c>
      <c r="V27" s="58">
        <v>0.1646</v>
      </c>
      <c r="W27" s="30"/>
    </row>
    <row r="28" spans="1:23" x14ac:dyDescent="0.2">
      <c r="A28" s="8"/>
      <c r="B28" s="8"/>
      <c r="C28" s="43"/>
      <c r="D28" s="43"/>
      <c r="E28" s="43"/>
      <c r="F28" s="43"/>
      <c r="G28" s="8"/>
      <c r="O28" s="58"/>
      <c r="P28" s="58"/>
      <c r="Q28" s="43"/>
      <c r="U28" s="58">
        <v>7.7300000000000008E-2</v>
      </c>
      <c r="V28" s="58"/>
      <c r="W28" s="30"/>
    </row>
    <row r="29" spans="1:23" x14ac:dyDescent="0.2">
      <c r="A29" s="8"/>
      <c r="B29" s="8"/>
      <c r="C29" s="43"/>
      <c r="D29" s="43"/>
      <c r="E29" s="43"/>
      <c r="F29" s="43"/>
      <c r="G29" s="30" t="s">
        <v>73</v>
      </c>
      <c r="H29" s="58">
        <v>1</v>
      </c>
      <c r="I29" s="58">
        <v>1</v>
      </c>
      <c r="J29" s="58">
        <v>1</v>
      </c>
      <c r="K29" s="58">
        <v>1</v>
      </c>
      <c r="L29" s="58">
        <v>1.0000000000000002</v>
      </c>
      <c r="M29" s="58">
        <v>1</v>
      </c>
      <c r="N29" s="58">
        <v>1.0000000000000002</v>
      </c>
      <c r="O29" s="58"/>
      <c r="P29" s="58"/>
      <c r="Q29" s="43"/>
      <c r="U29" s="58">
        <v>2.0899999999999998E-2</v>
      </c>
      <c r="V29" s="58"/>
    </row>
    <row r="30" spans="1:23" x14ac:dyDescent="0.2">
      <c r="A30" s="8"/>
      <c r="B30" s="8"/>
      <c r="C30" s="43"/>
      <c r="D30" s="43"/>
      <c r="E30" s="43"/>
      <c r="F30" s="43"/>
      <c r="G30" s="121" t="s">
        <v>542</v>
      </c>
      <c r="H30" s="58">
        <f>_xlfn.STDEV.S(H5:H27)/SQRT(COUNT(H5:H27))</f>
        <v>0.11032072891165159</v>
      </c>
      <c r="I30" s="58">
        <f>_xlfn.STDEV.S(I5:I27)/SQRT(COUNT(I5:I27))</f>
        <v>0.26396036330105621</v>
      </c>
      <c r="J30" s="58">
        <f>_xlfn.STDEV.S(J5:J27)/SQRT(COUNT(J5:J27))</f>
        <v>0.15696004401430785</v>
      </c>
      <c r="K30" s="58">
        <f>_xlfn.STDEV.S(K5:K27)/SQRT(COUNT(K5:K27))</f>
        <v>0.1208477391061631</v>
      </c>
      <c r="L30" s="58">
        <f>_xlfn.STDEV.S(L5:L27)/SQRT(COUNT(L5:L27))</f>
        <v>2.8406558721904847E-2</v>
      </c>
      <c r="M30" s="58">
        <f t="shared" ref="M30:N30" si="0">_xlfn.STDEV.S(M5:M27)/SQRT(COUNT(M5:M27))</f>
        <v>0.14035457931230086</v>
      </c>
      <c r="N30" s="58">
        <f t="shared" si="0"/>
        <v>0.13359152943716626</v>
      </c>
      <c r="O30" s="58"/>
      <c r="P30" s="58"/>
      <c r="Q30" s="43"/>
      <c r="U30" s="58">
        <v>0.05</v>
      </c>
      <c r="V30" s="58"/>
    </row>
    <row r="31" spans="1:23" x14ac:dyDescent="0.2">
      <c r="G31" s="8"/>
      <c r="H31" s="59"/>
      <c r="I31" s="59"/>
      <c r="J31" s="59"/>
      <c r="K31" s="59"/>
      <c r="L31" s="59"/>
      <c r="M31" s="59"/>
      <c r="N31" s="59"/>
      <c r="O31" s="8"/>
      <c r="P31" s="8"/>
      <c r="Q31" s="43"/>
      <c r="U31" s="58">
        <v>1.95E-2</v>
      </c>
      <c r="V31" s="58"/>
    </row>
    <row r="32" spans="1:23" x14ac:dyDescent="0.2">
      <c r="A32" s="42"/>
      <c r="B32" s="42"/>
      <c r="C32" s="42"/>
      <c r="G32" s="224" t="s">
        <v>539</v>
      </c>
      <c r="H32" s="224"/>
      <c r="I32" s="224"/>
      <c r="J32" s="224"/>
      <c r="K32" s="224"/>
      <c r="L32" s="224"/>
      <c r="M32" s="224"/>
      <c r="N32" s="224"/>
      <c r="U32" s="58">
        <v>1.7600000000000001E-2</v>
      </c>
      <c r="V32" s="58"/>
      <c r="W32" s="30"/>
    </row>
    <row r="33" spans="2:23" ht="16.5" x14ac:dyDescent="0.2">
      <c r="G33" s="21"/>
      <c r="H33" s="39" t="s">
        <v>502</v>
      </c>
      <c r="I33" s="39" t="s">
        <v>503</v>
      </c>
      <c r="J33" s="39" t="s">
        <v>504</v>
      </c>
      <c r="K33" s="39" t="s">
        <v>505</v>
      </c>
      <c r="L33" s="39" t="s">
        <v>506</v>
      </c>
      <c r="M33" s="39" t="s">
        <v>507</v>
      </c>
      <c r="N33" s="39" t="s">
        <v>508</v>
      </c>
      <c r="U33" s="21"/>
      <c r="V33" s="21"/>
      <c r="W33" s="30"/>
    </row>
    <row r="34" spans="2:23" ht="15.75" customHeight="1" x14ac:dyDescent="0.2">
      <c r="G34" s="39" t="s">
        <v>151</v>
      </c>
      <c r="H34" s="58">
        <v>4.0503245096492568</v>
      </c>
      <c r="I34" s="58">
        <v>0.91471170207127417</v>
      </c>
      <c r="J34" s="58">
        <v>0.30396512886045141</v>
      </c>
      <c r="K34" s="58">
        <v>4.5506257110352673E-2</v>
      </c>
      <c r="L34" s="58">
        <v>1.0766025944512831</v>
      </c>
      <c r="M34" s="58">
        <v>0.38840937114673274</v>
      </c>
      <c r="N34" s="58">
        <v>0.74383825072305532</v>
      </c>
      <c r="T34" s="58" t="s">
        <v>73</v>
      </c>
      <c r="U34" s="58">
        <f>AVERAGE(U22:U32)</f>
        <v>3.0400000000000003E-2</v>
      </c>
      <c r="V34" s="58">
        <f>AVERAGE(V22:V32)</f>
        <v>0.11546666666666666</v>
      </c>
      <c r="W34" s="30"/>
    </row>
    <row r="35" spans="2:23" x14ac:dyDescent="0.2">
      <c r="B35" s="209" t="s">
        <v>78</v>
      </c>
      <c r="C35" s="209"/>
      <c r="D35" s="209"/>
      <c r="E35" s="173"/>
      <c r="F35" s="173"/>
      <c r="G35" s="39" t="s">
        <v>475</v>
      </c>
      <c r="H35" s="58">
        <v>6.2154466325983835</v>
      </c>
      <c r="I35" s="189" t="s">
        <v>482</v>
      </c>
      <c r="J35" s="189" t="s">
        <v>482</v>
      </c>
      <c r="K35" s="58">
        <v>0.10921501706484642</v>
      </c>
      <c r="L35" s="58">
        <v>0.91184546917905507</v>
      </c>
      <c r="M35" s="58">
        <v>1.7200986436498142</v>
      </c>
      <c r="N35" s="58">
        <v>0.57218974537852041</v>
      </c>
      <c r="O35" s="8"/>
      <c r="P35" s="8"/>
      <c r="Q35" s="8"/>
      <c r="R35" s="8"/>
      <c r="S35" s="43"/>
      <c r="T35" s="121" t="s">
        <v>542</v>
      </c>
      <c r="U35" s="58">
        <f>_xlfn.STDEV.S(U22:U32)/SQRT(COUNT(U22:U32))</f>
        <v>6.001105958677342E-3</v>
      </c>
      <c r="V35" s="58">
        <f>_xlfn.STDEV.S(V22:V32)/SQRT(COUNT(V22:V32))</f>
        <v>2.0882475374767676E-2</v>
      </c>
      <c r="W35" s="30"/>
    </row>
    <row r="36" spans="2:23" x14ac:dyDescent="0.2">
      <c r="B36" s="215" t="s">
        <v>237</v>
      </c>
      <c r="C36" s="215"/>
      <c r="D36" s="215"/>
      <c r="E36" s="174"/>
      <c r="F36" s="174"/>
      <c r="G36" s="39" t="s">
        <v>476</v>
      </c>
      <c r="H36" s="58">
        <v>13.731993543952873</v>
      </c>
      <c r="I36" s="58">
        <v>1.2257962735142318</v>
      </c>
      <c r="J36" s="58">
        <v>0.18627912828025939</v>
      </c>
      <c r="K36" s="58">
        <v>0.38225255972696248</v>
      </c>
      <c r="L36" s="58">
        <v>0.70731938263422034</v>
      </c>
      <c r="M36" s="58">
        <v>2.1270036991368677</v>
      </c>
      <c r="N36" s="58">
        <v>0.17661222287837328</v>
      </c>
      <c r="O36" s="8"/>
      <c r="P36" s="8"/>
      <c r="Q36" s="8"/>
      <c r="R36" s="8"/>
      <c r="S36" s="43"/>
      <c r="T36" s="58" t="s">
        <v>350</v>
      </c>
      <c r="U36" s="44"/>
      <c r="V36" s="198">
        <f>_xlfn.T.TEST(U22:U32,V22:V27,2,3)</f>
        <v>8.2762433497393564E-3</v>
      </c>
      <c r="W36" s="30"/>
    </row>
    <row r="37" spans="2:23" x14ac:dyDescent="0.2">
      <c r="B37" s="174" t="s">
        <v>196</v>
      </c>
      <c r="C37" s="174" t="s">
        <v>197</v>
      </c>
      <c r="D37" s="174" t="s">
        <v>198</v>
      </c>
      <c r="E37" s="174"/>
      <c r="F37" s="174"/>
      <c r="G37" s="39" t="s">
        <v>477</v>
      </c>
      <c r="H37" s="58">
        <v>8.6331107621069485</v>
      </c>
      <c r="I37" s="58">
        <v>1.5057049933825921</v>
      </c>
      <c r="J37" s="58">
        <v>0.19552963192294165</v>
      </c>
      <c r="K37" s="58">
        <v>0.23663253697383391</v>
      </c>
      <c r="L37" s="58">
        <v>0.71158034277057103</v>
      </c>
      <c r="M37" s="58">
        <v>2.4044389642416766</v>
      </c>
      <c r="N37" s="58">
        <v>0.9001119356459415</v>
      </c>
      <c r="O37" s="8"/>
      <c r="P37" s="8"/>
      <c r="Q37" s="8"/>
      <c r="R37" s="8"/>
      <c r="S37" s="43"/>
      <c r="W37" s="30"/>
    </row>
    <row r="38" spans="2:23" ht="16.5" x14ac:dyDescent="0.2">
      <c r="G38" s="39" t="s">
        <v>478</v>
      </c>
      <c r="H38" s="58">
        <v>8.3371768089722345</v>
      </c>
      <c r="I38" s="189" t="s">
        <v>482</v>
      </c>
      <c r="J38" s="189" t="s">
        <v>482</v>
      </c>
      <c r="K38" s="58">
        <v>0.14562002275312855</v>
      </c>
      <c r="L38" s="189" t="s">
        <v>482</v>
      </c>
      <c r="M38" s="189" t="s">
        <v>482</v>
      </c>
      <c r="N38" s="189" t="s">
        <v>482</v>
      </c>
      <c r="O38" s="8"/>
      <c r="P38" s="8"/>
      <c r="Q38" s="8"/>
      <c r="R38" s="8"/>
      <c r="S38" s="43"/>
      <c r="U38" s="173" t="s">
        <v>305</v>
      </c>
      <c r="V38" s="173"/>
      <c r="W38" s="30"/>
    </row>
    <row r="39" spans="2:23" x14ac:dyDescent="0.2">
      <c r="G39" s="39" t="s">
        <v>480</v>
      </c>
      <c r="H39" s="58">
        <v>2.2381294021212779</v>
      </c>
      <c r="I39" s="189" t="s">
        <v>482</v>
      </c>
      <c r="J39" s="189" t="s">
        <v>482</v>
      </c>
      <c r="K39" s="58">
        <v>0.10921501706484642</v>
      </c>
      <c r="L39" s="189" t="s">
        <v>482</v>
      </c>
      <c r="M39" s="189" t="s">
        <v>482</v>
      </c>
      <c r="N39" s="189" t="s">
        <v>482</v>
      </c>
      <c r="O39" s="8"/>
      <c r="P39" s="8"/>
      <c r="Q39" s="8"/>
      <c r="R39" s="8"/>
      <c r="S39" s="43"/>
      <c r="T39" s="43"/>
      <c r="U39" s="176" t="s">
        <v>109</v>
      </c>
      <c r="V39" s="176" t="s">
        <v>79</v>
      </c>
      <c r="W39" s="30"/>
    </row>
    <row r="40" spans="2:23" x14ac:dyDescent="0.2">
      <c r="G40" s="39" t="s">
        <v>485</v>
      </c>
      <c r="H40" s="58">
        <v>1.3127928508110214</v>
      </c>
      <c r="I40" s="189" t="s">
        <v>482</v>
      </c>
      <c r="J40" s="189" t="s">
        <v>482</v>
      </c>
      <c r="K40" s="58">
        <v>1.0011376564277589E-2</v>
      </c>
      <c r="L40" s="189" t="s">
        <v>482</v>
      </c>
      <c r="M40" s="189" t="s">
        <v>482</v>
      </c>
      <c r="N40" s="189" t="s">
        <v>482</v>
      </c>
      <c r="O40" s="8"/>
      <c r="P40" s="8"/>
      <c r="Q40" s="8"/>
      <c r="R40" s="8"/>
      <c r="S40" s="43"/>
      <c r="T40" s="43"/>
      <c r="U40" s="58">
        <v>1.6200000000000003E-2</v>
      </c>
      <c r="V40" s="58">
        <v>2.7099999999999999E-2</v>
      </c>
      <c r="W40" s="30"/>
    </row>
    <row r="41" spans="2:23" ht="16.5" customHeight="1" x14ac:dyDescent="0.2">
      <c r="G41" s="39" t="s">
        <v>486</v>
      </c>
      <c r="H41" s="58">
        <v>3.0984219081354318</v>
      </c>
      <c r="I41" s="189" t="s">
        <v>482</v>
      </c>
      <c r="J41" s="189" t="s">
        <v>482</v>
      </c>
      <c r="K41" s="58">
        <v>0.14562002275312855</v>
      </c>
      <c r="L41" s="189" t="s">
        <v>482</v>
      </c>
      <c r="M41" s="189" t="s">
        <v>482</v>
      </c>
      <c r="N41" s="189" t="s">
        <v>482</v>
      </c>
      <c r="O41" s="8"/>
      <c r="P41" s="8"/>
      <c r="Q41" s="8"/>
      <c r="R41" s="8"/>
      <c r="S41" s="43"/>
      <c r="T41" s="43"/>
      <c r="U41" s="58">
        <v>4.5700000000000005E-2</v>
      </c>
      <c r="V41" s="58">
        <v>2.4500000000000001E-2</v>
      </c>
      <c r="W41" s="30"/>
    </row>
    <row r="42" spans="2:23" x14ac:dyDescent="0.2">
      <c r="G42" s="39" t="s">
        <v>487</v>
      </c>
      <c r="H42" s="58">
        <v>7.419891240671646</v>
      </c>
      <c r="I42" s="189" t="s">
        <v>482</v>
      </c>
      <c r="J42" s="189" t="s">
        <v>482</v>
      </c>
      <c r="K42" s="58">
        <v>0.19416003033750476</v>
      </c>
      <c r="L42" s="189" t="s">
        <v>482</v>
      </c>
      <c r="M42" s="189" t="s">
        <v>482</v>
      </c>
      <c r="N42" s="189" t="s">
        <v>482</v>
      </c>
      <c r="O42" s="8"/>
      <c r="P42" s="8"/>
      <c r="Q42" s="8"/>
      <c r="R42" s="8"/>
      <c r="S42" s="43"/>
      <c r="T42" s="43"/>
      <c r="U42" s="58">
        <v>4.07E-2</v>
      </c>
      <c r="V42" s="58">
        <v>3.15E-2</v>
      </c>
      <c r="W42" s="30"/>
    </row>
    <row r="43" spans="2:23" x14ac:dyDescent="0.2">
      <c r="G43" s="39" t="s">
        <v>488</v>
      </c>
      <c r="H43" s="58">
        <v>5.5460962413421653</v>
      </c>
      <c r="I43" s="189" t="s">
        <v>482</v>
      </c>
      <c r="J43" s="189" t="s">
        <v>482</v>
      </c>
      <c r="K43" s="189" t="s">
        <v>482</v>
      </c>
      <c r="L43" s="58">
        <v>1.029732032951425</v>
      </c>
      <c r="M43" s="58">
        <v>1.0172626387176333</v>
      </c>
      <c r="N43" s="189" t="s">
        <v>482</v>
      </c>
      <c r="O43" s="8"/>
      <c r="P43" s="8"/>
      <c r="Q43" s="8"/>
      <c r="R43" s="8"/>
      <c r="S43" s="43"/>
      <c r="T43" s="43"/>
      <c r="U43" s="58">
        <v>6.2E-2</v>
      </c>
      <c r="V43" s="58">
        <v>3.3799999999999997E-2</v>
      </c>
    </row>
    <row r="44" spans="2:23" x14ac:dyDescent="0.2">
      <c r="G44" s="39" t="s">
        <v>489</v>
      </c>
      <c r="H44" s="58">
        <v>3.1986314187298999</v>
      </c>
      <c r="I44" s="189" t="s">
        <v>482</v>
      </c>
      <c r="J44" s="189" t="s">
        <v>482</v>
      </c>
      <c r="K44" s="58">
        <v>8.7978763746681829E-2</v>
      </c>
      <c r="L44" s="58">
        <v>1.0325726730423255</v>
      </c>
      <c r="M44" s="58">
        <v>2.9223181257706536</v>
      </c>
      <c r="N44" s="58">
        <v>0.1702327055545873</v>
      </c>
      <c r="O44" s="8"/>
      <c r="P44" s="8"/>
      <c r="Q44" s="8"/>
      <c r="R44" s="8"/>
      <c r="S44" s="43"/>
      <c r="T44" s="43"/>
      <c r="U44" s="58">
        <v>4.1799999999999997E-2</v>
      </c>
      <c r="V44" s="58">
        <v>3.0299999999999997E-2</v>
      </c>
    </row>
    <row r="45" spans="2:23" x14ac:dyDescent="0.2">
      <c r="G45" s="39" t="s">
        <v>490</v>
      </c>
      <c r="H45" s="58">
        <v>3.8847857690744205</v>
      </c>
      <c r="I45" s="189" t="s">
        <v>482</v>
      </c>
      <c r="J45" s="189" t="s">
        <v>482</v>
      </c>
      <c r="K45" s="58">
        <v>0.15168752370117558</v>
      </c>
      <c r="L45" s="58">
        <v>1.0098475523151218</v>
      </c>
      <c r="M45" s="58">
        <v>2.3304562268803943</v>
      </c>
      <c r="N45" s="58">
        <v>0.31348103240995295</v>
      </c>
      <c r="O45" s="8"/>
      <c r="P45" s="8"/>
      <c r="Q45" s="8"/>
      <c r="R45" s="8"/>
      <c r="S45" s="43"/>
      <c r="T45" s="43"/>
      <c r="U45" s="58">
        <v>4.4400000000000002E-2</v>
      </c>
      <c r="V45" s="58">
        <v>5.28E-2</v>
      </c>
    </row>
    <row r="46" spans="2:23" x14ac:dyDescent="0.2">
      <c r="G46" s="39" t="s">
        <v>491</v>
      </c>
      <c r="H46" s="58">
        <v>2.8454850304747015</v>
      </c>
      <c r="I46" s="189" t="s">
        <v>482</v>
      </c>
      <c r="J46" s="189" t="s">
        <v>482</v>
      </c>
      <c r="K46" s="58">
        <v>8.4945013272658326E-2</v>
      </c>
      <c r="L46" s="58">
        <v>1.0623993939967806</v>
      </c>
      <c r="M46" s="58">
        <v>1.738594327990135</v>
      </c>
      <c r="N46" s="58">
        <v>0.56299852620161672</v>
      </c>
      <c r="O46" s="8"/>
      <c r="P46" s="8"/>
      <c r="Q46" s="8"/>
      <c r="R46" s="8"/>
      <c r="S46" s="43"/>
      <c r="T46" s="43"/>
      <c r="U46" s="58">
        <v>6.0899999999999996E-2</v>
      </c>
      <c r="V46" s="58"/>
      <c r="W46" s="30"/>
    </row>
    <row r="47" spans="2:23" x14ac:dyDescent="0.2">
      <c r="G47" s="39" t="s">
        <v>492</v>
      </c>
      <c r="H47" s="58">
        <v>8.058880431695215</v>
      </c>
      <c r="I47" s="58">
        <v>0.79846760372491943</v>
      </c>
      <c r="J47" s="58">
        <v>0.2422346781519954</v>
      </c>
      <c r="K47" s="58">
        <v>0.1547212741751991</v>
      </c>
      <c r="L47" s="58">
        <v>0.62920178013445704</v>
      </c>
      <c r="M47" s="58">
        <v>1.1652281134401972</v>
      </c>
      <c r="N47" s="58">
        <v>2.1369852440316799</v>
      </c>
      <c r="O47" s="8"/>
      <c r="P47" s="8"/>
      <c r="Q47" s="8"/>
      <c r="R47" s="8"/>
      <c r="S47" s="43"/>
      <c r="T47" s="43"/>
      <c r="U47" s="58">
        <v>6.480000000000001E-2</v>
      </c>
      <c r="V47" s="58"/>
      <c r="W47" s="30"/>
    </row>
    <row r="48" spans="2:23" x14ac:dyDescent="0.2">
      <c r="G48" s="39" t="s">
        <v>493</v>
      </c>
      <c r="H48" s="58">
        <v>3.1102241666073724</v>
      </c>
      <c r="I48" s="58">
        <v>1.090450846098276</v>
      </c>
      <c r="J48" s="58">
        <v>0.17466484010803343</v>
      </c>
      <c r="K48" s="58">
        <v>0.14258627227910506</v>
      </c>
      <c r="L48" s="58">
        <v>0.95161443045166194</v>
      </c>
      <c r="M48" s="58">
        <v>0.70283600493218101</v>
      </c>
      <c r="N48" s="58">
        <v>1.3946010579577597</v>
      </c>
      <c r="O48" s="8"/>
      <c r="P48" s="8"/>
      <c r="Q48" s="8"/>
      <c r="R48" s="8"/>
      <c r="S48" s="43"/>
      <c r="T48" s="43"/>
      <c r="U48" s="58">
        <v>4.99E-2</v>
      </c>
      <c r="V48" s="58"/>
      <c r="W48" s="30"/>
    </row>
    <row r="49" spans="2:23" x14ac:dyDescent="0.2">
      <c r="G49" s="39" t="s">
        <v>494</v>
      </c>
      <c r="H49" s="58">
        <v>2.930470066386035</v>
      </c>
      <c r="I49" s="58">
        <v>1.0764973253239052</v>
      </c>
      <c r="J49" s="58">
        <v>0.42809528443579148</v>
      </c>
      <c r="K49" s="189" t="s">
        <v>482</v>
      </c>
      <c r="L49" s="189" t="s">
        <v>482</v>
      </c>
      <c r="M49" s="189" t="s">
        <v>482</v>
      </c>
      <c r="N49" s="189" t="s">
        <v>482</v>
      </c>
      <c r="O49" s="8"/>
      <c r="P49" s="8"/>
      <c r="Q49" s="8"/>
      <c r="R49" s="8"/>
      <c r="S49" s="43"/>
      <c r="T49" s="43"/>
      <c r="U49" s="58">
        <v>6.1100000000000002E-2</v>
      </c>
      <c r="V49" s="58"/>
      <c r="W49" s="30"/>
    </row>
    <row r="50" spans="2:23" x14ac:dyDescent="0.2">
      <c r="G50" s="39" t="s">
        <v>495</v>
      </c>
      <c r="H50" s="58">
        <v>0.84370791975990311</v>
      </c>
      <c r="I50" s="58">
        <v>0.62701748525293799</v>
      </c>
      <c r="J50" s="58">
        <v>0.15704645033834289</v>
      </c>
      <c r="K50" s="189" t="s">
        <v>482</v>
      </c>
      <c r="L50" s="189" t="s">
        <v>482</v>
      </c>
      <c r="M50" s="189" t="s">
        <v>482</v>
      </c>
      <c r="N50" s="189" t="s">
        <v>482</v>
      </c>
      <c r="O50" s="8"/>
      <c r="P50" s="8"/>
      <c r="Q50" s="8"/>
      <c r="R50" s="8"/>
      <c r="S50" s="43"/>
      <c r="T50" s="43"/>
      <c r="U50" s="58">
        <v>4.7300000000000002E-2</v>
      </c>
      <c r="V50" s="58"/>
      <c r="W50" s="30"/>
    </row>
    <row r="51" spans="2:23" x14ac:dyDescent="0.2">
      <c r="G51" s="39" t="s">
        <v>496</v>
      </c>
      <c r="H51" s="58">
        <v>16.914435247529813</v>
      </c>
      <c r="I51" s="58">
        <v>1.1707639172067159</v>
      </c>
      <c r="J51" s="58">
        <v>9.5013810865561529E-2</v>
      </c>
      <c r="K51" s="58">
        <v>0.13955252180508154</v>
      </c>
      <c r="L51" s="58">
        <v>0.58943281886185017</v>
      </c>
      <c r="M51" s="58">
        <v>1.6091245376078918</v>
      </c>
      <c r="N51" s="58">
        <v>0.55068183332625464</v>
      </c>
      <c r="O51" s="8"/>
      <c r="P51" s="8"/>
      <c r="Q51" s="8"/>
      <c r="R51" s="8"/>
      <c r="S51" s="43"/>
      <c r="T51" s="43"/>
      <c r="U51" s="21"/>
      <c r="V51" s="21"/>
      <c r="W51" s="30"/>
    </row>
    <row r="52" spans="2:23" ht="14.25" customHeight="1" x14ac:dyDescent="0.2">
      <c r="B52" s="215" t="s">
        <v>238</v>
      </c>
      <c r="C52" s="215"/>
      <c r="D52" s="215"/>
      <c r="E52" s="174"/>
      <c r="F52" s="174"/>
      <c r="G52" s="39" t="s">
        <v>497</v>
      </c>
      <c r="H52" s="58">
        <v>1.875418358301459</v>
      </c>
      <c r="I52" s="58">
        <v>1.2512923286769542</v>
      </c>
      <c r="J52" s="58">
        <v>0.21518383291079113</v>
      </c>
      <c r="K52" s="58">
        <v>0.18809252938945772</v>
      </c>
      <c r="L52" s="189" t="s">
        <v>482</v>
      </c>
      <c r="M52" s="189" t="s">
        <v>482</v>
      </c>
      <c r="N52" s="189" t="s">
        <v>482</v>
      </c>
      <c r="O52" s="8"/>
      <c r="P52" s="8"/>
      <c r="Q52" s="8"/>
      <c r="R52" s="8"/>
      <c r="S52" s="43"/>
      <c r="T52" s="58" t="s">
        <v>73</v>
      </c>
      <c r="U52" s="58">
        <f>AVERAGE(U40:U50)</f>
        <v>4.8618181818181824E-2</v>
      </c>
      <c r="V52" s="58">
        <f>AVERAGE(V40:V50)</f>
        <v>3.3333333333333333E-2</v>
      </c>
    </row>
    <row r="53" spans="2:23" x14ac:dyDescent="0.2">
      <c r="B53" s="174" t="s">
        <v>196</v>
      </c>
      <c r="C53" s="174" t="s">
        <v>197</v>
      </c>
      <c r="D53" s="174" t="s">
        <v>198</v>
      </c>
      <c r="E53" s="174"/>
      <c r="F53" s="174"/>
      <c r="G53" s="39" t="s">
        <v>498</v>
      </c>
      <c r="H53" s="58">
        <v>2.5443387788029375</v>
      </c>
      <c r="I53" s="58">
        <v>0.9078412498624765</v>
      </c>
      <c r="J53" s="58">
        <v>0.26929177386610836</v>
      </c>
      <c r="K53" s="58">
        <v>0.14562002275312855</v>
      </c>
      <c r="L53" s="189" t="s">
        <v>482</v>
      </c>
      <c r="M53" s="189" t="s">
        <v>482</v>
      </c>
      <c r="N53" s="189" t="s">
        <v>482</v>
      </c>
      <c r="O53" s="8"/>
      <c r="P53" s="8"/>
      <c r="Q53" s="8"/>
      <c r="R53" s="8"/>
      <c r="S53" s="43"/>
      <c r="T53" s="121" t="s">
        <v>542</v>
      </c>
      <c r="U53" s="58">
        <f>_xlfn.STDEV.S(U40:U50)/SQRT(COUNT(U40:U50))</f>
        <v>4.1967263904970267E-3</v>
      </c>
      <c r="V53" s="58">
        <f>_xlfn.STDEV.S(V40:V50)/SQRT(COUNT(V40:V50))</f>
        <v>4.1174965425337887E-3</v>
      </c>
    </row>
    <row r="54" spans="2:23" x14ac:dyDescent="0.2">
      <c r="G54" s="39" t="s">
        <v>499</v>
      </c>
      <c r="H54" s="58">
        <v>2.9202472923192615</v>
      </c>
      <c r="I54" s="189" t="s">
        <v>482</v>
      </c>
      <c r="J54" s="189" t="s">
        <v>482</v>
      </c>
      <c r="K54" s="58">
        <v>1.9719378081152827E-2</v>
      </c>
      <c r="L54" s="58">
        <v>1.2413597197235111</v>
      </c>
      <c r="M54" s="58">
        <v>0.32182490752157772</v>
      </c>
      <c r="N54" s="58">
        <v>0.25392330967854398</v>
      </c>
      <c r="O54" s="8"/>
      <c r="P54" s="8"/>
      <c r="Q54" s="8"/>
      <c r="R54" s="8"/>
      <c r="S54" s="43"/>
      <c r="T54" s="58" t="s">
        <v>350</v>
      </c>
      <c r="U54" s="44"/>
      <c r="V54" s="198">
        <f>_xlfn.T.TEST(U40:U50,V40:V45,2,2)</f>
        <v>3.2342166390032775E-2</v>
      </c>
    </row>
    <row r="55" spans="2:23" x14ac:dyDescent="0.2">
      <c r="G55" s="39" t="s">
        <v>500</v>
      </c>
      <c r="H55" s="58">
        <v>8.4378689398016142</v>
      </c>
      <c r="I55" s="189" t="s">
        <v>482</v>
      </c>
      <c r="J55" s="189" t="s">
        <v>482</v>
      </c>
      <c r="K55" s="58">
        <v>6.6742510428517254E-2</v>
      </c>
      <c r="L55" s="58">
        <v>0.86213426758829659</v>
      </c>
      <c r="M55" s="58">
        <v>1.8125770653514173</v>
      </c>
      <c r="N55" s="58">
        <v>0.45752526833642498</v>
      </c>
      <c r="O55" s="8"/>
      <c r="P55" s="8"/>
      <c r="Q55" s="8"/>
      <c r="R55" s="8"/>
      <c r="S55" s="43"/>
    </row>
    <row r="56" spans="2:23" ht="16.5" x14ac:dyDescent="0.2">
      <c r="G56" s="39" t="s">
        <v>501</v>
      </c>
      <c r="H56" s="58">
        <v>1.2937820010121672</v>
      </c>
      <c r="I56" s="189" t="s">
        <v>482</v>
      </c>
      <c r="J56" s="189" t="s">
        <v>482</v>
      </c>
      <c r="K56" s="58">
        <v>5.4607508532423209E-2</v>
      </c>
      <c r="L56" s="58">
        <v>1.1589811570873971</v>
      </c>
      <c r="M56" s="58">
        <v>1.5721331689272515</v>
      </c>
      <c r="N56" s="58">
        <v>0.45498295109198833</v>
      </c>
      <c r="O56" s="8"/>
      <c r="P56" s="8"/>
      <c r="Q56" s="8"/>
      <c r="R56" s="8"/>
      <c r="S56" s="43"/>
      <c r="T56" s="43"/>
      <c r="U56" s="173" t="s">
        <v>306</v>
      </c>
      <c r="V56" s="173"/>
    </row>
    <row r="57" spans="2:23" x14ac:dyDescent="0.2">
      <c r="G57" s="39" t="s">
        <v>511</v>
      </c>
      <c r="H57" s="58">
        <v>9.9569380664707321</v>
      </c>
      <c r="I57" s="58">
        <v>0.2745809519508981</v>
      </c>
      <c r="J57" s="58">
        <v>6.5959736327586865E-2</v>
      </c>
      <c r="K57" s="189" t="s">
        <v>482</v>
      </c>
      <c r="L57" s="189" t="s">
        <v>482</v>
      </c>
      <c r="M57" s="189" t="s">
        <v>482</v>
      </c>
      <c r="N57" s="189" t="s">
        <v>482</v>
      </c>
      <c r="O57" s="8"/>
      <c r="P57" s="8"/>
      <c r="Q57" s="8"/>
      <c r="R57" s="8"/>
      <c r="S57" s="43"/>
      <c r="T57" s="43"/>
      <c r="U57" s="176" t="s">
        <v>109</v>
      </c>
      <c r="V57" s="176" t="s">
        <v>79</v>
      </c>
    </row>
    <row r="58" spans="2:23" x14ac:dyDescent="0.2">
      <c r="G58" s="39" t="s">
        <v>512</v>
      </c>
      <c r="H58" s="58">
        <v>4.2224883098124328</v>
      </c>
      <c r="I58" s="189" t="s">
        <v>482</v>
      </c>
      <c r="J58" s="189" t="s">
        <v>482</v>
      </c>
      <c r="K58" s="189" t="s">
        <v>482</v>
      </c>
      <c r="L58" s="189" t="s">
        <v>482</v>
      </c>
      <c r="M58" s="189" t="s">
        <v>482</v>
      </c>
      <c r="N58" s="189" t="s">
        <v>482</v>
      </c>
      <c r="O58" s="8"/>
      <c r="P58" s="8"/>
      <c r="Q58" s="8"/>
      <c r="R58" s="8"/>
      <c r="S58" s="43"/>
      <c r="T58" s="43"/>
      <c r="U58" s="58">
        <v>0.33100000000000002</v>
      </c>
      <c r="V58" s="58">
        <v>0.129</v>
      </c>
    </row>
    <row r="59" spans="2:23" x14ac:dyDescent="0.2">
      <c r="G59" s="39" t="s">
        <v>513</v>
      </c>
      <c r="H59" s="58">
        <v>0.94863833374314721</v>
      </c>
      <c r="I59" s="189" t="s">
        <v>482</v>
      </c>
      <c r="J59" s="189" t="s">
        <v>482</v>
      </c>
      <c r="K59" s="189" t="s">
        <v>482</v>
      </c>
      <c r="L59" s="189" t="s">
        <v>482</v>
      </c>
      <c r="M59" s="189" t="s">
        <v>482</v>
      </c>
      <c r="N59" s="189" t="s">
        <v>482</v>
      </c>
      <c r="T59" s="43"/>
      <c r="U59" s="58">
        <v>0.39700000000000002</v>
      </c>
      <c r="V59" s="58">
        <v>4.6500000000000007E-2</v>
      </c>
    </row>
    <row r="60" spans="2:23" x14ac:dyDescent="0.2">
      <c r="G60" s="39" t="s">
        <v>514</v>
      </c>
      <c r="H60" s="58">
        <v>3.0976321659328483</v>
      </c>
      <c r="I60" s="58">
        <v>0.5466227286520754</v>
      </c>
      <c r="J60" s="58">
        <v>0.23028917834181162</v>
      </c>
      <c r="K60" s="58">
        <v>3.9438756162305653E-2</v>
      </c>
      <c r="L60" s="58">
        <v>0.99422403181516905</v>
      </c>
      <c r="M60" s="58">
        <v>2.9408138101109742</v>
      </c>
      <c r="N60" s="58">
        <v>0.38854903316453637</v>
      </c>
      <c r="T60" s="43"/>
      <c r="U60" s="58">
        <v>0.251</v>
      </c>
      <c r="V60" s="58">
        <v>8.8499999999999995E-2</v>
      </c>
    </row>
    <row r="61" spans="2:23" x14ac:dyDescent="0.2">
      <c r="G61" s="39" t="s">
        <v>515</v>
      </c>
      <c r="H61" s="58">
        <v>1.6083889697812965</v>
      </c>
      <c r="I61" s="58">
        <v>0.39751166016024198</v>
      </c>
      <c r="J61" s="58">
        <v>0.17823404802408063</v>
      </c>
      <c r="K61" s="58">
        <v>1.6382252559726963E-2</v>
      </c>
      <c r="L61" s="58">
        <v>1.1419373165419944</v>
      </c>
      <c r="M61" s="58">
        <v>2.1454993834771883</v>
      </c>
      <c r="N61" s="58">
        <v>0.22487186328599867</v>
      </c>
      <c r="T61" s="43"/>
      <c r="U61" s="58">
        <v>0.33500000000000002</v>
      </c>
      <c r="V61" s="58">
        <v>2.4500000000000001E-2</v>
      </c>
    </row>
    <row r="62" spans="2:23" x14ac:dyDescent="0.2">
      <c r="G62" s="39"/>
      <c r="T62" s="43"/>
      <c r="U62" s="58">
        <v>0.34100000000000003</v>
      </c>
      <c r="V62" s="58">
        <v>0.13100000000000001</v>
      </c>
    </row>
    <row r="63" spans="2:23" x14ac:dyDescent="0.2">
      <c r="G63" s="30" t="s">
        <v>73</v>
      </c>
      <c r="H63" s="58">
        <v>4.9741337559498735</v>
      </c>
      <c r="I63" s="58">
        <v>0.90671223583673077</v>
      </c>
      <c r="J63" s="58">
        <v>0.21090673249490427</v>
      </c>
      <c r="K63" s="58">
        <v>0.12137759851070432</v>
      </c>
      <c r="L63" s="58">
        <v>0.94442406022156988</v>
      </c>
      <c r="M63" s="58">
        <v>1.6824136868064112</v>
      </c>
      <c r="N63" s="58">
        <v>0.62010566531101563</v>
      </c>
      <c r="T63" s="43"/>
      <c r="U63" s="58">
        <v>0.19399999999999998</v>
      </c>
      <c r="V63" s="58">
        <v>9.1799999999999993E-2</v>
      </c>
    </row>
    <row r="64" spans="2:23" x14ac:dyDescent="0.2">
      <c r="G64" s="121" t="s">
        <v>542</v>
      </c>
      <c r="H64" s="58">
        <f>_xlfn.STDEV.S(H34:H61)/SQRT(COUNT(H34:H61))</f>
        <v>0.74703377803089077</v>
      </c>
      <c r="I64" s="58">
        <f t="shared" ref="I64:N64" si="1">_xlfn.STDEV.S(I34:I61)/SQRT(COUNT(I34:I61))</f>
        <v>0.10096341970723728</v>
      </c>
      <c r="J64" s="58">
        <f t="shared" si="1"/>
        <v>2.5467505996160367E-2</v>
      </c>
      <c r="K64" s="58">
        <f t="shared" si="1"/>
        <v>1.8142922254847937E-2</v>
      </c>
      <c r="L64" s="58">
        <f t="shared" si="1"/>
        <v>4.8739000094025424E-2</v>
      </c>
      <c r="M64" s="58">
        <f t="shared" si="1"/>
        <v>0.20112705816562462</v>
      </c>
      <c r="N64" s="58">
        <f t="shared" si="1"/>
        <v>0.13619949107874271</v>
      </c>
      <c r="T64" s="43"/>
      <c r="U64" s="21"/>
      <c r="V64" s="30"/>
      <c r="W64" s="30"/>
    </row>
    <row r="65" spans="1:23" x14ac:dyDescent="0.2">
      <c r="G65" s="39" t="s">
        <v>516</v>
      </c>
      <c r="H65" s="198">
        <v>1.3282633463108688E-5</v>
      </c>
      <c r="I65" s="198">
        <v>0.74662481965438576</v>
      </c>
      <c r="J65" s="198">
        <v>4.8705759195637692E-4</v>
      </c>
      <c r="K65" s="198">
        <v>2.4214597163942011E-6</v>
      </c>
      <c r="L65" s="198">
        <v>0.33438898898216762</v>
      </c>
      <c r="M65" s="198">
        <v>1.0203822697020581E-2</v>
      </c>
      <c r="N65" s="198">
        <v>5.7103628689542697E-2</v>
      </c>
      <c r="T65" s="58" t="s">
        <v>73</v>
      </c>
      <c r="U65" s="58">
        <f>AVERAGE(U58:U63)</f>
        <v>0.30816666666666664</v>
      </c>
      <c r="V65" s="58">
        <f>AVERAGE(V58:V63)</f>
        <v>8.5216666666666677E-2</v>
      </c>
      <c r="W65" s="30"/>
    </row>
    <row r="66" spans="1:23" x14ac:dyDescent="0.2">
      <c r="H66" s="71"/>
      <c r="I66" s="71"/>
      <c r="J66" s="71"/>
      <c r="K66" s="71"/>
      <c r="L66" s="71"/>
      <c r="M66" s="71"/>
      <c r="N66" s="71"/>
      <c r="T66" s="121" t="s">
        <v>542</v>
      </c>
      <c r="U66" s="58">
        <f>_xlfn.STDEV.S(U58:U63)/SQRT(COUNT(U58:U63))</f>
        <v>2.9728119871783257E-2</v>
      </c>
      <c r="V66" s="58">
        <f>_xlfn.STDEV.S(V58:V63)/SQRT(COUNT(V58:V63))</f>
        <v>1.7561993369521314E-2</v>
      </c>
      <c r="W66" s="30"/>
    </row>
    <row r="67" spans="1:23" x14ac:dyDescent="0.2">
      <c r="H67" s="71"/>
      <c r="I67" s="71"/>
      <c r="J67" s="71"/>
      <c r="K67" s="71"/>
      <c r="L67" s="71"/>
      <c r="M67" s="71"/>
      <c r="N67" s="71"/>
      <c r="T67" s="58" t="s">
        <v>350</v>
      </c>
      <c r="U67" s="44"/>
      <c r="V67" s="198">
        <f>_xlfn.T.TEST(U58:U63,V58:V63,2,2)</f>
        <v>7.2819503646545688E-5</v>
      </c>
      <c r="W67" s="30"/>
    </row>
    <row r="68" spans="1:23" x14ac:dyDescent="0.2">
      <c r="B68" s="209" t="s">
        <v>79</v>
      </c>
      <c r="C68" s="209"/>
      <c r="D68" s="209"/>
      <c r="E68" s="173"/>
      <c r="F68" s="173"/>
      <c r="G68" s="224" t="s">
        <v>540</v>
      </c>
      <c r="H68" s="224"/>
      <c r="I68" s="224"/>
      <c r="J68" s="224"/>
      <c r="K68" s="224"/>
      <c r="L68" s="224"/>
      <c r="M68" s="224"/>
      <c r="N68" s="224"/>
      <c r="W68" s="30"/>
    </row>
    <row r="69" spans="1:23" ht="16.5" x14ac:dyDescent="0.2">
      <c r="A69" s="42"/>
      <c r="B69" s="215" t="s">
        <v>237</v>
      </c>
      <c r="C69" s="215"/>
      <c r="D69" s="215"/>
      <c r="E69" s="174"/>
      <c r="F69" s="174"/>
      <c r="G69" s="21"/>
      <c r="H69" s="39" t="s">
        <v>502</v>
      </c>
      <c r="I69" s="39" t="s">
        <v>503</v>
      </c>
      <c r="J69" s="39" t="s">
        <v>504</v>
      </c>
      <c r="K69" s="39" t="s">
        <v>505</v>
      </c>
      <c r="L69" s="39" t="s">
        <v>506</v>
      </c>
      <c r="M69" s="39" t="s">
        <v>507</v>
      </c>
      <c r="N69" s="39" t="s">
        <v>508</v>
      </c>
      <c r="T69" s="43"/>
      <c r="U69" s="173" t="s">
        <v>174</v>
      </c>
      <c r="V69" s="173"/>
      <c r="W69" s="30"/>
    </row>
    <row r="70" spans="1:23" x14ac:dyDescent="0.2">
      <c r="B70" s="174" t="s">
        <v>196</v>
      </c>
      <c r="C70" s="174" t="s">
        <v>197</v>
      </c>
      <c r="D70" s="174" t="s">
        <v>198</v>
      </c>
      <c r="E70" s="174"/>
      <c r="F70" s="174"/>
      <c r="G70" s="39" t="s">
        <v>151</v>
      </c>
      <c r="H70" s="58">
        <v>0.13923155031544859</v>
      </c>
      <c r="I70" s="58">
        <v>0.12767898754773671</v>
      </c>
      <c r="J70" s="58">
        <v>1.8339986103895277E-2</v>
      </c>
      <c r="K70" s="58">
        <v>3.6405005688282142E-3</v>
      </c>
      <c r="L70" s="58">
        <v>1.2967522014960706</v>
      </c>
      <c r="M70" s="58">
        <v>1.4241676942046846</v>
      </c>
      <c r="N70" s="58">
        <v>2.0831756684474411E-2</v>
      </c>
      <c r="O70" s="8"/>
      <c r="P70" s="8"/>
      <c r="Q70" s="8"/>
      <c r="R70" s="8"/>
      <c r="S70" s="8"/>
      <c r="T70" s="43"/>
      <c r="U70" s="176" t="s">
        <v>109</v>
      </c>
      <c r="V70" s="176" t="s">
        <v>79</v>
      </c>
      <c r="W70" s="30"/>
    </row>
    <row r="71" spans="1:23" x14ac:dyDescent="0.2">
      <c r="G71" s="39" t="s">
        <v>475</v>
      </c>
      <c r="H71" s="58">
        <v>1.0141167372506708</v>
      </c>
      <c r="I71" s="58">
        <v>1.9341635367324643</v>
      </c>
      <c r="J71" s="58">
        <v>0.35909000368753208</v>
      </c>
      <c r="K71" s="58">
        <v>0.11528251801289344</v>
      </c>
      <c r="L71" s="58">
        <v>1.0922261149512358</v>
      </c>
      <c r="M71" s="58">
        <v>1.3686806411837229</v>
      </c>
      <c r="N71" s="58">
        <v>0.52841002994115949</v>
      </c>
      <c r="O71" s="8"/>
      <c r="P71" s="8"/>
      <c r="Q71" s="8"/>
      <c r="R71" s="8"/>
      <c r="S71" s="8"/>
      <c r="U71" s="30">
        <v>1.34</v>
      </c>
      <c r="V71" s="30">
        <v>10.74</v>
      </c>
      <c r="W71" s="30"/>
    </row>
    <row r="72" spans="1:23" x14ac:dyDescent="0.2">
      <c r="G72" s="39" t="s">
        <v>476</v>
      </c>
      <c r="H72" s="58">
        <v>0.530399638168355</v>
      </c>
      <c r="I72" s="58">
        <v>1.2086064368213836</v>
      </c>
      <c r="J72" s="58">
        <v>0.31509470440696258</v>
      </c>
      <c r="K72" s="58">
        <v>0.38225255972696248</v>
      </c>
      <c r="L72" s="58">
        <v>1.164662437269198</v>
      </c>
      <c r="M72" s="58">
        <v>1.3316892725030836</v>
      </c>
      <c r="N72" s="58">
        <v>0.33987625319463627</v>
      </c>
      <c r="O72" s="8"/>
      <c r="P72" s="8"/>
      <c r="Q72" s="8"/>
      <c r="R72" s="8"/>
      <c r="S72" s="8"/>
      <c r="U72" s="30">
        <v>2.36</v>
      </c>
      <c r="V72" s="30">
        <v>36.06</v>
      </c>
      <c r="W72" s="30"/>
    </row>
    <row r="73" spans="1:23" x14ac:dyDescent="0.2">
      <c r="G73" s="39" t="s">
        <v>477</v>
      </c>
      <c r="H73" s="58">
        <v>2.2641031456729093</v>
      </c>
      <c r="I73" s="58">
        <v>2.6959451712569629</v>
      </c>
      <c r="J73" s="58">
        <v>0.47728474704775758</v>
      </c>
      <c r="K73" s="58">
        <v>0.24573378839590443</v>
      </c>
      <c r="L73" s="58">
        <v>0.90190322886090335</v>
      </c>
      <c r="M73" s="58">
        <v>1.9605425400739822</v>
      </c>
      <c r="N73" s="58">
        <v>0.8755744309181811</v>
      </c>
      <c r="O73" s="8"/>
      <c r="P73" s="8"/>
      <c r="Q73" s="8"/>
      <c r="R73" s="8"/>
      <c r="S73" s="8"/>
      <c r="U73" s="30">
        <v>1.28</v>
      </c>
      <c r="V73" s="30">
        <v>16.32</v>
      </c>
      <c r="W73" s="30"/>
    </row>
    <row r="74" spans="1:23" x14ac:dyDescent="0.2">
      <c r="G74" s="39" t="s">
        <v>478</v>
      </c>
      <c r="H74" s="58">
        <v>3.4701272381513397</v>
      </c>
      <c r="I74" s="58">
        <v>1.9729207894973266</v>
      </c>
      <c r="J74" s="58">
        <v>0.42296415239064838</v>
      </c>
      <c r="K74" s="58">
        <v>0.59461509290860826</v>
      </c>
      <c r="L74" s="58">
        <v>0.86923586781554785</v>
      </c>
      <c r="M74" s="58">
        <v>1.405672009864364</v>
      </c>
      <c r="N74" s="58">
        <v>1.1523205250463462</v>
      </c>
      <c r="O74" s="8"/>
      <c r="P74" s="8"/>
      <c r="Q74" s="8"/>
      <c r="R74" s="8"/>
      <c r="S74" s="8"/>
      <c r="U74" s="30">
        <v>3</v>
      </c>
      <c r="V74" s="30">
        <v>10.37</v>
      </c>
      <c r="W74" s="30"/>
    </row>
    <row r="75" spans="1:23" x14ac:dyDescent="0.2">
      <c r="G75" s="39" t="s">
        <v>480</v>
      </c>
      <c r="H75" s="58">
        <v>1.6596871132957678</v>
      </c>
      <c r="I75" s="58">
        <v>2.5996352310244162</v>
      </c>
      <c r="J75" s="58">
        <v>0.80564328286852249</v>
      </c>
      <c r="K75" s="58">
        <v>0.19416003033750476</v>
      </c>
      <c r="L75" s="58">
        <v>0.90332354890635369</v>
      </c>
      <c r="M75" s="58">
        <v>1.7940813810110967</v>
      </c>
      <c r="N75" s="58">
        <v>1.0563543168528233</v>
      </c>
      <c r="O75" s="8"/>
      <c r="P75" s="8"/>
      <c r="Q75" s="8"/>
      <c r="R75" s="8"/>
      <c r="S75" s="8"/>
      <c r="U75" s="30">
        <v>0.94</v>
      </c>
      <c r="V75" s="30">
        <v>12.34</v>
      </c>
      <c r="W75" s="43"/>
    </row>
    <row r="76" spans="1:23" x14ac:dyDescent="0.2">
      <c r="G76" s="39" t="s">
        <v>485</v>
      </c>
      <c r="H76" s="58">
        <v>0.62521257704516997</v>
      </c>
      <c r="I76" s="58">
        <v>1.7437764472693007</v>
      </c>
      <c r="J76" s="58">
        <v>0.24922606486259555</v>
      </c>
      <c r="K76" s="58">
        <v>0.10921501706484642</v>
      </c>
      <c r="L76" s="58">
        <v>1.0837041946785344</v>
      </c>
      <c r="M76" s="58">
        <v>1.553637484586929</v>
      </c>
      <c r="N76" s="58">
        <v>0.61791185317970365</v>
      </c>
      <c r="O76" s="8"/>
      <c r="P76" s="8"/>
      <c r="Q76" s="8"/>
      <c r="R76" s="8"/>
      <c r="S76" s="8"/>
      <c r="U76" s="30">
        <v>1.92</v>
      </c>
      <c r="V76" s="30">
        <v>31.61</v>
      </c>
      <c r="W76" s="43"/>
    </row>
    <row r="77" spans="1:23" x14ac:dyDescent="0.2">
      <c r="J77" s="8"/>
      <c r="K77" s="8"/>
      <c r="L77" s="8"/>
      <c r="M77" s="8"/>
      <c r="N77" s="8"/>
      <c r="O77" s="8"/>
      <c r="P77" s="8"/>
      <c r="Q77" s="8"/>
      <c r="R77" s="8"/>
      <c r="S77" s="8"/>
      <c r="U77" s="21"/>
      <c r="V77" s="21"/>
      <c r="W77" s="43"/>
    </row>
    <row r="78" spans="1:23" x14ac:dyDescent="0.2">
      <c r="G78" s="30" t="s">
        <v>73</v>
      </c>
      <c r="H78" s="58">
        <v>1.3861254285570943</v>
      </c>
      <c r="I78" s="58">
        <v>1.7546752285927987</v>
      </c>
      <c r="J78" s="58">
        <v>0.37823470590970193</v>
      </c>
      <c r="K78" s="58">
        <v>0.23498564385936402</v>
      </c>
      <c r="L78" s="58">
        <v>1.0445439419968348</v>
      </c>
      <c r="M78" s="58">
        <v>1.5483530033468376</v>
      </c>
      <c r="N78" s="58">
        <v>0.65589702368818925</v>
      </c>
      <c r="O78" s="8"/>
      <c r="P78" s="8"/>
      <c r="Q78" s="8"/>
      <c r="R78" s="8"/>
      <c r="S78" s="8"/>
      <c r="T78" s="58" t="s">
        <v>73</v>
      </c>
      <c r="U78" s="46">
        <f>AVERAGE(U71:U76)</f>
        <v>1.8066666666666666</v>
      </c>
      <c r="V78" s="46">
        <f>AVERAGE(V71:V76)</f>
        <v>19.573333333333334</v>
      </c>
      <c r="W78" s="30"/>
    </row>
    <row r="79" spans="1:23" x14ac:dyDescent="0.2">
      <c r="G79" s="121" t="s">
        <v>542</v>
      </c>
      <c r="H79" s="58">
        <f>_xlfn.STDEV.S(H70:H76)/SQRT(COUNT(H70:H76))</f>
        <v>0.44167253047601152</v>
      </c>
      <c r="I79" s="58">
        <f t="shared" ref="I79:N79" si="2">_xlfn.STDEV.S(I70:I76)/SQRT(COUNT(I70:I76))</f>
        <v>0.33184980701406386</v>
      </c>
      <c r="J79" s="58">
        <f t="shared" si="2"/>
        <v>9.0634055398063629E-2</v>
      </c>
      <c r="K79" s="58">
        <f t="shared" si="2"/>
        <v>7.5035039860570682E-2</v>
      </c>
      <c r="L79" s="58">
        <f t="shared" si="2"/>
        <v>6.0329860610841043E-2</v>
      </c>
      <c r="M79" s="58">
        <f t="shared" si="2"/>
        <v>9.0674163172463143E-2</v>
      </c>
      <c r="N79" s="58">
        <f t="shared" si="2"/>
        <v>0.15243525769258345</v>
      </c>
      <c r="O79" s="8"/>
      <c r="P79" s="8"/>
      <c r="Q79" s="8"/>
      <c r="R79" s="8"/>
      <c r="S79" s="8"/>
      <c r="T79" s="121" t="s">
        <v>542</v>
      </c>
      <c r="U79" s="46">
        <f>_xlfn.STDEV.S(U71:U76)/SQRT(COUNT(U71:U76))</f>
        <v>0.31566508271337895</v>
      </c>
      <c r="V79" s="46">
        <f>_xlfn.STDEV.S(V71:V76)/SQRT(COUNT(V71:V76))</f>
        <v>4.6271875307193291</v>
      </c>
      <c r="W79" s="30"/>
    </row>
    <row r="80" spans="1:23" x14ac:dyDescent="0.2">
      <c r="G80" s="39" t="s">
        <v>516</v>
      </c>
      <c r="H80" s="198">
        <v>0.42532963037862026</v>
      </c>
      <c r="I80" s="198">
        <v>9.3904709488046981E-2</v>
      </c>
      <c r="J80" s="198">
        <v>9.5488156403814566E-3</v>
      </c>
      <c r="K80" s="198">
        <v>2.4709026877923264E-5</v>
      </c>
      <c r="L80" s="198">
        <v>0.45230199103654078</v>
      </c>
      <c r="M80" s="198">
        <v>1.9890389278094247E-2</v>
      </c>
      <c r="N80" s="198">
        <v>0.13140588462744135</v>
      </c>
      <c r="O80" s="8"/>
      <c r="P80" s="8"/>
      <c r="Q80" s="8"/>
      <c r="R80" s="8"/>
      <c r="S80" s="8"/>
      <c r="T80" s="58" t="s">
        <v>350</v>
      </c>
      <c r="V80" s="198">
        <f>_xlfn.T.TEST(U71:U76,V71:V76,2,3)</f>
        <v>1.202561797562968E-2</v>
      </c>
      <c r="W80" s="30"/>
    </row>
    <row r="81" spans="2:23" x14ac:dyDescent="0.2">
      <c r="H81" s="71"/>
      <c r="I81" s="71"/>
      <c r="J81" s="71"/>
      <c r="K81" s="71"/>
      <c r="L81" s="71"/>
      <c r="M81" s="71"/>
      <c r="N81" s="71"/>
      <c r="O81" s="8"/>
      <c r="P81" s="8"/>
      <c r="Q81" s="8"/>
      <c r="R81" s="8"/>
      <c r="S81" s="8"/>
      <c r="W81" s="30"/>
    </row>
    <row r="82" spans="2:23" ht="16.5" x14ac:dyDescent="0.2">
      <c r="J82" s="8"/>
      <c r="K82" s="8"/>
      <c r="L82" s="8"/>
      <c r="N82" s="8"/>
      <c r="O82" s="8"/>
      <c r="P82" s="8"/>
      <c r="Q82" s="8"/>
      <c r="R82" s="8"/>
      <c r="S82" s="8"/>
      <c r="U82" s="173" t="s">
        <v>307</v>
      </c>
      <c r="V82" s="173"/>
      <c r="W82" s="30"/>
    </row>
    <row r="83" spans="2:23" x14ac:dyDescent="0.2">
      <c r="J83" s="8"/>
      <c r="K83" s="8"/>
      <c r="L83" s="8"/>
      <c r="N83" s="8"/>
      <c r="O83" s="8"/>
      <c r="P83" s="8"/>
      <c r="Q83" s="8"/>
      <c r="R83" s="8"/>
      <c r="S83" s="8"/>
      <c r="U83" s="176" t="s">
        <v>109</v>
      </c>
      <c r="V83" s="176" t="s">
        <v>79</v>
      </c>
      <c r="W83" s="30"/>
    </row>
    <row r="84" spans="2:23" x14ac:dyDescent="0.2">
      <c r="J84" s="8"/>
      <c r="K84" s="8"/>
      <c r="L84" s="8"/>
      <c r="N84" s="8"/>
      <c r="O84" s="8"/>
      <c r="P84" s="8"/>
      <c r="Q84" s="8"/>
      <c r="R84" s="8"/>
      <c r="S84" s="8"/>
      <c r="U84" s="58">
        <v>2.5000000000000001E-2</v>
      </c>
      <c r="V84" s="58">
        <v>5.0000000000000001E-3</v>
      </c>
      <c r="W84" s="30"/>
    </row>
    <row r="85" spans="2:23" x14ac:dyDescent="0.2">
      <c r="B85" s="215" t="s">
        <v>238</v>
      </c>
      <c r="C85" s="215"/>
      <c r="D85" s="215"/>
      <c r="E85" s="174"/>
      <c r="F85" s="174"/>
      <c r="J85" s="8"/>
      <c r="K85" s="8"/>
      <c r="L85" s="8"/>
      <c r="N85" s="8"/>
      <c r="O85" s="8"/>
      <c r="P85" s="8"/>
      <c r="Q85" s="8"/>
      <c r="R85" s="8"/>
      <c r="S85" s="8"/>
      <c r="U85" s="58">
        <v>3.2000000000000001E-2</v>
      </c>
      <c r="V85" s="58">
        <v>5.0000000000000001E-3</v>
      </c>
      <c r="W85" s="30"/>
    </row>
    <row r="86" spans="2:23" x14ac:dyDescent="0.2">
      <c r="B86" s="174" t="s">
        <v>196</v>
      </c>
      <c r="C86" s="174" t="s">
        <v>197</v>
      </c>
      <c r="D86" s="174" t="s">
        <v>198</v>
      </c>
      <c r="E86" s="174"/>
      <c r="F86" s="174"/>
      <c r="J86" s="8"/>
      <c r="K86" s="8"/>
      <c r="L86" s="8"/>
      <c r="N86" s="8"/>
      <c r="O86" s="8"/>
      <c r="P86" s="8"/>
      <c r="Q86" s="8"/>
      <c r="R86" s="8"/>
      <c r="S86" s="8"/>
      <c r="T86" s="8"/>
      <c r="U86" s="58">
        <v>2.4E-2</v>
      </c>
      <c r="V86" s="58">
        <v>5.0000000000000001E-3</v>
      </c>
      <c r="W86" s="30"/>
    </row>
    <row r="87" spans="2:23" x14ac:dyDescent="0.2">
      <c r="J87" s="8"/>
      <c r="K87" s="8"/>
      <c r="L87" s="8"/>
      <c r="N87" s="8"/>
      <c r="O87" s="8"/>
      <c r="P87" s="8"/>
      <c r="Q87" s="8"/>
      <c r="R87" s="8"/>
      <c r="S87" s="8"/>
      <c r="T87" s="8"/>
      <c r="U87" s="58">
        <v>7.400000000000001E-2</v>
      </c>
      <c r="V87" s="58">
        <v>5.0000000000000001E-3</v>
      </c>
      <c r="W87" s="30"/>
    </row>
    <row r="88" spans="2:23" x14ac:dyDescent="0.2">
      <c r="J88" s="8"/>
      <c r="K88" s="8"/>
      <c r="L88" s="8"/>
      <c r="N88" s="8"/>
      <c r="O88" s="8"/>
      <c r="P88" s="8"/>
      <c r="Q88" s="8"/>
      <c r="R88" s="8"/>
      <c r="S88" s="8"/>
      <c r="T88" s="8"/>
      <c r="U88" s="58">
        <v>5.9000000000000004E-2</v>
      </c>
      <c r="V88" s="58">
        <v>4.0000000000000001E-3</v>
      </c>
      <c r="W88" s="30"/>
    </row>
    <row r="89" spans="2:23" x14ac:dyDescent="0.2"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58">
        <v>3.4000000000000002E-2</v>
      </c>
      <c r="V89" s="58">
        <v>1.2E-2</v>
      </c>
      <c r="W89" s="43"/>
    </row>
    <row r="90" spans="2:23" x14ac:dyDescent="0.2"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58">
        <v>0.04</v>
      </c>
      <c r="V90" s="58"/>
      <c r="W90" s="43"/>
    </row>
    <row r="91" spans="2:23" x14ac:dyDescent="0.2"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58">
        <v>3.7999999999999999E-2</v>
      </c>
      <c r="V91" s="58"/>
      <c r="W91" s="43"/>
    </row>
    <row r="92" spans="2:23" x14ac:dyDescent="0.2"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58">
        <v>3.9E-2</v>
      </c>
      <c r="V92" s="58"/>
      <c r="W92" s="43"/>
    </row>
    <row r="93" spans="2:23" x14ac:dyDescent="0.2"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58">
        <v>0.05</v>
      </c>
      <c r="V93" s="58"/>
      <c r="W93" s="43"/>
    </row>
    <row r="94" spans="2:23" x14ac:dyDescent="0.2"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58">
        <v>1.4999999999999999E-2</v>
      </c>
      <c r="V94" s="58"/>
      <c r="W94" s="43"/>
    </row>
    <row r="95" spans="2:23" x14ac:dyDescent="0.2"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30"/>
      <c r="V95" s="30"/>
      <c r="W95" s="43"/>
    </row>
    <row r="96" spans="2:23" x14ac:dyDescent="0.2">
      <c r="J96" s="8"/>
      <c r="K96" s="8"/>
      <c r="L96" s="8"/>
      <c r="M96" s="8"/>
      <c r="N96" s="8"/>
      <c r="O96" s="8"/>
      <c r="P96" s="8"/>
      <c r="Q96" s="8"/>
      <c r="R96" s="8"/>
      <c r="S96" s="8"/>
      <c r="T96" s="58" t="s">
        <v>73</v>
      </c>
      <c r="U96" s="58">
        <f>AVERAGE(U84:U94)</f>
        <v>3.9090909090909093E-2</v>
      </c>
      <c r="V96" s="58">
        <f>AVERAGE(V84:V94)</f>
        <v>6.000000000000001E-3</v>
      </c>
      <c r="W96" s="43"/>
    </row>
    <row r="97" spans="10:23" x14ac:dyDescent="0.2">
      <c r="J97" s="8"/>
      <c r="K97" s="8"/>
      <c r="L97" s="8"/>
      <c r="M97" s="8"/>
      <c r="N97" s="8"/>
      <c r="O97" s="8"/>
      <c r="P97" s="8"/>
      <c r="Q97" s="8"/>
      <c r="R97" s="8"/>
      <c r="S97" s="8"/>
      <c r="T97" s="121" t="s">
        <v>542</v>
      </c>
      <c r="U97" s="58">
        <f>_xlfn.STDEV.S(U84:U94)/SQRT(COUNT(U84:U94))</f>
        <v>5.0622570342675971E-3</v>
      </c>
      <c r="V97" s="58">
        <f>_xlfn.STDEV.S(V84:V94)/SQRT(COUNT(V84:V94))</f>
        <v>1.2110601416389967E-3</v>
      </c>
      <c r="W97" s="43"/>
    </row>
    <row r="98" spans="10:23" x14ac:dyDescent="0.2">
      <c r="T98" s="58" t="s">
        <v>350</v>
      </c>
      <c r="V98" s="198">
        <f>_xlfn.T.TEST(U84:U94,V84:V89,2,3)</f>
        <v>5.1628180647674575E-5</v>
      </c>
    </row>
    <row r="100" spans="10:23" ht="16.5" x14ac:dyDescent="0.2">
      <c r="T100" s="8"/>
      <c r="U100" s="173" t="s">
        <v>308</v>
      </c>
      <c r="V100" s="173"/>
    </row>
    <row r="101" spans="10:23" x14ac:dyDescent="0.2">
      <c r="T101" s="8"/>
      <c r="U101" s="176" t="s">
        <v>109</v>
      </c>
      <c r="V101" s="176" t="s">
        <v>79</v>
      </c>
    </row>
    <row r="102" spans="10:23" x14ac:dyDescent="0.2">
      <c r="T102" s="8"/>
      <c r="U102" s="58">
        <v>0.78599999999999992</v>
      </c>
      <c r="V102" s="58">
        <v>0.63200000000000001</v>
      </c>
    </row>
    <row r="103" spans="10:23" x14ac:dyDescent="0.2">
      <c r="T103" s="8"/>
      <c r="U103" s="58">
        <v>0.63500000000000001</v>
      </c>
      <c r="V103" s="58">
        <v>0.69499999999999995</v>
      </c>
    </row>
    <row r="104" spans="10:23" x14ac:dyDescent="0.2">
      <c r="T104" s="8"/>
      <c r="U104" s="58">
        <v>0.64900000000000002</v>
      </c>
      <c r="V104" s="58">
        <v>0.64</v>
      </c>
    </row>
    <row r="105" spans="10:23" x14ac:dyDescent="0.2">
      <c r="T105" s="8"/>
      <c r="U105" s="58">
        <v>0.34</v>
      </c>
      <c r="V105" s="58">
        <v>0.50600000000000001</v>
      </c>
    </row>
    <row r="106" spans="10:23" x14ac:dyDescent="0.2">
      <c r="T106" s="8"/>
      <c r="U106" s="58">
        <v>0.33700000000000002</v>
      </c>
      <c r="V106" s="58">
        <v>0.73099999999999998</v>
      </c>
    </row>
    <row r="107" spans="10:23" x14ac:dyDescent="0.2">
      <c r="T107" s="8"/>
      <c r="U107" s="58">
        <v>0.307</v>
      </c>
      <c r="V107" s="58">
        <v>0.55200000000000005</v>
      </c>
    </row>
    <row r="108" spans="10:23" x14ac:dyDescent="0.2">
      <c r="T108" s="8"/>
      <c r="U108" s="58">
        <v>0.64500000000000002</v>
      </c>
      <c r="V108" s="58"/>
    </row>
    <row r="109" spans="10:23" x14ac:dyDescent="0.2">
      <c r="T109" s="8"/>
      <c r="U109" s="58">
        <v>0.69700000000000006</v>
      </c>
      <c r="V109" s="58"/>
    </row>
    <row r="110" spans="10:23" x14ac:dyDescent="0.2">
      <c r="T110" s="8"/>
      <c r="U110" s="58">
        <v>0.38299999999999995</v>
      </c>
      <c r="V110" s="58"/>
    </row>
    <row r="111" spans="10:23" x14ac:dyDescent="0.2">
      <c r="T111" s="8"/>
      <c r="U111" s="58">
        <v>0.56899999999999995</v>
      </c>
      <c r="V111" s="58"/>
    </row>
    <row r="112" spans="10:23" x14ac:dyDescent="0.2">
      <c r="T112" s="8"/>
      <c r="U112" s="58">
        <v>0.77599999999999991</v>
      </c>
      <c r="V112" s="58"/>
    </row>
    <row r="114" spans="20:22" x14ac:dyDescent="0.2">
      <c r="T114" s="58" t="s">
        <v>73</v>
      </c>
      <c r="U114" s="58">
        <f>AVERAGE(U102:U112)</f>
        <v>0.55672727272727274</v>
      </c>
      <c r="V114" s="58">
        <f>AVERAGE(V102:V112)</f>
        <v>0.626</v>
      </c>
    </row>
    <row r="115" spans="20:22" x14ac:dyDescent="0.2">
      <c r="T115" s="121" t="s">
        <v>542</v>
      </c>
      <c r="U115" s="58">
        <f>_xlfn.STDEV.S(U102:U112)/SQRT(COUNT(U102:U112))</f>
        <v>5.4830497636574341E-2</v>
      </c>
      <c r="V115" s="58">
        <f>_xlfn.STDEV.S(V102:V112)/SQRT(COUNT(V102:V112))</f>
        <v>3.4589979281096389E-2</v>
      </c>
    </row>
    <row r="116" spans="20:22" x14ac:dyDescent="0.2">
      <c r="T116" s="58" t="s">
        <v>350</v>
      </c>
      <c r="V116" s="198">
        <f>_xlfn.T.TEST(U102:U112,V102:V112,2,2)</f>
        <v>0.39637353269343767</v>
      </c>
    </row>
  </sheetData>
  <mergeCells count="18">
    <mergeCell ref="G68:N68"/>
    <mergeCell ref="B69:D69"/>
    <mergeCell ref="B85:D85"/>
    <mergeCell ref="B52:D52"/>
    <mergeCell ref="B68:D68"/>
    <mergeCell ref="G32:N32"/>
    <mergeCell ref="B35:D35"/>
    <mergeCell ref="Q16:R16"/>
    <mergeCell ref="B19:D19"/>
    <mergeCell ref="B36:D36"/>
    <mergeCell ref="U20:V20"/>
    <mergeCell ref="B3:D3"/>
    <mergeCell ref="G3:N3"/>
    <mergeCell ref="Q3:R3"/>
    <mergeCell ref="B2:D2"/>
    <mergeCell ref="H2:N2"/>
    <mergeCell ref="Q2:R2"/>
    <mergeCell ref="U2:V2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E0A4-4EB4-4BC0-8719-27F12BD4031E}">
  <dimension ref="A1:Q97"/>
  <sheetViews>
    <sheetView topLeftCell="D1" workbookViewId="0">
      <selection activeCell="K22" sqref="K22"/>
    </sheetView>
  </sheetViews>
  <sheetFormatPr defaultRowHeight="14.25" x14ac:dyDescent="0.2"/>
  <cols>
    <col min="2" max="2" width="55.875" customWidth="1"/>
    <col min="3" max="3" width="56.25" customWidth="1"/>
    <col min="4" max="4" width="13.125" customWidth="1"/>
    <col min="6" max="6" width="16.25" customWidth="1"/>
    <col min="7" max="7" width="16.875" customWidth="1"/>
    <col min="10" max="10" width="32.25" customWidth="1"/>
    <col min="11" max="11" width="32.375" customWidth="1"/>
  </cols>
  <sheetData>
    <row r="1" spans="2:17" x14ac:dyDescent="0.2">
      <c r="B1" s="3" t="s">
        <v>335</v>
      </c>
      <c r="E1" s="3" t="s">
        <v>234</v>
      </c>
    </row>
    <row r="2" spans="2:17" ht="16.5" x14ac:dyDescent="0.2">
      <c r="B2" s="209" t="s">
        <v>51</v>
      </c>
      <c r="C2" s="209"/>
      <c r="D2" s="173"/>
      <c r="F2" s="209" t="s">
        <v>309</v>
      </c>
      <c r="G2" s="209"/>
      <c r="J2" s="209" t="s">
        <v>323</v>
      </c>
      <c r="K2" s="209"/>
    </row>
    <row r="3" spans="2:17" x14ac:dyDescent="0.2">
      <c r="B3" s="174" t="s">
        <v>125</v>
      </c>
      <c r="C3" s="174" t="s">
        <v>127</v>
      </c>
      <c r="D3" s="174"/>
      <c r="F3" s="176" t="s">
        <v>109</v>
      </c>
      <c r="G3" s="176" t="s">
        <v>79</v>
      </c>
      <c r="J3" s="176" t="s">
        <v>109</v>
      </c>
      <c r="K3" s="176" t="s">
        <v>79</v>
      </c>
    </row>
    <row r="4" spans="2:17" x14ac:dyDescent="0.2">
      <c r="F4" s="46">
        <v>3.2471759094755552</v>
      </c>
      <c r="G4" s="46">
        <v>15.617434835349156</v>
      </c>
      <c r="J4" s="178">
        <v>0.96299999999999997</v>
      </c>
      <c r="K4" s="178">
        <v>0.70299999999999996</v>
      </c>
    </row>
    <row r="5" spans="2:17" x14ac:dyDescent="0.2">
      <c r="F5" s="46">
        <v>5.0435786903039981</v>
      </c>
      <c r="G5" s="46">
        <v>81.647691631578937</v>
      </c>
      <c r="J5" s="178">
        <v>1.0409999999999999</v>
      </c>
      <c r="K5" s="178">
        <v>0.42</v>
      </c>
    </row>
    <row r="6" spans="2:17" x14ac:dyDescent="0.2">
      <c r="F6" s="46">
        <v>4.1111829403921583</v>
      </c>
      <c r="G6" s="46">
        <v>24.431194854931764</v>
      </c>
      <c r="J6" s="178">
        <v>1.173</v>
      </c>
      <c r="K6" s="178">
        <v>0.56599999999999995</v>
      </c>
    </row>
    <row r="7" spans="2:17" x14ac:dyDescent="0.2">
      <c r="F7" s="46">
        <v>3.0439674473684204</v>
      </c>
      <c r="G7" s="46">
        <v>32.859290261095893</v>
      </c>
      <c r="J7" s="178">
        <v>1.0309999999999999</v>
      </c>
      <c r="K7" s="178">
        <v>0.32900000000000001</v>
      </c>
    </row>
    <row r="8" spans="2:17" x14ac:dyDescent="0.2">
      <c r="F8" s="46">
        <v>6.8781424576271197</v>
      </c>
      <c r="G8" s="46"/>
      <c r="J8" s="178">
        <v>0.79200000000000004</v>
      </c>
      <c r="K8" s="178"/>
    </row>
    <row r="9" spans="2:17" ht="15" x14ac:dyDescent="0.25">
      <c r="J9" s="35"/>
      <c r="K9" s="35"/>
      <c r="L9" s="35"/>
      <c r="M9" s="35"/>
      <c r="N9" s="35"/>
      <c r="O9" s="35"/>
      <c r="P9" s="35"/>
      <c r="Q9" s="35"/>
    </row>
    <row r="10" spans="2:17" x14ac:dyDescent="0.2">
      <c r="E10" s="58" t="s">
        <v>73</v>
      </c>
      <c r="F10" s="46">
        <f>AVERAGE(F4:F9)</f>
        <v>4.4648094890334509</v>
      </c>
      <c r="G10" s="46">
        <f>AVERAGE(G4:G9)</f>
        <v>38.638902895738937</v>
      </c>
      <c r="I10" s="58" t="s">
        <v>73</v>
      </c>
      <c r="J10" s="111">
        <f>AVERAGE(J4:J9)</f>
        <v>1</v>
      </c>
      <c r="K10" s="111">
        <f>AVERAGE(K4:K9)</f>
        <v>0.50450000000000006</v>
      </c>
    </row>
    <row r="11" spans="2:17" x14ac:dyDescent="0.2">
      <c r="E11" s="121" t="s">
        <v>542</v>
      </c>
      <c r="F11" s="44">
        <f>_xlfn.STDEV.S(F4:F9)/SQRT(COUNT(F4:F9))</f>
        <v>0.69948642527836957</v>
      </c>
      <c r="G11" s="44">
        <f>_xlfn.STDEV.S(G4:G9)/SQRT(COUNT(G4:G9))</f>
        <v>14.762019933371267</v>
      </c>
      <c r="I11" s="121" t="s">
        <v>542</v>
      </c>
      <c r="J11" s="111">
        <f>_xlfn.STDEV.S(J4:J9)/SQRT(COUNT(J4:J9))</f>
        <v>6.2130507804137591E-2</v>
      </c>
      <c r="K11" s="111">
        <f>_xlfn.STDEV.S(K4:K9)/SQRT(COUNT(K4:K9))</f>
        <v>8.2221753001663983E-2</v>
      </c>
    </row>
    <row r="12" spans="2:17" x14ac:dyDescent="0.2">
      <c r="E12" s="58" t="s">
        <v>350</v>
      </c>
      <c r="G12" s="205">
        <f>_xlfn.T.TEST(F4:F8,G4:G7,2,3)</f>
        <v>0.10340969028902977</v>
      </c>
      <c r="I12" s="58" t="s">
        <v>350</v>
      </c>
      <c r="J12" s="111"/>
      <c r="K12" s="206">
        <f>_xlfn.T.TEST(J4:J8,K4:K7,2,2)</f>
        <v>1.7304774187160506E-3</v>
      </c>
    </row>
    <row r="14" spans="2:17" ht="16.5" x14ac:dyDescent="0.2">
      <c r="F14" s="209" t="s">
        <v>281</v>
      </c>
      <c r="G14" s="209"/>
    </row>
    <row r="15" spans="2:17" x14ac:dyDescent="0.2">
      <c r="F15" s="176" t="s">
        <v>109</v>
      </c>
      <c r="G15" s="176" t="s">
        <v>79</v>
      </c>
    </row>
    <row r="16" spans="2:17" x14ac:dyDescent="0.2">
      <c r="F16" s="47">
        <v>2.3856000000000003E-3</v>
      </c>
      <c r="G16" s="47">
        <v>2.9922199999999999E-2</v>
      </c>
    </row>
    <row r="17" spans="1:7" x14ac:dyDescent="0.2">
      <c r="F17" s="47">
        <v>3.0095999999999994E-3</v>
      </c>
      <c r="G17" s="47">
        <v>0.11812500000000001</v>
      </c>
    </row>
    <row r="18" spans="1:7" x14ac:dyDescent="0.2">
      <c r="A18" s="30"/>
      <c r="F18" s="47">
        <v>7.0612000000000001E-3</v>
      </c>
      <c r="G18" s="47">
        <v>0.152424</v>
      </c>
    </row>
    <row r="19" spans="1:7" x14ac:dyDescent="0.2">
      <c r="A19" s="30"/>
      <c r="F19" s="47">
        <v>9.7135999999999993E-3</v>
      </c>
      <c r="G19" s="47">
        <v>7.9865999999999993E-2</v>
      </c>
    </row>
    <row r="20" spans="1:7" x14ac:dyDescent="0.2">
      <c r="A20" s="30"/>
      <c r="F20" s="47">
        <v>2.002E-2</v>
      </c>
      <c r="G20" s="48"/>
    </row>
    <row r="21" spans="1:7" x14ac:dyDescent="0.2">
      <c r="A21" s="30"/>
      <c r="B21" s="209" t="s">
        <v>79</v>
      </c>
      <c r="C21" s="209"/>
      <c r="D21" s="173"/>
    </row>
    <row r="22" spans="1:7" x14ac:dyDescent="0.2">
      <c r="A22" s="30"/>
      <c r="B22" s="174" t="s">
        <v>125</v>
      </c>
      <c r="C22" s="174" t="s">
        <v>127</v>
      </c>
      <c r="D22" s="174"/>
      <c r="E22" s="58" t="s">
        <v>73</v>
      </c>
      <c r="F22" s="47">
        <f>AVERAGE(F16:F21)</f>
        <v>8.4379999999999993E-3</v>
      </c>
      <c r="G22" s="47">
        <f>AVERAGE(G16:G21)</f>
        <v>9.508430000000001E-2</v>
      </c>
    </row>
    <row r="23" spans="1:7" x14ac:dyDescent="0.2">
      <c r="A23" s="30"/>
      <c r="E23" s="121" t="s">
        <v>542</v>
      </c>
      <c r="F23" s="47">
        <f>_xlfn.STDEV.S(F16:F21)/SQRT(COUNT(F16:F21))</f>
        <v>3.1919001387888057E-3</v>
      </c>
      <c r="G23" s="47">
        <f>_xlfn.STDEV.S(G16:G21)/SQRT(COUNT(G16:G21))</f>
        <v>2.6293869665570332E-2</v>
      </c>
    </row>
    <row r="24" spans="1:7" x14ac:dyDescent="0.2">
      <c r="A24" s="30"/>
      <c r="E24" s="58" t="s">
        <v>350</v>
      </c>
      <c r="G24" s="205">
        <f>_xlfn.T.TEST(F16:F20,G16:G19,2,3)</f>
        <v>4.4816153575967126E-2</v>
      </c>
    </row>
    <row r="25" spans="1:7" x14ac:dyDescent="0.2">
      <c r="A25" s="30"/>
    </row>
    <row r="26" spans="1:7" ht="16.5" x14ac:dyDescent="0.2">
      <c r="A26" s="30"/>
      <c r="F26" s="209" t="s">
        <v>293</v>
      </c>
      <c r="G26" s="209"/>
    </row>
    <row r="27" spans="1:7" x14ac:dyDescent="0.2">
      <c r="A27" s="30"/>
      <c r="F27" s="176" t="s">
        <v>109</v>
      </c>
      <c r="G27" s="176" t="s">
        <v>79</v>
      </c>
    </row>
    <row r="28" spans="1:7" x14ac:dyDescent="0.2">
      <c r="A28" s="30"/>
      <c r="F28" s="46">
        <v>13.197777338311111</v>
      </c>
      <c r="G28" s="46">
        <v>4.3816940995728819</v>
      </c>
    </row>
    <row r="29" spans="1:7" x14ac:dyDescent="0.2">
      <c r="F29" s="46">
        <v>20.524563281375993</v>
      </c>
      <c r="G29" s="46">
        <v>5.822646808926315</v>
      </c>
    </row>
    <row r="30" spans="1:7" x14ac:dyDescent="0.2">
      <c r="F30" s="46">
        <v>15.794040936470592</v>
      </c>
      <c r="G30" s="46">
        <v>14.976657119975295</v>
      </c>
    </row>
    <row r="31" spans="1:7" x14ac:dyDescent="0.2">
      <c r="F31" s="46">
        <v>20.043254605263154</v>
      </c>
      <c r="G31" s="46">
        <v>2.1066875748493152</v>
      </c>
    </row>
    <row r="32" spans="1:7" x14ac:dyDescent="0.2">
      <c r="A32" s="30"/>
      <c r="F32" s="46">
        <v>28.691679966101695</v>
      </c>
    </row>
    <row r="33" spans="1:7" x14ac:dyDescent="0.2">
      <c r="A33" s="30"/>
    </row>
    <row r="34" spans="1:7" ht="15.75" customHeight="1" x14ac:dyDescent="0.2">
      <c r="A34" s="30"/>
      <c r="E34" s="58" t="s">
        <v>73</v>
      </c>
      <c r="F34" s="46">
        <f>AVERAGE(F28:F33)</f>
        <v>19.65026322550451</v>
      </c>
      <c r="G34" s="46">
        <f>AVERAGE(G28:G33)</f>
        <v>6.8219214008309512</v>
      </c>
    </row>
    <row r="35" spans="1:7" x14ac:dyDescent="0.2">
      <c r="A35" s="30"/>
      <c r="E35" s="121" t="s">
        <v>542</v>
      </c>
      <c r="F35" s="46">
        <f>_xlfn.STDEV.S(F28:F33)/SQRT(COUNT(F28:F33))</f>
        <v>2.6379071624707011</v>
      </c>
      <c r="G35" s="46">
        <f>_xlfn.STDEV.S(G28:G33)/SQRT(COUNT(G28:G33))</f>
        <v>2.8238036356806853</v>
      </c>
    </row>
    <row r="36" spans="1:7" x14ac:dyDescent="0.2">
      <c r="A36" s="30"/>
      <c r="E36" s="58" t="s">
        <v>350</v>
      </c>
      <c r="F36" s="46"/>
      <c r="G36" s="205">
        <f>_xlfn.T.TEST(F28:F32,G28:G31,2,2)</f>
        <v>1.3093702850611341E-2</v>
      </c>
    </row>
    <row r="37" spans="1:7" x14ac:dyDescent="0.2">
      <c r="A37" s="30"/>
    </row>
    <row r="38" spans="1:7" ht="16.5" x14ac:dyDescent="0.2">
      <c r="A38" s="30"/>
      <c r="F38" s="209" t="s">
        <v>284</v>
      </c>
      <c r="G38" s="209"/>
    </row>
    <row r="39" spans="1:7" x14ac:dyDescent="0.2">
      <c r="A39" s="30"/>
      <c r="F39" s="176" t="s">
        <v>109</v>
      </c>
      <c r="G39" s="176" t="s">
        <v>79</v>
      </c>
    </row>
    <row r="40" spans="1:7" x14ac:dyDescent="0.2">
      <c r="A40" s="30"/>
      <c r="F40" s="47">
        <v>9.6960000000000015E-3</v>
      </c>
      <c r="G40" s="47">
        <v>8.3950999999999991E-3</v>
      </c>
    </row>
    <row r="41" spans="1:7" ht="16.5" customHeight="1" x14ac:dyDescent="0.2">
      <c r="A41" s="30"/>
      <c r="F41" s="47">
        <v>1.2247399999999999E-2</v>
      </c>
      <c r="G41" s="47">
        <v>8.4240000000000009E-3</v>
      </c>
    </row>
    <row r="42" spans="1:7" x14ac:dyDescent="0.2">
      <c r="A42" s="30"/>
      <c r="F42" s="47">
        <v>2.7127200000000001E-2</v>
      </c>
      <c r="G42" s="47">
        <v>9.3437999999999993E-2</v>
      </c>
    </row>
    <row r="43" spans="1:7" x14ac:dyDescent="0.2">
      <c r="F43" s="47">
        <v>6.3960000000000003E-2</v>
      </c>
      <c r="G43" s="47">
        <v>5.1203999999999998E-3</v>
      </c>
    </row>
    <row r="44" spans="1:7" x14ac:dyDescent="0.2">
      <c r="F44" s="47">
        <v>8.3511999999999989E-2</v>
      </c>
    </row>
    <row r="46" spans="1:7" x14ac:dyDescent="0.2">
      <c r="A46" s="30"/>
      <c r="E46" s="58" t="s">
        <v>73</v>
      </c>
      <c r="F46" s="57">
        <f>AVERAGE(F40:F45)</f>
        <v>3.930852E-2</v>
      </c>
      <c r="G46" s="57">
        <f>AVERAGE(G40:G45)</f>
        <v>2.8844374999999998E-2</v>
      </c>
    </row>
    <row r="47" spans="1:7" x14ac:dyDescent="0.2">
      <c r="A47" s="30"/>
      <c r="E47" s="121" t="s">
        <v>542</v>
      </c>
      <c r="F47" s="57">
        <f>_xlfn.STDEV.S(F40:F45)/SQRT(COUNT(F40:F45))</f>
        <v>1.4695634085754852E-2</v>
      </c>
      <c r="G47" s="57">
        <f>_xlfn.STDEV.S(G40:G45)/SQRT(COUNT(G40:G45))</f>
        <v>2.154516176083681E-2</v>
      </c>
    </row>
    <row r="48" spans="1:7" x14ac:dyDescent="0.2">
      <c r="A48" s="30"/>
      <c r="E48" s="58" t="s">
        <v>350</v>
      </c>
      <c r="G48" s="205">
        <f>_xlfn.T.TEST(F40:F44,G40:G44,2,2)</f>
        <v>0.69055930683008737</v>
      </c>
    </row>
    <row r="49" spans="1:7" x14ac:dyDescent="0.2">
      <c r="A49" s="30"/>
    </row>
    <row r="50" spans="1:7" ht="16.5" x14ac:dyDescent="0.2">
      <c r="A50" s="30"/>
      <c r="F50" s="209" t="s">
        <v>310</v>
      </c>
      <c r="G50" s="209"/>
    </row>
    <row r="51" spans="1:7" x14ac:dyDescent="0.2">
      <c r="A51" s="30"/>
      <c r="F51" s="176" t="s">
        <v>109</v>
      </c>
      <c r="G51" s="176" t="s">
        <v>79</v>
      </c>
    </row>
    <row r="52" spans="1:7" ht="14.25" customHeight="1" x14ac:dyDescent="0.2">
      <c r="F52" s="46">
        <v>4.0508029454222223</v>
      </c>
      <c r="G52" s="46">
        <v>0.37324659031578949</v>
      </c>
    </row>
    <row r="53" spans="1:7" x14ac:dyDescent="0.2">
      <c r="F53" s="46">
        <v>4.1538327662917656</v>
      </c>
      <c r="G53" s="46">
        <v>0.50201085318352945</v>
      </c>
    </row>
    <row r="54" spans="1:7" x14ac:dyDescent="0.2">
      <c r="F54" s="46">
        <v>6.2735386914473672</v>
      </c>
      <c r="G54" s="46">
        <v>9.5432947140673977E-2</v>
      </c>
    </row>
    <row r="55" spans="1:7" x14ac:dyDescent="0.2">
      <c r="F55" s="46">
        <v>7.3163783913559328</v>
      </c>
    </row>
    <row r="57" spans="1:7" x14ac:dyDescent="0.2">
      <c r="E57" s="58" t="s">
        <v>73</v>
      </c>
      <c r="F57" s="46">
        <f>AVERAGE(F52:F55)</f>
        <v>5.4486381986293217</v>
      </c>
      <c r="G57" s="46">
        <f>AVERAGE(G52:G55)</f>
        <v>0.32356346354666432</v>
      </c>
    </row>
    <row r="58" spans="1:7" x14ac:dyDescent="0.2">
      <c r="E58" s="121" t="s">
        <v>542</v>
      </c>
      <c r="F58" s="46">
        <f>_xlfn.STDEV.S(F52:F56)/SQRT(COUNT(F52:F56))</f>
        <v>0.80619366745307675</v>
      </c>
      <c r="G58" s="46">
        <f>_xlfn.STDEV.S(G52:G56)/SQRT(COUNT(G52:G56))</f>
        <v>0.11996903521980989</v>
      </c>
    </row>
    <row r="59" spans="1:7" x14ac:dyDescent="0.2">
      <c r="E59" s="58" t="s">
        <v>350</v>
      </c>
      <c r="G59" s="205">
        <f>_xlfn.T.TEST(G52:G54,F52:F55,2,3)</f>
        <v>7.1382162031781082E-3</v>
      </c>
    </row>
    <row r="61" spans="1:7" ht="16.5" x14ac:dyDescent="0.2">
      <c r="F61" s="173" t="s">
        <v>285</v>
      </c>
      <c r="G61" s="173"/>
    </row>
    <row r="62" spans="1:7" x14ac:dyDescent="0.2">
      <c r="F62" s="176" t="s">
        <v>109</v>
      </c>
      <c r="G62" s="176" t="s">
        <v>79</v>
      </c>
    </row>
    <row r="63" spans="1:7" x14ac:dyDescent="0.2">
      <c r="F63" s="47">
        <v>0.30693069306930693</v>
      </c>
      <c r="G63" s="47">
        <v>6.4102564102564111E-2</v>
      </c>
    </row>
    <row r="64" spans="1:7" x14ac:dyDescent="0.2">
      <c r="A64" s="30"/>
      <c r="F64" s="47">
        <v>0.26300000000000001</v>
      </c>
      <c r="G64" s="47">
        <v>3.3519553072625698E-2</v>
      </c>
    </row>
    <row r="65" spans="1:8" x14ac:dyDescent="0.2">
      <c r="A65" s="30"/>
      <c r="F65" s="47">
        <v>0.313</v>
      </c>
      <c r="G65" s="47">
        <v>4.53E-2</v>
      </c>
    </row>
    <row r="66" spans="1:8" x14ac:dyDescent="0.2">
      <c r="A66" s="30"/>
      <c r="F66" s="47">
        <v>0.255</v>
      </c>
    </row>
    <row r="67" spans="1:8" x14ac:dyDescent="0.2">
      <c r="A67" s="30"/>
    </row>
    <row r="68" spans="1:8" x14ac:dyDescent="0.2">
      <c r="A68" s="30"/>
      <c r="E68" s="58" t="s">
        <v>73</v>
      </c>
      <c r="F68" s="47">
        <f>AVERAGE(F63:F67)</f>
        <v>0.28448267326732668</v>
      </c>
      <c r="G68" s="47">
        <f>AVERAGE(G63:G67)</f>
        <v>4.7640705725063272E-2</v>
      </c>
    </row>
    <row r="69" spans="1:8" x14ac:dyDescent="0.2">
      <c r="A69" s="30"/>
      <c r="E69" s="121" t="s">
        <v>542</v>
      </c>
      <c r="F69" s="47">
        <f>_xlfn.STDEV.S(F63:F67)/SQRT(COUNT(F63:F67))</f>
        <v>1.4854530147138034E-2</v>
      </c>
      <c r="G69" s="47">
        <f t="shared" ref="G69" si="0">_xlfn.STDEV.S(G63:G67)/SQRT(COUNT(G63:G67))</f>
        <v>8.9057905953157032E-3</v>
      </c>
      <c r="H69" s="47"/>
    </row>
    <row r="70" spans="1:8" x14ac:dyDescent="0.2">
      <c r="A70" s="30"/>
      <c r="E70" s="58" t="s">
        <v>350</v>
      </c>
      <c r="G70" s="205">
        <f>_xlfn.T.TEST(F63:F66,G63:G65,2,2)</f>
        <v>6.0298596920263988E-5</v>
      </c>
    </row>
    <row r="71" spans="1:8" x14ac:dyDescent="0.2">
      <c r="A71" s="30"/>
    </row>
    <row r="72" spans="1:8" x14ac:dyDescent="0.2">
      <c r="A72" s="30"/>
    </row>
    <row r="73" spans="1:8" x14ac:dyDescent="0.2">
      <c r="A73" s="30"/>
    </row>
    <row r="74" spans="1:8" x14ac:dyDescent="0.2">
      <c r="A74" s="30"/>
    </row>
    <row r="75" spans="1:8" x14ac:dyDescent="0.2">
      <c r="A75" s="43"/>
    </row>
    <row r="76" spans="1:8" x14ac:dyDescent="0.2">
      <c r="A76" s="43"/>
    </row>
    <row r="77" spans="1:8" x14ac:dyDescent="0.2">
      <c r="A77" s="43"/>
    </row>
    <row r="78" spans="1:8" x14ac:dyDescent="0.2">
      <c r="A78" s="30"/>
    </row>
    <row r="79" spans="1:8" x14ac:dyDescent="0.2">
      <c r="A79" s="30"/>
    </row>
    <row r="80" spans="1:8" x14ac:dyDescent="0.2">
      <c r="A80" s="30"/>
    </row>
    <row r="81" spans="1:1" x14ac:dyDescent="0.2">
      <c r="A81" s="30"/>
    </row>
    <row r="82" spans="1:1" x14ac:dyDescent="0.2">
      <c r="A82" s="30"/>
    </row>
    <row r="83" spans="1:1" x14ac:dyDescent="0.2">
      <c r="A83" s="30"/>
    </row>
    <row r="84" spans="1:1" x14ac:dyDescent="0.2">
      <c r="A84" s="30"/>
    </row>
    <row r="85" spans="1:1" x14ac:dyDescent="0.2">
      <c r="A85" s="30"/>
    </row>
    <row r="86" spans="1:1" x14ac:dyDescent="0.2">
      <c r="A86" s="30"/>
    </row>
    <row r="87" spans="1:1" x14ac:dyDescent="0.2">
      <c r="A87" s="30"/>
    </row>
    <row r="88" spans="1:1" x14ac:dyDescent="0.2">
      <c r="A88" s="30"/>
    </row>
    <row r="89" spans="1:1" x14ac:dyDescent="0.2">
      <c r="A89" s="43"/>
    </row>
    <row r="90" spans="1:1" x14ac:dyDescent="0.2">
      <c r="A90" s="43"/>
    </row>
    <row r="91" spans="1:1" x14ac:dyDescent="0.2">
      <c r="A91" s="43"/>
    </row>
    <row r="92" spans="1:1" x14ac:dyDescent="0.2">
      <c r="A92" s="43"/>
    </row>
    <row r="93" spans="1:1" x14ac:dyDescent="0.2">
      <c r="A93" s="43"/>
    </row>
    <row r="94" spans="1:1" x14ac:dyDescent="0.2">
      <c r="A94" s="43"/>
    </row>
    <row r="95" spans="1:1" x14ac:dyDescent="0.2">
      <c r="A95" s="43"/>
    </row>
    <row r="96" spans="1:1" x14ac:dyDescent="0.2">
      <c r="A96" s="43"/>
    </row>
    <row r="97" spans="1:1" x14ac:dyDescent="0.2">
      <c r="A97" s="43"/>
    </row>
  </sheetData>
  <mergeCells count="8">
    <mergeCell ref="F2:G2"/>
    <mergeCell ref="J2:K2"/>
    <mergeCell ref="B2:C2"/>
    <mergeCell ref="F14:G14"/>
    <mergeCell ref="F50:G50"/>
    <mergeCell ref="B21:C21"/>
    <mergeCell ref="F26:G26"/>
    <mergeCell ref="F38:G38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01BF-7DF2-49CE-BCA9-0278447E8AC8}">
  <dimension ref="A1:C16"/>
  <sheetViews>
    <sheetView workbookViewId="0">
      <selection activeCell="H20" sqref="H20"/>
    </sheetView>
  </sheetViews>
  <sheetFormatPr defaultRowHeight="14.25" x14ac:dyDescent="0.2"/>
  <sheetData>
    <row r="1" spans="1:3" x14ac:dyDescent="0.2">
      <c r="A1" s="3" t="s">
        <v>550</v>
      </c>
    </row>
    <row r="2" spans="1:3" x14ac:dyDescent="0.2">
      <c r="B2" s="231" t="s">
        <v>139</v>
      </c>
      <c r="C2" s="231"/>
    </row>
    <row r="3" spans="1:3" x14ac:dyDescent="0.2">
      <c r="B3" s="69" t="s">
        <v>51</v>
      </c>
      <c r="C3" s="69" t="s">
        <v>79</v>
      </c>
    </row>
    <row r="4" spans="1:3" x14ac:dyDescent="0.2">
      <c r="B4" s="49">
        <v>3.7965990000000001</v>
      </c>
      <c r="C4" s="49">
        <v>5.5278140000000002</v>
      </c>
    </row>
    <row r="5" spans="1:3" x14ac:dyDescent="0.2">
      <c r="B5" s="49">
        <v>0.1572383</v>
      </c>
      <c r="C5" s="49">
        <v>5.4847250000000001</v>
      </c>
    </row>
    <row r="6" spans="1:3" x14ac:dyDescent="0.2">
      <c r="B6" s="49">
        <v>1.0998680000000001</v>
      </c>
      <c r="C6" s="49">
        <v>2.667548</v>
      </c>
    </row>
    <row r="7" spans="1:3" x14ac:dyDescent="0.2">
      <c r="B7" s="49">
        <v>6.3438590000000001</v>
      </c>
      <c r="C7" s="49">
        <v>3.4164249999999998</v>
      </c>
    </row>
    <row r="8" spans="1:3" x14ac:dyDescent="0.2">
      <c r="B8" s="49">
        <v>3.9037600000000001</v>
      </c>
      <c r="C8" s="49">
        <v>1.6088720000000001</v>
      </c>
    </row>
    <row r="9" spans="1:3" x14ac:dyDescent="0.2">
      <c r="B9" s="49">
        <v>4.2734829999999997</v>
      </c>
      <c r="C9" s="49">
        <v>3.641689</v>
      </c>
    </row>
    <row r="10" spans="1:3" x14ac:dyDescent="0.2">
      <c r="B10" s="49">
        <v>6.5562339999999999</v>
      </c>
      <c r="C10" s="49">
        <v>4.2946949999999999</v>
      </c>
    </row>
    <row r="11" spans="1:3" x14ac:dyDescent="0.2">
      <c r="B11" s="49">
        <v>8.7993220000000001</v>
      </c>
      <c r="C11" s="49">
        <v>8.9698700000000002</v>
      </c>
    </row>
    <row r="12" spans="1:3" x14ac:dyDescent="0.2">
      <c r="B12" s="49">
        <v>1.74657</v>
      </c>
      <c r="C12" s="49"/>
    </row>
    <row r="14" spans="1:3" x14ac:dyDescent="0.2">
      <c r="A14" s="48" t="s">
        <v>509</v>
      </c>
      <c r="B14" s="49">
        <f>AVERAGE(B4:B13)</f>
        <v>4.0752148111111106</v>
      </c>
      <c r="C14" s="49">
        <f>AVERAGE(C4:C13)</f>
        <v>4.4514547499999999</v>
      </c>
    </row>
    <row r="15" spans="1:3" x14ac:dyDescent="0.2">
      <c r="A15" s="121" t="s">
        <v>542</v>
      </c>
      <c r="B15" s="44">
        <f>_xlfn.STDEV.S(B4:B13)/SQRT(COUNT(B4:B13))</f>
        <v>0.93831661060459515</v>
      </c>
      <c r="C15" s="44">
        <f>_xlfn.STDEV.S(C4:C13)/SQRT(COUNT(C4:C13))</f>
        <v>0.79794886351327921</v>
      </c>
    </row>
    <row r="16" spans="1:3" x14ac:dyDescent="0.2">
      <c r="A16" s="48" t="s">
        <v>517</v>
      </c>
      <c r="C16" s="49">
        <f>_xlfn.T.TEST(B4:B13,C4:C12,2,2)</f>
        <v>0.76730654893065575</v>
      </c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0E8F-E393-4D83-9DCE-B31979F245F7}">
  <dimension ref="A1:P96"/>
  <sheetViews>
    <sheetView topLeftCell="A34" workbookViewId="0">
      <selection activeCell="A2" sqref="A2:C2"/>
    </sheetView>
  </sheetViews>
  <sheetFormatPr defaultRowHeight="14.25" x14ac:dyDescent="0.2"/>
  <cols>
    <col min="1" max="1" width="62.75" customWidth="1"/>
    <col min="2" max="2" width="63.5" customWidth="1"/>
    <col min="3" max="3" width="64" customWidth="1"/>
    <col min="4" max="4" width="10" customWidth="1"/>
    <col min="5" max="5" width="15.125" customWidth="1"/>
    <col min="6" max="6" width="15.375" customWidth="1"/>
    <col min="7" max="7" width="11.125" customWidth="1"/>
    <col min="9" max="9" width="17.875" customWidth="1"/>
    <col min="10" max="11" width="17" customWidth="1"/>
    <col min="12" max="12" width="14.25" customWidth="1"/>
    <col min="13" max="13" width="12.125" customWidth="1"/>
    <col min="14" max="14" width="11.125" customWidth="1"/>
    <col min="15" max="15" width="18.75" customWidth="1"/>
    <col min="17" max="17" width="55.25" customWidth="1"/>
    <col min="18" max="18" width="54.875" customWidth="1"/>
    <col min="19" max="19" width="55.25" customWidth="1"/>
  </cols>
  <sheetData>
    <row r="1" spans="1:15" x14ac:dyDescent="0.2">
      <c r="A1" s="3" t="s">
        <v>252</v>
      </c>
      <c r="I1" s="3" t="s">
        <v>554</v>
      </c>
      <c r="M1" s="3" t="s">
        <v>549</v>
      </c>
    </row>
    <row r="2" spans="1:15" ht="16.5" x14ac:dyDescent="0.2">
      <c r="A2" s="209" t="s">
        <v>243</v>
      </c>
      <c r="B2" s="209"/>
      <c r="C2" s="209"/>
      <c r="D2" s="130"/>
      <c r="E2" s="223" t="s">
        <v>286</v>
      </c>
      <c r="F2" s="223"/>
      <c r="G2" s="133"/>
      <c r="I2" s="209" t="s">
        <v>293</v>
      </c>
      <c r="J2" s="209"/>
      <c r="K2" s="130"/>
      <c r="M2" s="209" t="s">
        <v>312</v>
      </c>
      <c r="N2" s="209"/>
      <c r="O2" s="209"/>
    </row>
    <row r="3" spans="1:15" x14ac:dyDescent="0.2">
      <c r="A3" s="18" t="s">
        <v>237</v>
      </c>
      <c r="B3" s="18" t="s">
        <v>238</v>
      </c>
      <c r="C3" s="18" t="s">
        <v>242</v>
      </c>
      <c r="D3" s="131"/>
      <c r="E3" s="50" t="s">
        <v>245</v>
      </c>
      <c r="F3" s="48" t="s">
        <v>246</v>
      </c>
      <c r="G3" s="48"/>
      <c r="I3" s="50" t="s">
        <v>51</v>
      </c>
      <c r="J3" s="50" t="s">
        <v>79</v>
      </c>
      <c r="K3" s="133"/>
      <c r="M3" s="50" t="s">
        <v>51</v>
      </c>
      <c r="N3" s="50" t="s">
        <v>79</v>
      </c>
      <c r="O3" s="50" t="s">
        <v>247</v>
      </c>
    </row>
    <row r="4" spans="1:15" x14ac:dyDescent="0.2">
      <c r="E4" s="68">
        <v>1.1839999999999999</v>
      </c>
      <c r="F4" s="68">
        <v>1.012</v>
      </c>
      <c r="G4" s="134"/>
      <c r="I4" s="24">
        <v>10.130000000000001</v>
      </c>
      <c r="J4" s="24">
        <v>48.48</v>
      </c>
      <c r="K4" s="134"/>
      <c r="M4" s="24">
        <v>9.57</v>
      </c>
      <c r="N4" s="24">
        <v>90.27</v>
      </c>
      <c r="O4" s="24">
        <v>0.2</v>
      </c>
    </row>
    <row r="5" spans="1:15" x14ac:dyDescent="0.2">
      <c r="E5" s="68">
        <v>0.90300000000000002</v>
      </c>
      <c r="F5" s="68">
        <v>0.47799999999999998</v>
      </c>
      <c r="G5" s="134"/>
      <c r="I5" s="24">
        <v>12.81</v>
      </c>
      <c r="J5" s="24">
        <v>25.47</v>
      </c>
      <c r="K5" s="134"/>
      <c r="M5" s="24">
        <v>4.3099999999999996</v>
      </c>
      <c r="N5" s="24">
        <v>469.63</v>
      </c>
      <c r="O5" s="24">
        <v>0.71</v>
      </c>
    </row>
    <row r="6" spans="1:15" x14ac:dyDescent="0.2">
      <c r="E6" s="68">
        <v>0.86199999999999999</v>
      </c>
      <c r="F6" s="68">
        <v>0.96899999999999997</v>
      </c>
      <c r="G6" s="134"/>
      <c r="I6" s="24">
        <v>8.8800000000000008</v>
      </c>
      <c r="J6" s="24">
        <v>26.81</v>
      </c>
      <c r="K6" s="134"/>
      <c r="M6" s="24">
        <v>7.84</v>
      </c>
      <c r="N6" s="24">
        <v>34.67</v>
      </c>
      <c r="O6" s="24">
        <v>5.45</v>
      </c>
    </row>
    <row r="7" spans="1:15" x14ac:dyDescent="0.2">
      <c r="E7" s="68">
        <v>0.83599999999999997</v>
      </c>
      <c r="F7" s="68">
        <v>0.66600000000000004</v>
      </c>
      <c r="G7" s="134"/>
      <c r="I7" s="24">
        <v>34.229999999999997</v>
      </c>
      <c r="J7" s="24">
        <v>42.81</v>
      </c>
      <c r="K7" s="134"/>
      <c r="M7" s="24">
        <v>5.9</v>
      </c>
      <c r="N7" s="24">
        <v>97.24</v>
      </c>
      <c r="O7" s="24">
        <v>0.06</v>
      </c>
    </row>
    <row r="8" spans="1:15" x14ac:dyDescent="0.2">
      <c r="E8" s="68">
        <v>0.93899999999999995</v>
      </c>
      <c r="F8" s="68">
        <v>0.499</v>
      </c>
      <c r="G8" s="134"/>
      <c r="I8" s="24">
        <v>25.12</v>
      </c>
      <c r="J8" s="24">
        <v>10.3</v>
      </c>
      <c r="K8" s="134"/>
      <c r="M8" s="24">
        <v>6.35</v>
      </c>
      <c r="N8" s="24">
        <v>123.67</v>
      </c>
      <c r="O8" s="24">
        <v>0.13</v>
      </c>
    </row>
    <row r="9" spans="1:15" x14ac:dyDescent="0.2">
      <c r="E9" s="68">
        <v>0.63400000000000001</v>
      </c>
      <c r="F9" s="68">
        <v>1.038</v>
      </c>
      <c r="G9" s="134"/>
      <c r="I9" s="24">
        <v>22.05</v>
      </c>
      <c r="J9" s="24">
        <v>14.25</v>
      </c>
      <c r="K9" s="134"/>
      <c r="M9" s="24">
        <v>5.0199999999999996</v>
      </c>
      <c r="N9" s="24">
        <v>45.2</v>
      </c>
      <c r="O9" s="24">
        <v>0.09</v>
      </c>
    </row>
    <row r="10" spans="1:15" x14ac:dyDescent="0.2">
      <c r="E10" s="68">
        <v>0.875</v>
      </c>
      <c r="F10" s="68">
        <v>0.87</v>
      </c>
      <c r="G10" s="134"/>
      <c r="I10" s="24"/>
      <c r="J10" s="24">
        <v>21.23</v>
      </c>
      <c r="K10" s="134"/>
      <c r="M10" s="24">
        <v>2.97</v>
      </c>
      <c r="N10" s="24">
        <v>99.58</v>
      </c>
      <c r="O10" s="24"/>
    </row>
    <row r="11" spans="1:15" x14ac:dyDescent="0.2">
      <c r="E11" s="68">
        <v>1.024</v>
      </c>
      <c r="F11" s="68">
        <v>0.92100000000000004</v>
      </c>
      <c r="G11" s="134"/>
      <c r="I11" s="24"/>
      <c r="J11" s="24">
        <v>53.77</v>
      </c>
      <c r="K11" s="134"/>
      <c r="M11" s="24"/>
      <c r="N11" s="24">
        <v>27.94</v>
      </c>
      <c r="O11" s="24"/>
    </row>
    <row r="12" spans="1:15" x14ac:dyDescent="0.2">
      <c r="E12" s="68">
        <v>1.026</v>
      </c>
      <c r="F12" s="68">
        <v>0.56100000000000005</v>
      </c>
      <c r="G12" s="134"/>
      <c r="I12" s="24"/>
      <c r="J12" s="24">
        <v>12.72</v>
      </c>
      <c r="K12" s="134"/>
      <c r="M12" s="24"/>
      <c r="N12" s="24">
        <v>37.520000000000003</v>
      </c>
      <c r="O12" s="24"/>
    </row>
    <row r="13" spans="1:15" x14ac:dyDescent="0.2">
      <c r="E13" s="68">
        <v>1.06</v>
      </c>
      <c r="F13" s="68">
        <v>0.98099999999999998</v>
      </c>
      <c r="G13" s="134"/>
      <c r="I13" s="8"/>
      <c r="M13" s="24"/>
      <c r="N13" s="24">
        <v>29.89</v>
      </c>
      <c r="O13" s="24"/>
    </row>
    <row r="14" spans="1:15" x14ac:dyDescent="0.2">
      <c r="E14" s="68">
        <v>0.98199999999999998</v>
      </c>
      <c r="F14" s="68">
        <v>0.88400000000000001</v>
      </c>
      <c r="G14" s="134"/>
      <c r="H14" s="133" t="s">
        <v>509</v>
      </c>
      <c r="I14" s="111">
        <f>AVERAGE(I4:I12)</f>
        <v>18.87</v>
      </c>
      <c r="J14" s="111">
        <f>AVERAGE(J4:J12)</f>
        <v>28.426666666666666</v>
      </c>
      <c r="K14" s="111"/>
      <c r="M14" s="24"/>
      <c r="N14" s="24">
        <v>17.23</v>
      </c>
      <c r="O14" s="24"/>
    </row>
    <row r="15" spans="1:15" x14ac:dyDescent="0.2">
      <c r="E15" s="68">
        <v>0.90100000000000002</v>
      </c>
      <c r="F15" s="68">
        <v>0.78300000000000003</v>
      </c>
      <c r="G15" s="134"/>
      <c r="H15" s="187" t="s">
        <v>542</v>
      </c>
      <c r="I15" s="188">
        <f>_xlfn.STDEV.S(I3:I13)/SQRT(COUNT(I3:I13))</f>
        <v>4.0743743896047002</v>
      </c>
      <c r="J15" s="188">
        <f>_xlfn.STDEV.S(J3:J13)/SQRT(COUNT(J3:J13))</f>
        <v>5.3886477895665053</v>
      </c>
      <c r="K15" s="111"/>
      <c r="M15" s="24"/>
      <c r="N15" s="24">
        <v>14.82</v>
      </c>
      <c r="O15" s="24"/>
    </row>
    <row r="16" spans="1:15" x14ac:dyDescent="0.2">
      <c r="E16" s="68">
        <v>1.006</v>
      </c>
      <c r="F16" s="68">
        <v>0.96299999999999997</v>
      </c>
      <c r="G16" s="134"/>
      <c r="H16" s="133" t="s">
        <v>517</v>
      </c>
      <c r="J16" s="203">
        <f>_xlfn.T.TEST(I4:I12,J4:J12,2,2)</f>
        <v>0.22123182379452835</v>
      </c>
      <c r="K16" s="135"/>
      <c r="M16" s="24"/>
      <c r="N16" s="47"/>
      <c r="O16" s="24"/>
    </row>
    <row r="17" spans="1:16" x14ac:dyDescent="0.2">
      <c r="E17" s="68">
        <v>1.016</v>
      </c>
      <c r="F17" s="21"/>
      <c r="G17" s="21"/>
      <c r="L17" s="133" t="s">
        <v>509</v>
      </c>
      <c r="M17" s="135">
        <f>AVERAGE(M4:M15)</f>
        <v>5.9942857142857138</v>
      </c>
      <c r="N17" s="135">
        <f t="shared" ref="N17:O17" si="0">AVERAGE(N4:N15)</f>
        <v>90.638333333333335</v>
      </c>
      <c r="O17" s="135">
        <f t="shared" si="0"/>
        <v>1.1066666666666667</v>
      </c>
    </row>
    <row r="18" spans="1:16" ht="16.5" x14ac:dyDescent="0.2">
      <c r="E18" s="68">
        <v>1.046</v>
      </c>
      <c r="F18" s="21"/>
      <c r="G18" s="21"/>
      <c r="I18" s="209" t="s">
        <v>311</v>
      </c>
      <c r="J18" s="209"/>
      <c r="K18" s="130"/>
      <c r="L18" s="187" t="s">
        <v>542</v>
      </c>
      <c r="M18" s="188">
        <f>_xlfn.STDEV.S(M4:M16)/SQRT(COUNT(M4:M16))</f>
        <v>0.83466804677028394</v>
      </c>
      <c r="N18" s="188">
        <f t="shared" ref="N18" si="1">_xlfn.STDEV.S(N4:N16)/SQRT(COUNT(N4:N16))</f>
        <v>36.058322219185783</v>
      </c>
      <c r="O18" s="188">
        <f>_xlfn.STDEV.S(O4:O16)/SQRT(COUNT(O4:O16))</f>
        <v>0.87420312920459819</v>
      </c>
    </row>
    <row r="19" spans="1:16" x14ac:dyDescent="0.2">
      <c r="E19" s="68">
        <v>1.0569999999999999</v>
      </c>
      <c r="F19" s="21"/>
      <c r="G19" s="21"/>
      <c r="I19" s="50" t="s">
        <v>51</v>
      </c>
      <c r="J19" s="50" t="s">
        <v>79</v>
      </c>
      <c r="K19" s="133"/>
      <c r="L19" s="133" t="s">
        <v>518</v>
      </c>
      <c r="M19" s="149">
        <f>_xlfn.T.TEST(M4:M15,N4:N15,2,3)</f>
        <v>3.8682811435735855E-2</v>
      </c>
      <c r="N19" s="149"/>
      <c r="O19" s="203">
        <f>_xlfn.T.TEST(O4:O15,N4:N15,2,3)</f>
        <v>3.042950701610633E-2</v>
      </c>
    </row>
    <row r="20" spans="1:16" x14ac:dyDescent="0.2">
      <c r="E20" s="68">
        <v>1.093</v>
      </c>
      <c r="F20" s="21"/>
      <c r="G20" s="21"/>
      <c r="I20" s="161">
        <v>7.9399999999999998E-2</v>
      </c>
      <c r="J20" s="161">
        <v>0.1898</v>
      </c>
      <c r="K20" s="161"/>
      <c r="M20" s="47"/>
      <c r="N20" s="47"/>
    </row>
    <row r="21" spans="1:16" x14ac:dyDescent="0.2">
      <c r="E21" s="68">
        <v>1.036</v>
      </c>
      <c r="F21" s="21"/>
      <c r="G21" s="21"/>
      <c r="I21" s="161">
        <v>3.7100000000000001E-2</v>
      </c>
      <c r="J21" s="161">
        <v>0.20899999999999999</v>
      </c>
      <c r="K21" s="161"/>
      <c r="M21" s="47"/>
      <c r="N21" s="47"/>
    </row>
    <row r="22" spans="1:16" x14ac:dyDescent="0.2">
      <c r="E22" s="68">
        <v>1.175</v>
      </c>
      <c r="F22" s="21"/>
      <c r="G22" s="21"/>
      <c r="I22" s="161">
        <v>6.3E-2</v>
      </c>
      <c r="J22" s="161">
        <v>6.9000000000000006E-2</v>
      </c>
      <c r="K22" s="161"/>
      <c r="M22" s="47"/>
      <c r="N22" s="47"/>
    </row>
    <row r="23" spans="1:16" x14ac:dyDescent="0.2">
      <c r="E23" s="68">
        <v>1.069</v>
      </c>
      <c r="F23" s="21"/>
      <c r="G23" s="21"/>
      <c r="I23" s="161">
        <v>0.15259999999999999</v>
      </c>
      <c r="J23" s="161">
        <v>0.32700000000000001</v>
      </c>
      <c r="K23" s="161"/>
      <c r="M23" s="47"/>
      <c r="N23" s="47"/>
    </row>
    <row r="24" spans="1:16" x14ac:dyDescent="0.2">
      <c r="A24" s="209" t="s">
        <v>244</v>
      </c>
      <c r="B24" s="209"/>
      <c r="C24" s="209"/>
      <c r="D24" s="130"/>
      <c r="E24" s="68">
        <v>1.077</v>
      </c>
      <c r="F24" s="21"/>
      <c r="G24" s="21"/>
      <c r="I24" s="161">
        <v>0.16589999999999999</v>
      </c>
      <c r="J24" s="161">
        <v>9.6999999999999989E-2</v>
      </c>
      <c r="K24" s="161"/>
      <c r="M24" s="223" t="s">
        <v>51</v>
      </c>
      <c r="N24" s="223"/>
      <c r="O24" s="223"/>
      <c r="P24" s="223"/>
    </row>
    <row r="25" spans="1:16" x14ac:dyDescent="0.2">
      <c r="A25" s="18" t="s">
        <v>237</v>
      </c>
      <c r="B25" s="18" t="s">
        <v>238</v>
      </c>
      <c r="C25" s="18" t="s">
        <v>242</v>
      </c>
      <c r="D25" s="131"/>
      <c r="E25" s="68">
        <v>1.0529999999999999</v>
      </c>
      <c r="F25" s="21"/>
      <c r="G25" s="21"/>
      <c r="I25" s="161">
        <v>9.8299999999999998E-2</v>
      </c>
      <c r="J25" s="161">
        <v>0.152</v>
      </c>
      <c r="K25" s="161"/>
    </row>
    <row r="26" spans="1:16" x14ac:dyDescent="0.2">
      <c r="E26" s="68">
        <v>0.96299999999999997</v>
      </c>
      <c r="F26" s="21"/>
      <c r="G26" s="21"/>
      <c r="I26" s="161"/>
      <c r="J26" s="161">
        <v>0.33899999999999997</v>
      </c>
      <c r="K26" s="161"/>
    </row>
    <row r="27" spans="1:16" x14ac:dyDescent="0.2">
      <c r="E27" s="68">
        <v>1.048</v>
      </c>
      <c r="F27" s="21"/>
      <c r="G27" s="21"/>
      <c r="I27" s="161"/>
      <c r="J27" s="161">
        <v>0.18</v>
      </c>
      <c r="K27" s="161"/>
    </row>
    <row r="28" spans="1:16" x14ac:dyDescent="0.2">
      <c r="E28" s="68">
        <v>1.135</v>
      </c>
      <c r="F28" s="21"/>
      <c r="G28" s="21"/>
      <c r="I28" s="161"/>
      <c r="J28" s="161">
        <v>0.34200000000000003</v>
      </c>
      <c r="K28" s="161"/>
    </row>
    <row r="29" spans="1:16" x14ac:dyDescent="0.2">
      <c r="E29" s="21"/>
      <c r="F29" s="21"/>
      <c r="G29" s="21"/>
      <c r="I29" s="131"/>
      <c r="J29" s="131"/>
      <c r="K29" s="131"/>
    </row>
    <row r="30" spans="1:16" ht="15" customHeight="1" x14ac:dyDescent="0.2">
      <c r="D30" s="133" t="s">
        <v>509</v>
      </c>
      <c r="E30" s="135">
        <f>AVERAGE(E4:E28)</f>
        <v>1.0000000000000002</v>
      </c>
      <c r="F30" s="135">
        <f>AVERAGE(F4:F28)</f>
        <v>0.81730769230769218</v>
      </c>
      <c r="G30" s="135"/>
      <c r="H30" s="133" t="s">
        <v>509</v>
      </c>
      <c r="I30" s="132">
        <f>AVERAGE(I20:I28)</f>
        <v>9.9383333333333324E-2</v>
      </c>
      <c r="J30" s="132">
        <f>AVERAGE(J20:J28)</f>
        <v>0.21164444444444441</v>
      </c>
      <c r="K30" s="132"/>
    </row>
    <row r="31" spans="1:16" ht="14.25" customHeight="1" x14ac:dyDescent="0.2">
      <c r="D31" s="187" t="s">
        <v>542</v>
      </c>
      <c r="E31" s="188">
        <f>_xlfn.STDEV.S(E4:E29)/SQRT(COUNT(E4:E29))</f>
        <v>2.3773514674948034E-2</v>
      </c>
      <c r="F31" s="188">
        <f>_xlfn.STDEV.S(F4:F29)/SQRT(COUNT(F4:F29))</f>
        <v>5.5575818461208071E-2</v>
      </c>
      <c r="G31" s="135"/>
      <c r="H31" s="187" t="s">
        <v>542</v>
      </c>
      <c r="I31" s="186">
        <f>_xlfn.STDEV.S(I19:I29)/SQRT(COUNT(I19:I29))</f>
        <v>2.070422527998679E-2</v>
      </c>
      <c r="J31" s="186">
        <f>_xlfn.STDEV.S(J19:J29)/SQRT(COUNT(J19:J29))</f>
        <v>3.4369863701565632E-2</v>
      </c>
      <c r="K31" s="132"/>
    </row>
    <row r="32" spans="1:16" ht="14.25" customHeight="1" x14ac:dyDescent="0.2">
      <c r="D32" s="133" t="s">
        <v>517</v>
      </c>
      <c r="E32" s="84"/>
      <c r="F32" s="203">
        <f>_xlfn.T.TEST(E4:E28,F4:F16,2,3)</f>
        <v>7.8718782194672834E-3</v>
      </c>
      <c r="G32" s="135"/>
      <c r="H32" s="133" t="s">
        <v>517</v>
      </c>
      <c r="J32" s="203">
        <f>_xlfn.T.TEST(I20:I28,J20:J28,2,2)</f>
        <v>2.8976248768318467E-2</v>
      </c>
      <c r="K32" s="135"/>
    </row>
    <row r="33" spans="5:16" ht="14.25" customHeight="1" x14ac:dyDescent="0.2">
      <c r="E33" s="84"/>
      <c r="F33" s="84"/>
      <c r="G33" s="84"/>
    </row>
    <row r="34" spans="5:16" ht="14.25" customHeight="1" x14ac:dyDescent="0.2">
      <c r="E34" s="84"/>
      <c r="F34" s="84"/>
      <c r="G34" s="84"/>
      <c r="I34" s="209" t="s">
        <v>312</v>
      </c>
      <c r="J34" s="209"/>
      <c r="K34" s="130"/>
    </row>
    <row r="35" spans="5:16" x14ac:dyDescent="0.2">
      <c r="I35" s="133" t="s">
        <v>51</v>
      </c>
      <c r="J35" s="133" t="s">
        <v>79</v>
      </c>
      <c r="K35" s="133"/>
    </row>
    <row r="36" spans="5:16" x14ac:dyDescent="0.2">
      <c r="I36" s="134">
        <v>0.1</v>
      </c>
      <c r="J36" s="134">
        <v>0.13</v>
      </c>
      <c r="K36" s="134"/>
    </row>
    <row r="37" spans="5:16" x14ac:dyDescent="0.2">
      <c r="I37" s="134">
        <v>0.15</v>
      </c>
      <c r="J37" s="134">
        <v>0.2</v>
      </c>
      <c r="K37" s="134"/>
    </row>
    <row r="38" spans="5:16" x14ac:dyDescent="0.2">
      <c r="I38" s="134">
        <v>0.02</v>
      </c>
      <c r="J38" s="134">
        <v>0</v>
      </c>
      <c r="K38" s="134"/>
    </row>
    <row r="39" spans="5:16" x14ac:dyDescent="0.2">
      <c r="I39" s="134">
        <v>0.16</v>
      </c>
      <c r="J39" s="134">
        <v>0.03</v>
      </c>
      <c r="K39" s="134"/>
      <c r="M39" s="47"/>
      <c r="N39" s="47"/>
    </row>
    <row r="40" spans="5:16" x14ac:dyDescent="0.2">
      <c r="I40" s="134">
        <v>0.14000000000000001</v>
      </c>
      <c r="J40" s="134">
        <v>0.01</v>
      </c>
      <c r="K40" s="134"/>
      <c r="M40" s="47"/>
      <c r="N40" s="47"/>
    </row>
    <row r="41" spans="5:16" x14ac:dyDescent="0.2">
      <c r="I41" s="134">
        <v>0</v>
      </c>
      <c r="J41" s="134">
        <v>0.01</v>
      </c>
      <c r="K41" s="134"/>
      <c r="M41" s="223" t="s">
        <v>79</v>
      </c>
      <c r="N41" s="223"/>
      <c r="O41" s="223"/>
      <c r="P41" s="223"/>
    </row>
    <row r="42" spans="5:16" x14ac:dyDescent="0.2">
      <c r="I42" s="134"/>
      <c r="J42" s="134">
        <v>0.23</v>
      </c>
      <c r="K42" s="134"/>
      <c r="M42" s="47"/>
      <c r="N42" s="47"/>
    </row>
    <row r="43" spans="5:16" x14ac:dyDescent="0.2">
      <c r="I43" s="134"/>
      <c r="J43" s="134">
        <v>0.12</v>
      </c>
      <c r="K43" s="134"/>
      <c r="M43" s="47"/>
      <c r="N43" s="47"/>
    </row>
    <row r="44" spans="5:16" x14ac:dyDescent="0.2">
      <c r="I44" s="134"/>
      <c r="J44" s="134">
        <v>0.06</v>
      </c>
      <c r="K44" s="134"/>
      <c r="M44" s="47"/>
      <c r="N44" s="47"/>
    </row>
    <row r="45" spans="5:16" x14ac:dyDescent="0.2">
      <c r="I45" s="20"/>
      <c r="J45" s="131"/>
      <c r="K45" s="131"/>
      <c r="M45" s="47"/>
      <c r="N45" s="47"/>
    </row>
    <row r="46" spans="5:16" x14ac:dyDescent="0.2">
      <c r="H46" s="133" t="s">
        <v>509</v>
      </c>
      <c r="I46" s="135">
        <f>AVERAGE(I36:I45)</f>
        <v>9.5000000000000015E-2</v>
      </c>
      <c r="J46" s="135">
        <f>AVERAGE(J36:J45)</f>
        <v>8.7777777777777788E-2</v>
      </c>
      <c r="K46" s="135"/>
      <c r="M46" s="47"/>
      <c r="N46" s="47"/>
    </row>
    <row r="47" spans="5:16" x14ac:dyDescent="0.2">
      <c r="H47" s="187" t="s">
        <v>542</v>
      </c>
      <c r="I47" s="188">
        <f>_xlfn.STDEV.S(I35:I45)/SQRT(COUNT(I35:I45))</f>
        <v>2.8254793103707786E-2</v>
      </c>
      <c r="J47" s="188">
        <f>_xlfn.STDEV.S(J35:J45)/SQRT(COUNT(J35:J45))</f>
        <v>2.8760398012321744E-2</v>
      </c>
      <c r="K47" s="135"/>
      <c r="M47" s="47"/>
      <c r="N47" s="47"/>
    </row>
    <row r="48" spans="5:16" x14ac:dyDescent="0.2">
      <c r="H48" s="133" t="s">
        <v>517</v>
      </c>
      <c r="J48" s="203">
        <f>_xlfn.T.TEST(I36:I44,J36:J44,2,2)</f>
        <v>0.86687485247632257</v>
      </c>
      <c r="K48" s="135"/>
    </row>
    <row r="50" spans="8:16" ht="16.5" x14ac:dyDescent="0.2">
      <c r="I50" s="209" t="s">
        <v>313</v>
      </c>
      <c r="J50" s="209"/>
      <c r="K50" s="130"/>
    </row>
    <row r="51" spans="8:16" x14ac:dyDescent="0.2">
      <c r="I51" s="133" t="s">
        <v>51</v>
      </c>
      <c r="J51" s="133" t="s">
        <v>79</v>
      </c>
      <c r="K51" s="133"/>
    </row>
    <row r="52" spans="8:16" x14ac:dyDescent="0.2">
      <c r="I52" s="161">
        <v>8.0000000000000004E-4</v>
      </c>
      <c r="J52" s="161">
        <v>5.0000000000000001E-4</v>
      </c>
      <c r="K52" s="161"/>
    </row>
    <row r="53" spans="8:16" x14ac:dyDescent="0.2">
      <c r="I53" s="161">
        <v>4.0000000000000002E-4</v>
      </c>
      <c r="J53" s="161">
        <v>1.7000000000000001E-3</v>
      </c>
      <c r="K53" s="161"/>
    </row>
    <row r="54" spans="8:16" x14ac:dyDescent="0.2">
      <c r="I54" s="161">
        <v>2.0000000000000001E-4</v>
      </c>
      <c r="J54" s="161">
        <v>0</v>
      </c>
      <c r="K54" s="161"/>
    </row>
    <row r="55" spans="8:16" x14ac:dyDescent="0.2">
      <c r="I55" s="161">
        <v>7.000000000000001E-4</v>
      </c>
      <c r="J55" s="161">
        <v>2.0000000000000001E-4</v>
      </c>
      <c r="K55" s="161"/>
    </row>
    <row r="56" spans="8:16" x14ac:dyDescent="0.2">
      <c r="I56" s="161">
        <v>8.9999999999999998E-4</v>
      </c>
      <c r="J56" s="161">
        <v>1E-4</v>
      </c>
      <c r="K56" s="161"/>
    </row>
    <row r="57" spans="8:16" x14ac:dyDescent="0.2">
      <c r="I57" s="161">
        <v>0</v>
      </c>
      <c r="J57" s="161">
        <v>1E-4</v>
      </c>
      <c r="K57" s="161"/>
    </row>
    <row r="58" spans="8:16" x14ac:dyDescent="0.2">
      <c r="I58" s="161"/>
      <c r="J58" s="161">
        <v>3.7000000000000002E-3</v>
      </c>
      <c r="K58" s="161"/>
      <c r="M58" s="223" t="s">
        <v>247</v>
      </c>
      <c r="N58" s="223"/>
      <c r="O58" s="223"/>
      <c r="P58" s="223"/>
    </row>
    <row r="59" spans="8:16" x14ac:dyDescent="0.2">
      <c r="I59" s="161"/>
      <c r="J59" s="161">
        <v>4.0000000000000002E-4</v>
      </c>
      <c r="K59" s="161"/>
    </row>
    <row r="60" spans="8:16" x14ac:dyDescent="0.2">
      <c r="I60" s="161"/>
      <c r="J60" s="161">
        <v>1.6000000000000001E-3</v>
      </c>
      <c r="K60" s="161"/>
    </row>
    <row r="61" spans="8:16" x14ac:dyDescent="0.2">
      <c r="I61" s="131"/>
      <c r="J61" s="131"/>
      <c r="K61" s="131"/>
    </row>
    <row r="62" spans="8:16" x14ac:dyDescent="0.2">
      <c r="H62" s="133" t="s">
        <v>509</v>
      </c>
      <c r="I62" s="161">
        <f>AVERAGE(I52:I60)</f>
        <v>5.0000000000000001E-4</v>
      </c>
      <c r="J62" s="161">
        <f>AVERAGE(J52:J60)</f>
        <v>9.2222222222222228E-4</v>
      </c>
      <c r="K62" s="161"/>
    </row>
    <row r="63" spans="8:16" x14ac:dyDescent="0.2">
      <c r="H63" s="187" t="s">
        <v>542</v>
      </c>
      <c r="I63" s="161">
        <f>_xlfn.STDEV.S(I51:I61)/SQRT(COUNT(I51:I61))</f>
        <v>1.4605934866804431E-4</v>
      </c>
      <c r="J63" s="161">
        <f>_xlfn.STDEV.S(J51:J61)/SQRT(COUNT(J51:J61))</f>
        <v>4.0749157379760546E-4</v>
      </c>
      <c r="K63" s="161"/>
    </row>
    <row r="64" spans="8:16" x14ac:dyDescent="0.2">
      <c r="H64" s="133" t="s">
        <v>517</v>
      </c>
      <c r="J64" s="203">
        <f>_xlfn.T.TEST(I52:I60,J52:J60,2,3)</f>
        <v>0.35254142153146184</v>
      </c>
      <c r="K64" s="135"/>
      <c r="M64" s="47"/>
      <c r="N64" s="47"/>
    </row>
    <row r="65" spans="8:14" x14ac:dyDescent="0.2">
      <c r="M65" s="47"/>
      <c r="N65" s="47"/>
    </row>
    <row r="66" spans="8:14" ht="16.5" x14ac:dyDescent="0.2">
      <c r="I66" s="209" t="s">
        <v>310</v>
      </c>
      <c r="J66" s="209"/>
      <c r="K66" s="130"/>
      <c r="M66" s="47"/>
      <c r="N66" s="47"/>
    </row>
    <row r="67" spans="8:14" x14ac:dyDescent="0.2">
      <c r="I67" s="133" t="s">
        <v>51</v>
      </c>
      <c r="J67" s="133" t="s">
        <v>79</v>
      </c>
      <c r="K67" s="133"/>
      <c r="M67" s="47"/>
      <c r="N67" s="47"/>
    </row>
    <row r="68" spans="8:14" x14ac:dyDescent="0.2">
      <c r="I68" s="134">
        <v>1.56</v>
      </c>
      <c r="J68" s="134">
        <v>0.78</v>
      </c>
      <c r="K68" s="134"/>
      <c r="M68" s="47"/>
      <c r="N68" s="47"/>
    </row>
    <row r="69" spans="8:14" x14ac:dyDescent="0.2">
      <c r="I69" s="134">
        <v>2.0499999999999998</v>
      </c>
      <c r="J69" s="134">
        <v>0.41</v>
      </c>
      <c r="K69" s="134"/>
      <c r="M69" s="47"/>
      <c r="N69" s="47"/>
    </row>
    <row r="70" spans="8:14" x14ac:dyDescent="0.2">
      <c r="I70" s="134">
        <v>0.89</v>
      </c>
      <c r="J70" s="134">
        <v>0.8</v>
      </c>
      <c r="K70" s="134"/>
      <c r="M70" s="47"/>
      <c r="N70" s="47"/>
    </row>
    <row r="71" spans="8:14" x14ac:dyDescent="0.2">
      <c r="I71" s="134">
        <v>3.46</v>
      </c>
      <c r="J71" s="134">
        <v>0.34</v>
      </c>
      <c r="K71" s="134"/>
      <c r="M71" s="47"/>
      <c r="N71" s="47"/>
    </row>
    <row r="72" spans="8:14" x14ac:dyDescent="0.2">
      <c r="I72" s="134">
        <v>3.87</v>
      </c>
      <c r="J72" s="134">
        <v>0.28000000000000003</v>
      </c>
      <c r="K72" s="134"/>
      <c r="M72" s="47"/>
      <c r="N72" s="47"/>
    </row>
    <row r="73" spans="8:14" x14ac:dyDescent="0.2">
      <c r="I73" s="134">
        <v>1.38</v>
      </c>
      <c r="J73" s="134">
        <v>0.28000000000000003</v>
      </c>
      <c r="K73" s="134"/>
    </row>
    <row r="74" spans="8:14" x14ac:dyDescent="0.2">
      <c r="I74" s="134"/>
      <c r="J74" s="134">
        <v>0.97</v>
      </c>
      <c r="K74" s="134"/>
    </row>
    <row r="75" spans="8:14" x14ac:dyDescent="0.2">
      <c r="I75" s="134"/>
      <c r="J75" s="134">
        <v>1.41</v>
      </c>
      <c r="K75" s="134"/>
    </row>
    <row r="76" spans="8:14" x14ac:dyDescent="0.2">
      <c r="I76" s="134"/>
      <c r="J76" s="134">
        <v>0.51</v>
      </c>
      <c r="K76" s="134"/>
    </row>
    <row r="77" spans="8:14" x14ac:dyDescent="0.2">
      <c r="I77" s="8"/>
    </row>
    <row r="78" spans="8:14" x14ac:dyDescent="0.2">
      <c r="H78" s="133" t="s">
        <v>509</v>
      </c>
      <c r="I78" s="111">
        <f>AVERAGE(I68:I76)</f>
        <v>2.2016666666666667</v>
      </c>
      <c r="J78" s="111">
        <f>AVERAGE(J68:J76)</f>
        <v>0.64222222222222225</v>
      </c>
      <c r="K78" s="111"/>
    </row>
    <row r="79" spans="8:14" x14ac:dyDescent="0.2">
      <c r="H79" s="187" t="s">
        <v>542</v>
      </c>
      <c r="I79" s="111">
        <f>_xlfn.STDEV.S(I67:I77)/SQRT(COUNT(I67:I77))</f>
        <v>0.48979871149052417</v>
      </c>
      <c r="J79" s="111">
        <f>_xlfn.STDEV.S(J67:J77)/SQRT(COUNT(J67:J77))</f>
        <v>0.127254969099418</v>
      </c>
      <c r="K79" s="111"/>
    </row>
    <row r="80" spans="8:14" x14ac:dyDescent="0.2">
      <c r="H80" s="133" t="s">
        <v>517</v>
      </c>
      <c r="J80" s="203">
        <f>_xlfn.T.TEST(I68:I76,J68:J76,2,3)</f>
        <v>2.319929037990812E-2</v>
      </c>
      <c r="K80" s="135"/>
    </row>
    <row r="82" spans="8:11" ht="16.5" x14ac:dyDescent="0.2">
      <c r="I82" s="209" t="s">
        <v>314</v>
      </c>
      <c r="J82" s="209"/>
      <c r="K82" s="130"/>
    </row>
    <row r="83" spans="8:11" x14ac:dyDescent="0.2">
      <c r="I83" s="133" t="s">
        <v>51</v>
      </c>
      <c r="J83" s="133" t="s">
        <v>79</v>
      </c>
      <c r="K83" s="133"/>
    </row>
    <row r="84" spans="8:11" x14ac:dyDescent="0.2">
      <c r="I84" s="161">
        <v>0.154</v>
      </c>
      <c r="J84" s="161">
        <v>1.6E-2</v>
      </c>
      <c r="K84" s="161"/>
    </row>
    <row r="85" spans="8:11" x14ac:dyDescent="0.2">
      <c r="I85" s="161">
        <v>0.16</v>
      </c>
      <c r="J85" s="161">
        <v>1.6E-2</v>
      </c>
      <c r="K85" s="161"/>
    </row>
    <row r="86" spans="8:11" x14ac:dyDescent="0.2">
      <c r="I86" s="161">
        <v>0.1</v>
      </c>
      <c r="J86" s="161">
        <v>0.03</v>
      </c>
      <c r="K86" s="161"/>
    </row>
    <row r="87" spans="8:11" x14ac:dyDescent="0.2">
      <c r="I87" s="161">
        <v>0.10099999999999999</v>
      </c>
      <c r="J87" s="161">
        <v>8.0000000000000002E-3</v>
      </c>
      <c r="K87" s="161"/>
    </row>
    <row r="88" spans="8:11" x14ac:dyDescent="0.2">
      <c r="I88" s="161">
        <v>0.154</v>
      </c>
      <c r="J88" s="161">
        <v>2.7000000000000003E-2</v>
      </c>
      <c r="K88" s="161"/>
    </row>
    <row r="89" spans="8:11" x14ac:dyDescent="0.2">
      <c r="I89" s="161">
        <v>6.2800000000000009E-2</v>
      </c>
      <c r="J89" s="161">
        <v>1.9900000000000001E-2</v>
      </c>
      <c r="K89" s="161"/>
    </row>
    <row r="90" spans="8:11" x14ac:dyDescent="0.2">
      <c r="I90" s="161"/>
      <c r="J90" s="161">
        <v>4.5499999999999999E-2</v>
      </c>
      <c r="K90" s="161"/>
    </row>
    <row r="91" spans="8:11" x14ac:dyDescent="0.2">
      <c r="I91" s="161"/>
      <c r="J91" s="161">
        <v>2.63E-2</v>
      </c>
      <c r="K91" s="161"/>
    </row>
    <row r="92" spans="8:11" x14ac:dyDescent="0.2">
      <c r="I92" s="161"/>
      <c r="J92" s="161">
        <v>4.0199999999999993E-2</v>
      </c>
      <c r="K92" s="161"/>
    </row>
    <row r="94" spans="8:11" x14ac:dyDescent="0.2">
      <c r="H94" s="133" t="s">
        <v>509</v>
      </c>
      <c r="I94" s="161">
        <f>AVERAGE(I84:I92)</f>
        <v>0.12196666666666667</v>
      </c>
      <c r="J94" s="161">
        <f>AVERAGE(J84:J92)</f>
        <v>2.5433333333333329E-2</v>
      </c>
      <c r="K94" s="161"/>
    </row>
    <row r="95" spans="8:11" x14ac:dyDescent="0.2">
      <c r="H95" s="187" t="s">
        <v>542</v>
      </c>
      <c r="I95" s="161">
        <f>_xlfn.STDEV.S(I84:I93)/SQRT(COUNT(I84:I93))</f>
        <v>1.6249752134861777E-2</v>
      </c>
      <c r="J95" s="161">
        <f>_xlfn.STDEV.S(J84:J93)/SQRT(COUNT(J84:J93))</f>
        <v>4.0091908299694492E-3</v>
      </c>
      <c r="K95" s="161"/>
    </row>
    <row r="96" spans="8:11" x14ac:dyDescent="0.2">
      <c r="H96" s="133" t="s">
        <v>517</v>
      </c>
      <c r="J96" s="203">
        <f>_xlfn.T.TEST(I84:I92,J84:J92,2,3)</f>
        <v>1.4909444609601779E-3</v>
      </c>
      <c r="K96" s="135"/>
    </row>
  </sheetData>
  <mergeCells count="13">
    <mergeCell ref="I66:J66"/>
    <mergeCell ref="I82:J82"/>
    <mergeCell ref="I50:J50"/>
    <mergeCell ref="M2:O2"/>
    <mergeCell ref="M24:P24"/>
    <mergeCell ref="M41:P41"/>
    <mergeCell ref="M58:P58"/>
    <mergeCell ref="I34:J34"/>
    <mergeCell ref="A2:C2"/>
    <mergeCell ref="A24:C24"/>
    <mergeCell ref="I2:J2"/>
    <mergeCell ref="E2:F2"/>
    <mergeCell ref="I18:J18"/>
  </mergeCells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6464-55EE-4F57-9366-4521E86D3AB0}">
  <dimension ref="A1:K30"/>
  <sheetViews>
    <sheetView topLeftCell="E1" workbookViewId="0">
      <selection activeCell="K24" sqref="K24:M25"/>
    </sheetView>
  </sheetViews>
  <sheetFormatPr defaultRowHeight="14.25" x14ac:dyDescent="0.2"/>
  <cols>
    <col min="3" max="3" width="19.75" customWidth="1"/>
    <col min="7" max="7" width="49.5" customWidth="1"/>
    <col min="8" max="8" width="50.25" customWidth="1"/>
    <col min="9" max="9" width="13.375" customWidth="1"/>
    <col min="10" max="10" width="22.375" customWidth="1"/>
    <col min="11" max="11" width="23.125" customWidth="1"/>
  </cols>
  <sheetData>
    <row r="1" spans="1:11" x14ac:dyDescent="0.2">
      <c r="A1" s="3" t="s">
        <v>326</v>
      </c>
      <c r="G1" s="3" t="s">
        <v>325</v>
      </c>
    </row>
    <row r="3" spans="1:11" x14ac:dyDescent="0.2">
      <c r="A3" s="215" t="s">
        <v>68</v>
      </c>
      <c r="B3" s="215"/>
      <c r="C3" s="215"/>
      <c r="D3" s="215"/>
      <c r="E3" s="215"/>
      <c r="F3" s="54"/>
      <c r="G3" s="209" t="s">
        <v>78</v>
      </c>
      <c r="H3" s="209"/>
      <c r="I3" s="130"/>
      <c r="J3" s="209" t="s">
        <v>323</v>
      </c>
      <c r="K3" s="209"/>
    </row>
    <row r="4" spans="1:11" x14ac:dyDescent="0.2">
      <c r="A4" s="18"/>
      <c r="B4" s="18"/>
      <c r="C4" s="18" t="s">
        <v>250</v>
      </c>
      <c r="D4" s="18"/>
      <c r="E4" s="18"/>
      <c r="F4" s="18"/>
      <c r="G4" s="18" t="s">
        <v>125</v>
      </c>
      <c r="H4" s="18" t="s">
        <v>177</v>
      </c>
      <c r="I4" s="131"/>
      <c r="J4" s="61" t="s">
        <v>233</v>
      </c>
      <c r="K4" s="61" t="s">
        <v>287</v>
      </c>
    </row>
    <row r="5" spans="1:11" x14ac:dyDescent="0.2">
      <c r="A5" s="18"/>
      <c r="B5" s="51" t="s">
        <v>146</v>
      </c>
      <c r="C5" s="18"/>
      <c r="D5" s="18"/>
      <c r="E5" s="18"/>
      <c r="F5" s="18"/>
      <c r="J5" s="83">
        <v>0.85652238119620616</v>
      </c>
      <c r="K5" s="83">
        <v>1.1184068127903699</v>
      </c>
    </row>
    <row r="6" spans="1:11" x14ac:dyDescent="0.2">
      <c r="B6" s="52" t="s">
        <v>248</v>
      </c>
      <c r="C6" s="55">
        <v>2.93E-2</v>
      </c>
      <c r="J6" s="83">
        <v>0.95076438037384525</v>
      </c>
      <c r="K6" s="83">
        <v>0.94512814476822737</v>
      </c>
    </row>
    <row r="7" spans="1:11" x14ac:dyDescent="0.2">
      <c r="B7" s="53" t="s">
        <v>249</v>
      </c>
      <c r="C7" s="55">
        <v>0.99399999999999999</v>
      </c>
      <c r="J7" s="83">
        <v>0.67533756669093448</v>
      </c>
      <c r="K7" s="83">
        <v>0.89139987082774774</v>
      </c>
    </row>
    <row r="8" spans="1:11" x14ac:dyDescent="0.2">
      <c r="J8" s="83">
        <v>0.99771719848705753</v>
      </c>
      <c r="K8" s="83">
        <v>0.98549724335829614</v>
      </c>
    </row>
    <row r="9" spans="1:11" x14ac:dyDescent="0.2">
      <c r="J9" s="83">
        <v>1.0438198210934013</v>
      </c>
      <c r="K9" s="83">
        <v>1.1854206623016956</v>
      </c>
    </row>
    <row r="10" spans="1:11" x14ac:dyDescent="0.2">
      <c r="J10" s="83">
        <v>1.4758386521585554</v>
      </c>
      <c r="K10" s="83">
        <v>0.7643201214534997</v>
      </c>
    </row>
    <row r="11" spans="1:11" x14ac:dyDescent="0.2">
      <c r="J11" s="48"/>
      <c r="K11" s="48"/>
    </row>
    <row r="12" spans="1:11" x14ac:dyDescent="0.2">
      <c r="I12" s="133" t="s">
        <v>509</v>
      </c>
      <c r="J12" s="83">
        <f>AVERAGE(J5:J10)</f>
        <v>1</v>
      </c>
      <c r="K12" s="83">
        <f>AVERAGE(K5:K10)</f>
        <v>0.9816954759166393</v>
      </c>
    </row>
    <row r="13" spans="1:11" x14ac:dyDescent="0.2">
      <c r="I13" s="187" t="s">
        <v>542</v>
      </c>
      <c r="J13" s="188">
        <f>_xlfn.STDEV.S(J5:J10)/SQRT(COUNT(J5:J10))</f>
        <v>0.10905097886328477</v>
      </c>
      <c r="K13" s="188">
        <f>_xlfn.STDEV.S(K5:K10)/SQRT(COUNT(K5:K10))</f>
        <v>6.2436876220914192E-2</v>
      </c>
    </row>
    <row r="14" spans="1:11" x14ac:dyDescent="0.2">
      <c r="I14" s="133" t="s">
        <v>519</v>
      </c>
      <c r="J14" s="83"/>
      <c r="K14" s="207">
        <f>_xlfn.T.TEST(J5:J10,K5:K10,2,2)</f>
        <v>0.88707876855979895</v>
      </c>
    </row>
    <row r="15" spans="1:11" x14ac:dyDescent="0.2">
      <c r="J15" s="63"/>
      <c r="K15" s="63"/>
    </row>
    <row r="21" spans="1:9" x14ac:dyDescent="0.2">
      <c r="G21" s="209" t="s">
        <v>251</v>
      </c>
      <c r="H21" s="209"/>
      <c r="I21" s="130"/>
    </row>
    <row r="22" spans="1:9" x14ac:dyDescent="0.2">
      <c r="G22" s="18" t="s">
        <v>125</v>
      </c>
      <c r="H22" s="18" t="s">
        <v>177</v>
      </c>
      <c r="I22" s="131"/>
    </row>
    <row r="26" spans="1:9" x14ac:dyDescent="0.2">
      <c r="A26" s="215" t="s">
        <v>23</v>
      </c>
      <c r="B26" s="215"/>
      <c r="C26" s="215"/>
      <c r="D26" s="215"/>
      <c r="E26" s="215"/>
      <c r="F26" s="54"/>
    </row>
    <row r="27" spans="1:9" x14ac:dyDescent="0.2">
      <c r="B27" s="18"/>
      <c r="C27" s="18" t="s">
        <v>250</v>
      </c>
    </row>
    <row r="28" spans="1:9" x14ac:dyDescent="0.2">
      <c r="B28" s="51" t="s">
        <v>146</v>
      </c>
      <c r="C28" s="55"/>
    </row>
    <row r="29" spans="1:9" x14ac:dyDescent="0.2">
      <c r="B29" s="52" t="s">
        <v>248</v>
      </c>
      <c r="C29" s="55">
        <v>1.8200000000000001E-2</v>
      </c>
    </row>
    <row r="30" spans="1:9" x14ac:dyDescent="0.2">
      <c r="B30" s="53" t="s">
        <v>249</v>
      </c>
      <c r="C30" s="55">
        <v>0.98899999999999999</v>
      </c>
    </row>
  </sheetData>
  <mergeCells count="5">
    <mergeCell ref="A3:E3"/>
    <mergeCell ref="A26:E26"/>
    <mergeCell ref="G3:H3"/>
    <mergeCell ref="G21:H21"/>
    <mergeCell ref="J3:K3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C402A-20A6-4246-9604-053BFA08747D}">
  <dimension ref="A1:AF59"/>
  <sheetViews>
    <sheetView topLeftCell="Q1" workbookViewId="0">
      <selection activeCell="AB27" sqref="AB27"/>
    </sheetView>
  </sheetViews>
  <sheetFormatPr defaultRowHeight="14.25" x14ac:dyDescent="0.2"/>
  <cols>
    <col min="1" max="1" width="12.625" customWidth="1"/>
    <col min="2" max="4" width="8.25" customWidth="1"/>
    <col min="5" max="5" width="7.625" customWidth="1"/>
    <col min="6" max="6" width="8.25" customWidth="1"/>
    <col min="7" max="7" width="7.5" customWidth="1"/>
    <col min="8" max="18" width="7.375" customWidth="1"/>
    <col min="19" max="20" width="11.875" customWidth="1"/>
    <col min="21" max="21" width="17.875" customWidth="1"/>
    <col min="22" max="22" width="22.5" customWidth="1"/>
    <col min="26" max="26" width="17.375" customWidth="1"/>
    <col min="27" max="27" width="10.75" customWidth="1"/>
    <col min="28" max="28" width="34.625" customWidth="1"/>
    <col min="30" max="30" width="49.625" customWidth="1"/>
    <col min="31" max="31" width="50.125" customWidth="1"/>
  </cols>
  <sheetData>
    <row r="1" spans="1:32" x14ac:dyDescent="0.2">
      <c r="A1" s="3" t="s">
        <v>545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T1" s="3" t="s">
        <v>546</v>
      </c>
      <c r="X1" s="3" t="s">
        <v>547</v>
      </c>
      <c r="AB1" s="3" t="s">
        <v>324</v>
      </c>
      <c r="AD1" s="3" t="s">
        <v>548</v>
      </c>
    </row>
    <row r="2" spans="1:32" ht="17.25" x14ac:dyDescent="0.25">
      <c r="B2" s="223" t="s">
        <v>481</v>
      </c>
      <c r="C2" s="223"/>
      <c r="D2" s="223"/>
      <c r="E2" s="223"/>
      <c r="F2" s="223"/>
      <c r="G2" s="223"/>
      <c r="H2" s="223"/>
      <c r="I2" s="159"/>
      <c r="J2" s="223" t="s">
        <v>528</v>
      </c>
      <c r="K2" s="223"/>
      <c r="L2" s="223"/>
      <c r="M2" s="223"/>
      <c r="N2" s="223"/>
      <c r="O2" s="223"/>
      <c r="P2" s="223"/>
      <c r="Q2" s="122"/>
      <c r="R2" s="122"/>
      <c r="S2" s="133"/>
      <c r="T2" s="67"/>
      <c r="U2" s="209" t="s">
        <v>315</v>
      </c>
      <c r="V2" s="209"/>
      <c r="X2" t="s">
        <v>256</v>
      </c>
      <c r="Z2" s="38" t="s">
        <v>345</v>
      </c>
      <c r="AB2" s="38" t="s">
        <v>575</v>
      </c>
      <c r="AD2" s="218" t="s">
        <v>257</v>
      </c>
      <c r="AE2" s="218"/>
      <c r="AF2" s="218"/>
    </row>
    <row r="3" spans="1:32" x14ac:dyDescent="0.2">
      <c r="A3" s="224" t="s">
        <v>254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134"/>
      <c r="T3" s="68"/>
      <c r="U3" s="48" t="s">
        <v>153</v>
      </c>
      <c r="V3" s="48" t="s">
        <v>155</v>
      </c>
      <c r="AD3" s="18" t="s">
        <v>199</v>
      </c>
      <c r="AE3" s="18" t="s">
        <v>129</v>
      </c>
      <c r="AF3" s="18"/>
    </row>
    <row r="4" spans="1:32" x14ac:dyDescent="0.2">
      <c r="A4" s="24" t="s">
        <v>235</v>
      </c>
      <c r="B4" s="160" t="s">
        <v>521</v>
      </c>
      <c r="C4" s="160" t="s">
        <v>522</v>
      </c>
      <c r="D4" s="160" t="s">
        <v>523</v>
      </c>
      <c r="E4" s="160" t="s">
        <v>524</v>
      </c>
      <c r="F4" s="160" t="s">
        <v>525</v>
      </c>
      <c r="G4" s="160" t="s">
        <v>526</v>
      </c>
      <c r="H4" s="160" t="s">
        <v>527</v>
      </c>
      <c r="I4" s="160"/>
      <c r="J4" s="160" t="s">
        <v>521</v>
      </c>
      <c r="K4" s="160" t="s">
        <v>522</v>
      </c>
      <c r="L4" s="160" t="s">
        <v>523</v>
      </c>
      <c r="M4" s="160" t="s">
        <v>524</v>
      </c>
      <c r="N4" s="160" t="s">
        <v>525</v>
      </c>
      <c r="O4" s="160" t="s">
        <v>526</v>
      </c>
      <c r="P4" s="160" t="s">
        <v>527</v>
      </c>
      <c r="Q4" s="30" t="s">
        <v>73</v>
      </c>
      <c r="R4" s="30" t="s">
        <v>72</v>
      </c>
      <c r="S4" s="30"/>
      <c r="T4" s="30"/>
      <c r="U4" s="57">
        <v>5.2199999999999996E-2</v>
      </c>
      <c r="V4" s="57">
        <v>4.82E-2</v>
      </c>
      <c r="W4" s="56"/>
    </row>
    <row r="5" spans="1:32" x14ac:dyDescent="0.2">
      <c r="A5" s="160">
        <v>1</v>
      </c>
      <c r="B5" s="155">
        <v>18.899999999999999</v>
      </c>
      <c r="C5" s="155">
        <v>23.4</v>
      </c>
      <c r="D5" s="155">
        <v>22.3</v>
      </c>
      <c r="E5" s="155">
        <v>24.2</v>
      </c>
      <c r="F5" s="155">
        <v>26</v>
      </c>
      <c r="G5" s="155">
        <v>21.9</v>
      </c>
      <c r="H5" s="155">
        <v>25.4</v>
      </c>
      <c r="I5" s="28"/>
      <c r="J5" s="111">
        <f>B5/B$5</f>
        <v>1</v>
      </c>
      <c r="K5" s="111">
        <f t="shared" ref="K5:P5" si="0">C5/C$5</f>
        <v>1</v>
      </c>
      <c r="L5" s="111">
        <f t="shared" si="0"/>
        <v>1</v>
      </c>
      <c r="M5" s="111">
        <f t="shared" si="0"/>
        <v>1</v>
      </c>
      <c r="N5" s="111">
        <f t="shared" si="0"/>
        <v>1</v>
      </c>
      <c r="O5" s="111">
        <f t="shared" si="0"/>
        <v>1</v>
      </c>
      <c r="P5" s="111">
        <f t="shared" si="0"/>
        <v>1</v>
      </c>
      <c r="Q5" s="111">
        <f>AVERAGE(J5:P5)</f>
        <v>1</v>
      </c>
      <c r="R5" s="111">
        <f>_xlfn.STDEV.P(J5:P5)</f>
        <v>0</v>
      </c>
      <c r="S5" s="71"/>
      <c r="T5" s="71"/>
      <c r="U5" s="57">
        <v>4.6399999999999997E-2</v>
      </c>
      <c r="V5" s="57">
        <v>3.2799999999999996E-2</v>
      </c>
      <c r="W5" s="56"/>
      <c r="Z5" s="20"/>
      <c r="AA5" s="20"/>
    </row>
    <row r="6" spans="1:32" x14ac:dyDescent="0.2">
      <c r="A6" s="160">
        <v>2</v>
      </c>
      <c r="B6" s="155">
        <v>18.100000000000001</v>
      </c>
      <c r="C6" s="155">
        <v>22</v>
      </c>
      <c r="D6" s="155">
        <v>21.4</v>
      </c>
      <c r="E6" s="155">
        <v>22</v>
      </c>
      <c r="F6" s="155">
        <v>24.3</v>
      </c>
      <c r="G6" s="155">
        <v>21.2</v>
      </c>
      <c r="H6" s="155">
        <v>23.9</v>
      </c>
      <c r="I6" s="28"/>
      <c r="J6" s="111">
        <f>B6/B$5</f>
        <v>0.95767195767195779</v>
      </c>
      <c r="K6" s="111">
        <f t="shared" ref="K6:K24" si="1">C6/C$5</f>
        <v>0.94017094017094027</v>
      </c>
      <c r="L6" s="111">
        <f t="shared" ref="L6:L24" si="2">D6/D$5</f>
        <v>0.95964125560538105</v>
      </c>
      <c r="M6" s="111">
        <f t="shared" ref="M6:M22" si="3">E6/E$5</f>
        <v>0.90909090909090917</v>
      </c>
      <c r="N6" s="111">
        <f t="shared" ref="N6:N24" si="4">F6/F$5</f>
        <v>0.93461538461538463</v>
      </c>
      <c r="O6" s="111">
        <f t="shared" ref="O6:O24" si="5">G6/G$5</f>
        <v>0.96803652968036535</v>
      </c>
      <c r="P6" s="111">
        <f t="shared" ref="P6:P24" si="6">H6/H$5</f>
        <v>0.94094488188976377</v>
      </c>
      <c r="Q6" s="111">
        <f t="shared" ref="Q6:Q23" si="7">AVERAGE(J6:P6)</f>
        <v>0.94431026553210029</v>
      </c>
      <c r="R6" s="111">
        <f t="shared" ref="R6:R24" si="8">_xlfn.STDEV.P(J6:P6)</f>
        <v>1.8280994383423097E-2</v>
      </c>
      <c r="S6" s="71"/>
      <c r="T6" s="71"/>
      <c r="U6" s="57">
        <v>9.2899999999999996E-2</v>
      </c>
      <c r="V6" s="57">
        <v>4.0399999999999998E-2</v>
      </c>
      <c r="W6" s="56"/>
    </row>
    <row r="7" spans="1:32" x14ac:dyDescent="0.2">
      <c r="A7" s="160">
        <v>8</v>
      </c>
      <c r="B7" s="155">
        <v>19.8</v>
      </c>
      <c r="C7" s="155">
        <v>23.3</v>
      </c>
      <c r="D7" s="155">
        <v>23.3</v>
      </c>
      <c r="E7" s="155">
        <v>24</v>
      </c>
      <c r="F7" s="155">
        <v>26</v>
      </c>
      <c r="G7" s="155">
        <v>23.1</v>
      </c>
      <c r="H7" s="155">
        <v>24.6</v>
      </c>
      <c r="I7" s="28"/>
      <c r="J7" s="111">
        <f t="shared" ref="J7:J24" si="9">B7/B$5</f>
        <v>1.0476190476190477</v>
      </c>
      <c r="K7" s="111">
        <f t="shared" si="1"/>
        <v>0.99572649572649585</v>
      </c>
      <c r="L7" s="111">
        <f t="shared" si="2"/>
        <v>1.0448430493273542</v>
      </c>
      <c r="M7" s="111">
        <f t="shared" si="3"/>
        <v>0.99173553719008267</v>
      </c>
      <c r="N7" s="111">
        <f t="shared" si="4"/>
        <v>1</v>
      </c>
      <c r="O7" s="111">
        <f t="shared" si="5"/>
        <v>1.0547945205479454</v>
      </c>
      <c r="P7" s="111">
        <f t="shared" si="6"/>
        <v>0.96850393700787407</v>
      </c>
      <c r="Q7" s="111">
        <f t="shared" si="7"/>
        <v>1.0147460839169715</v>
      </c>
      <c r="R7" s="111">
        <f t="shared" si="8"/>
        <v>3.1253227223786602E-2</v>
      </c>
      <c r="S7" s="71"/>
      <c r="T7" s="71"/>
      <c r="U7" s="57">
        <v>6.4399999999999999E-2</v>
      </c>
      <c r="V7" s="57">
        <v>2.75E-2</v>
      </c>
      <c r="W7" s="56"/>
    </row>
    <row r="8" spans="1:32" x14ac:dyDescent="0.2">
      <c r="A8" s="160">
        <v>9</v>
      </c>
      <c r="B8" s="155">
        <v>18</v>
      </c>
      <c r="C8" s="155">
        <v>21.7</v>
      </c>
      <c r="D8" s="155">
        <v>21.5</v>
      </c>
      <c r="E8" s="155">
        <v>22.6</v>
      </c>
      <c r="F8" s="155">
        <v>23.6</v>
      </c>
      <c r="G8" s="155">
        <v>22.1</v>
      </c>
      <c r="H8" s="155">
        <v>23.2</v>
      </c>
      <c r="I8" s="28"/>
      <c r="J8" s="111">
        <f t="shared" si="9"/>
        <v>0.95238095238095244</v>
      </c>
      <c r="K8" s="111">
        <f t="shared" si="1"/>
        <v>0.92735042735042739</v>
      </c>
      <c r="L8" s="111">
        <f t="shared" si="2"/>
        <v>0.9641255605381166</v>
      </c>
      <c r="M8" s="111">
        <f t="shared" si="3"/>
        <v>0.93388429752066127</v>
      </c>
      <c r="N8" s="111">
        <f t="shared" si="4"/>
        <v>0.9076923076923078</v>
      </c>
      <c r="O8" s="111">
        <f t="shared" si="5"/>
        <v>1.0091324200913243</v>
      </c>
      <c r="P8" s="111">
        <f t="shared" si="6"/>
        <v>0.91338582677165359</v>
      </c>
      <c r="Q8" s="111">
        <f t="shared" si="7"/>
        <v>0.94399311319220625</v>
      </c>
      <c r="R8" s="111">
        <f t="shared" si="8"/>
        <v>3.2409262771996517E-2</v>
      </c>
      <c r="S8" s="71"/>
      <c r="T8" s="71"/>
      <c r="U8" s="57">
        <v>4.3799999999999999E-2</v>
      </c>
      <c r="V8" s="57">
        <v>5.2900000000000003E-2</v>
      </c>
      <c r="W8" s="56"/>
      <c r="Y8" s="8"/>
      <c r="Z8" s="8"/>
      <c r="AA8" s="8"/>
      <c r="AB8" s="8"/>
      <c r="AC8" s="8"/>
      <c r="AD8" s="8"/>
      <c r="AE8" s="8"/>
      <c r="AF8" s="16"/>
    </row>
    <row r="9" spans="1:32" x14ac:dyDescent="0.2">
      <c r="A9" s="160">
        <v>15</v>
      </c>
      <c r="B9" s="155">
        <v>20.6</v>
      </c>
      <c r="C9" s="155">
        <v>24.5</v>
      </c>
      <c r="D9" s="155">
        <v>25.5</v>
      </c>
      <c r="E9" s="155">
        <v>25.5</v>
      </c>
      <c r="F9" s="155">
        <v>26.4</v>
      </c>
      <c r="G9" s="155">
        <v>24.3</v>
      </c>
      <c r="H9" s="155">
        <v>26.5</v>
      </c>
      <c r="I9" s="28"/>
      <c r="J9" s="111">
        <f t="shared" si="9"/>
        <v>1.08994708994709</v>
      </c>
      <c r="K9" s="111">
        <f t="shared" si="1"/>
        <v>1.0470085470085471</v>
      </c>
      <c r="L9" s="111">
        <f t="shared" si="2"/>
        <v>1.1434977578475336</v>
      </c>
      <c r="M9" s="111">
        <f t="shared" si="3"/>
        <v>1.0537190082644627</v>
      </c>
      <c r="N9" s="111">
        <f t="shared" si="4"/>
        <v>1.0153846153846153</v>
      </c>
      <c r="O9" s="111">
        <f t="shared" si="5"/>
        <v>1.1095890410958904</v>
      </c>
      <c r="P9" s="111">
        <f t="shared" si="6"/>
        <v>1.0433070866141734</v>
      </c>
      <c r="Q9" s="111">
        <f t="shared" si="7"/>
        <v>1.0717790208803304</v>
      </c>
      <c r="R9" s="111">
        <f t="shared" si="8"/>
        <v>4.1116513953947276E-2</v>
      </c>
      <c r="S9" s="71"/>
      <c r="T9" s="71"/>
      <c r="U9" s="57"/>
      <c r="V9" s="57">
        <v>6.0199999999999997E-2</v>
      </c>
      <c r="W9" s="56"/>
      <c r="Y9" s="8"/>
      <c r="Z9" s="8"/>
      <c r="AA9" s="8"/>
      <c r="AB9" s="8"/>
      <c r="AC9" s="8"/>
      <c r="AD9" s="8"/>
      <c r="AE9" s="8"/>
      <c r="AF9" s="16"/>
    </row>
    <row r="10" spans="1:32" x14ac:dyDescent="0.2">
      <c r="A10" s="160">
        <v>16</v>
      </c>
      <c r="B10" s="155">
        <v>19.3</v>
      </c>
      <c r="C10" s="155">
        <v>23.8</v>
      </c>
      <c r="D10" s="155">
        <v>24.9</v>
      </c>
      <c r="E10" s="155">
        <v>24.2</v>
      </c>
      <c r="F10" s="155">
        <v>24.6</v>
      </c>
      <c r="G10" s="155">
        <v>22.7</v>
      </c>
      <c r="H10" s="155">
        <v>22.7</v>
      </c>
      <c r="I10" s="28"/>
      <c r="J10" s="111">
        <f t="shared" si="9"/>
        <v>1.0211640211640214</v>
      </c>
      <c r="K10" s="111">
        <f t="shared" si="1"/>
        <v>1.0170940170940173</v>
      </c>
      <c r="L10" s="111">
        <f t="shared" si="2"/>
        <v>1.116591928251121</v>
      </c>
      <c r="M10" s="111">
        <f t="shared" si="3"/>
        <v>1</v>
      </c>
      <c r="N10" s="111">
        <f t="shared" si="4"/>
        <v>0.94615384615384623</v>
      </c>
      <c r="O10" s="111">
        <f t="shared" si="5"/>
        <v>1.0365296803652968</v>
      </c>
      <c r="P10" s="111">
        <f t="shared" si="6"/>
        <v>0.89370078740157477</v>
      </c>
      <c r="Q10" s="111">
        <f t="shared" si="7"/>
        <v>1.004462040061411</v>
      </c>
      <c r="R10" s="111">
        <f t="shared" si="8"/>
        <v>6.5167672491426062E-2</v>
      </c>
      <c r="S10" s="71"/>
      <c r="T10" s="71"/>
      <c r="U10" s="57"/>
      <c r="V10" s="57">
        <v>8.199999999999999E-2</v>
      </c>
      <c r="W10" s="56"/>
      <c r="Y10" s="8"/>
      <c r="Z10" s="8"/>
      <c r="AA10" s="8"/>
      <c r="AB10" s="8"/>
      <c r="AC10" s="8"/>
      <c r="AD10" s="8"/>
      <c r="AE10" s="8"/>
      <c r="AF10" s="16"/>
    </row>
    <row r="11" spans="1:32" x14ac:dyDescent="0.2">
      <c r="A11" s="160">
        <v>22</v>
      </c>
      <c r="B11" s="155">
        <v>20.399999999999999</v>
      </c>
      <c r="C11" s="155">
        <v>25.6</v>
      </c>
      <c r="D11" s="155">
        <v>26.8</v>
      </c>
      <c r="E11" s="155">
        <v>27.5</v>
      </c>
      <c r="F11" s="155">
        <v>27.4</v>
      </c>
      <c r="G11" s="155">
        <v>24.9</v>
      </c>
      <c r="H11" s="155">
        <v>26.3</v>
      </c>
      <c r="I11" s="28"/>
      <c r="J11" s="111">
        <f t="shared" si="9"/>
        <v>1.0793650793650793</v>
      </c>
      <c r="K11" s="111">
        <f t="shared" si="1"/>
        <v>1.0940170940170941</v>
      </c>
      <c r="L11" s="111">
        <f t="shared" si="2"/>
        <v>1.2017937219730941</v>
      </c>
      <c r="M11" s="111">
        <f t="shared" si="3"/>
        <v>1.1363636363636365</v>
      </c>
      <c r="N11" s="111">
        <f t="shared" si="4"/>
        <v>1.0538461538461539</v>
      </c>
      <c r="O11" s="111">
        <f t="shared" si="5"/>
        <v>1.1369863013698631</v>
      </c>
      <c r="P11" s="111">
        <f t="shared" si="6"/>
        <v>1.0354330708661419</v>
      </c>
      <c r="Q11" s="111">
        <f t="shared" si="7"/>
        <v>1.1054007225430089</v>
      </c>
      <c r="R11" s="111">
        <f t="shared" si="8"/>
        <v>5.2926834552208632E-2</v>
      </c>
      <c r="S11" s="71"/>
      <c r="T11" s="71"/>
      <c r="U11" s="57"/>
      <c r="V11" s="57">
        <v>9.3399999999999997E-2</v>
      </c>
      <c r="W11" s="56"/>
      <c r="Y11" s="8"/>
      <c r="Z11" s="8"/>
      <c r="AA11" s="8"/>
      <c r="AB11" s="8"/>
      <c r="AC11" s="8"/>
      <c r="AD11" s="8"/>
      <c r="AE11" s="8"/>
      <c r="AF11" s="16"/>
    </row>
    <row r="12" spans="1:32" x14ac:dyDescent="0.2">
      <c r="A12" s="160">
        <v>23</v>
      </c>
      <c r="B12" s="155">
        <v>18.5</v>
      </c>
      <c r="C12" s="155">
        <v>24.1</v>
      </c>
      <c r="D12" s="155">
        <v>23.9</v>
      </c>
      <c r="E12" s="155">
        <v>27.1</v>
      </c>
      <c r="F12" s="155">
        <v>24.2</v>
      </c>
      <c r="G12" s="155">
        <v>23.9</v>
      </c>
      <c r="H12" s="155">
        <v>23.8</v>
      </c>
      <c r="I12" s="28"/>
      <c r="J12" s="111">
        <f t="shared" si="9"/>
        <v>0.97883597883597895</v>
      </c>
      <c r="K12" s="111">
        <f t="shared" si="1"/>
        <v>1.02991452991453</v>
      </c>
      <c r="L12" s="111">
        <f t="shared" si="2"/>
        <v>1.0717488789237668</v>
      </c>
      <c r="M12" s="111">
        <f t="shared" si="3"/>
        <v>1.1198347107438018</v>
      </c>
      <c r="N12" s="111">
        <f t="shared" si="4"/>
        <v>0.93076923076923079</v>
      </c>
      <c r="O12" s="111">
        <f t="shared" si="5"/>
        <v>1.091324200913242</v>
      </c>
      <c r="P12" s="111">
        <f t="shared" si="6"/>
        <v>0.93700787401574814</v>
      </c>
      <c r="Q12" s="111">
        <f t="shared" si="7"/>
        <v>1.0227764863023283</v>
      </c>
      <c r="R12" s="111">
        <f t="shared" si="8"/>
        <v>7.0021112261626842E-2</v>
      </c>
      <c r="S12" s="71"/>
      <c r="T12" s="71"/>
      <c r="U12" s="57"/>
      <c r="V12" s="57">
        <v>0.15679999999999999</v>
      </c>
      <c r="W12" s="56"/>
      <c r="Y12" s="8"/>
      <c r="Z12" s="8"/>
      <c r="AA12" s="8"/>
      <c r="AB12" s="8"/>
      <c r="AC12" s="8"/>
      <c r="AD12" s="8"/>
      <c r="AE12" s="8"/>
      <c r="AF12" s="16"/>
    </row>
    <row r="13" spans="1:32" x14ac:dyDescent="0.2">
      <c r="A13" s="160">
        <v>29</v>
      </c>
      <c r="B13" s="155">
        <v>19.399999999999999</v>
      </c>
      <c r="C13" s="155">
        <v>25.7</v>
      </c>
      <c r="D13" s="155">
        <v>26.4</v>
      </c>
      <c r="E13" s="155">
        <v>25.8</v>
      </c>
      <c r="F13" s="155">
        <v>26.5</v>
      </c>
      <c r="G13" s="155">
        <v>24.7</v>
      </c>
      <c r="H13" s="155">
        <v>27.1</v>
      </c>
      <c r="I13" s="28"/>
      <c r="J13" s="111">
        <f t="shared" si="9"/>
        <v>1.0264550264550265</v>
      </c>
      <c r="K13" s="111">
        <f t="shared" si="1"/>
        <v>1.0982905982905984</v>
      </c>
      <c r="L13" s="111">
        <f t="shared" si="2"/>
        <v>1.1838565022421523</v>
      </c>
      <c r="M13" s="111">
        <f t="shared" si="3"/>
        <v>1.0661157024793388</v>
      </c>
      <c r="N13" s="111">
        <f t="shared" si="4"/>
        <v>1.0192307692307692</v>
      </c>
      <c r="O13" s="111">
        <f t="shared" si="5"/>
        <v>1.1278538812785388</v>
      </c>
      <c r="P13" s="111">
        <f t="shared" si="6"/>
        <v>1.0669291338582678</v>
      </c>
      <c r="Q13" s="111">
        <f t="shared" si="7"/>
        <v>1.0841045162620988</v>
      </c>
      <c r="R13" s="111">
        <f t="shared" si="8"/>
        <v>5.3740605133170076E-2</v>
      </c>
      <c r="S13" s="71"/>
      <c r="T13" s="71"/>
      <c r="U13" s="57"/>
      <c r="V13" s="57">
        <v>0.2006</v>
      </c>
      <c r="W13" s="56"/>
      <c r="Y13" s="8"/>
      <c r="Z13" s="8"/>
      <c r="AA13" s="8"/>
      <c r="AB13" s="8"/>
      <c r="AC13" s="8"/>
      <c r="AD13" s="8"/>
      <c r="AE13" s="8"/>
      <c r="AF13" s="16"/>
    </row>
    <row r="14" spans="1:32" x14ac:dyDescent="0.2">
      <c r="A14" s="160">
        <v>31</v>
      </c>
      <c r="B14" s="155">
        <v>19.600000000000001</v>
      </c>
      <c r="C14" s="155">
        <v>25.9</v>
      </c>
      <c r="D14" s="155">
        <v>26.5</v>
      </c>
      <c r="E14" s="155">
        <v>25.8</v>
      </c>
      <c r="F14" s="155">
        <v>26.6</v>
      </c>
      <c r="G14" s="155">
        <v>24.5</v>
      </c>
      <c r="H14" s="155">
        <v>26.4</v>
      </c>
      <c r="I14" s="28"/>
      <c r="J14" s="111">
        <f t="shared" si="9"/>
        <v>1.0370370370370372</v>
      </c>
      <c r="K14" s="111">
        <f t="shared" si="1"/>
        <v>1.1068376068376069</v>
      </c>
      <c r="L14" s="111">
        <f t="shared" si="2"/>
        <v>1.1883408071748878</v>
      </c>
      <c r="M14" s="111">
        <f t="shared" si="3"/>
        <v>1.0661157024793388</v>
      </c>
      <c r="N14" s="111">
        <f t="shared" si="4"/>
        <v>1.0230769230769232</v>
      </c>
      <c r="O14" s="111">
        <f t="shared" si="5"/>
        <v>1.1187214611872147</v>
      </c>
      <c r="P14" s="111">
        <f t="shared" si="6"/>
        <v>1.0393700787401574</v>
      </c>
      <c r="Q14" s="111">
        <f t="shared" si="7"/>
        <v>1.0827856595047378</v>
      </c>
      <c r="R14" s="111">
        <f t="shared" si="8"/>
        <v>5.4553560832563533E-2</v>
      </c>
      <c r="S14" s="71"/>
      <c r="T14" s="71"/>
      <c r="U14" s="57"/>
      <c r="V14" s="57">
        <v>0.2026</v>
      </c>
      <c r="W14" s="56"/>
      <c r="Y14" s="8"/>
      <c r="Z14" s="8"/>
      <c r="AA14" s="8"/>
      <c r="AB14" s="8"/>
      <c r="AC14" s="8"/>
      <c r="AD14" s="8"/>
      <c r="AE14" s="8"/>
      <c r="AF14" s="16"/>
    </row>
    <row r="15" spans="1:32" x14ac:dyDescent="0.2">
      <c r="A15" s="160">
        <v>33</v>
      </c>
      <c r="B15" s="155">
        <v>19.600000000000001</v>
      </c>
      <c r="C15" s="155">
        <v>25</v>
      </c>
      <c r="D15" s="155">
        <v>26.3</v>
      </c>
      <c r="E15" s="155">
        <v>26.2</v>
      </c>
      <c r="F15" s="155">
        <v>26.8</v>
      </c>
      <c r="G15" s="155">
        <v>24.5</v>
      </c>
      <c r="H15" s="155">
        <v>26.8</v>
      </c>
      <c r="I15" s="28"/>
      <c r="J15" s="111">
        <f t="shared" si="9"/>
        <v>1.0370370370370372</v>
      </c>
      <c r="K15" s="111">
        <f t="shared" si="1"/>
        <v>1.0683760683760684</v>
      </c>
      <c r="L15" s="111">
        <f t="shared" si="2"/>
        <v>1.1793721973094171</v>
      </c>
      <c r="M15" s="111">
        <f t="shared" si="3"/>
        <v>1.0826446280991735</v>
      </c>
      <c r="N15" s="111">
        <f t="shared" si="4"/>
        <v>1.0307692307692309</v>
      </c>
      <c r="O15" s="111">
        <f t="shared" si="5"/>
        <v>1.1187214611872147</v>
      </c>
      <c r="P15" s="111">
        <f t="shared" si="6"/>
        <v>1.0551181102362206</v>
      </c>
      <c r="Q15" s="111">
        <f t="shared" si="7"/>
        <v>1.0817198190020516</v>
      </c>
      <c r="R15" s="111">
        <f t="shared" si="8"/>
        <v>4.8379723941785739E-2</v>
      </c>
      <c r="S15" s="71"/>
      <c r="T15" s="71"/>
      <c r="U15" s="57"/>
      <c r="V15" s="57">
        <v>0.1605</v>
      </c>
      <c r="W15" s="56"/>
      <c r="Y15" s="8"/>
      <c r="Z15" s="8"/>
      <c r="AA15" s="8"/>
      <c r="AB15" s="8"/>
      <c r="AC15" s="8"/>
      <c r="AD15" s="8"/>
      <c r="AE15" s="8"/>
      <c r="AF15" s="16"/>
    </row>
    <row r="16" spans="1:32" x14ac:dyDescent="0.2">
      <c r="A16" s="160">
        <v>36</v>
      </c>
      <c r="B16" s="155">
        <v>20.399999999999999</v>
      </c>
      <c r="C16" s="155">
        <v>25.2</v>
      </c>
      <c r="D16" s="155">
        <v>26.9</v>
      </c>
      <c r="E16" s="155">
        <v>27.3</v>
      </c>
      <c r="F16" s="155">
        <v>27.6</v>
      </c>
      <c r="G16" s="155">
        <v>24.5</v>
      </c>
      <c r="H16" s="155">
        <v>26.8</v>
      </c>
      <c r="I16" s="28"/>
      <c r="J16" s="111">
        <f>B16/B$5</f>
        <v>1.0793650793650793</v>
      </c>
      <c r="K16" s="111">
        <f t="shared" si="1"/>
        <v>1.0769230769230769</v>
      </c>
      <c r="L16" s="111">
        <f t="shared" si="2"/>
        <v>1.2062780269058295</v>
      </c>
      <c r="M16" s="111">
        <f t="shared" si="3"/>
        <v>1.1280991735537191</v>
      </c>
      <c r="N16" s="111">
        <f t="shared" si="4"/>
        <v>1.0615384615384615</v>
      </c>
      <c r="O16" s="111">
        <f t="shared" si="5"/>
        <v>1.1187214611872147</v>
      </c>
      <c r="P16" s="111">
        <f t="shared" si="6"/>
        <v>1.0551181102362206</v>
      </c>
      <c r="Q16" s="111">
        <f t="shared" si="7"/>
        <v>1.1037204842442288</v>
      </c>
      <c r="R16" s="111">
        <f t="shared" si="8"/>
        <v>4.8975503998290391E-2</v>
      </c>
      <c r="S16" s="71"/>
      <c r="T16" s="71"/>
      <c r="U16" s="57"/>
      <c r="V16" s="57">
        <v>1.2699999999999999E-2</v>
      </c>
      <c r="W16" s="56"/>
      <c r="Y16" s="8"/>
      <c r="Z16" s="8"/>
      <c r="AA16" s="8"/>
      <c r="AB16" s="8"/>
      <c r="AC16" s="8"/>
    </row>
    <row r="17" spans="1:32" x14ac:dyDescent="0.2">
      <c r="A17" s="160">
        <v>38</v>
      </c>
      <c r="B17" s="155">
        <v>20.5</v>
      </c>
      <c r="C17" s="155">
        <v>26.1</v>
      </c>
      <c r="D17" s="155">
        <v>27</v>
      </c>
      <c r="E17" s="155">
        <v>28.6</v>
      </c>
      <c r="F17" s="155">
        <v>28.7</v>
      </c>
      <c r="G17" s="155">
        <v>25.7</v>
      </c>
      <c r="H17" s="155">
        <v>27.1</v>
      </c>
      <c r="I17" s="28"/>
      <c r="J17" s="111">
        <f t="shared" si="9"/>
        <v>1.0846560846560847</v>
      </c>
      <c r="K17" s="111">
        <f t="shared" si="1"/>
        <v>1.1153846153846154</v>
      </c>
      <c r="L17" s="111">
        <f t="shared" si="2"/>
        <v>1.210762331838565</v>
      </c>
      <c r="M17" s="111">
        <f t="shared" si="3"/>
        <v>1.1818181818181819</v>
      </c>
      <c r="N17" s="111">
        <f t="shared" si="4"/>
        <v>1.1038461538461539</v>
      </c>
      <c r="O17" s="111">
        <f t="shared" si="5"/>
        <v>1.1735159817351599</v>
      </c>
      <c r="P17" s="111">
        <f t="shared" si="6"/>
        <v>1.0669291338582678</v>
      </c>
      <c r="Q17" s="111">
        <f t="shared" si="7"/>
        <v>1.133844640448147</v>
      </c>
      <c r="R17" s="111">
        <f t="shared" si="8"/>
        <v>5.0609835304400566E-2</v>
      </c>
      <c r="S17" s="71"/>
      <c r="T17" s="71"/>
      <c r="Y17" s="8"/>
      <c r="Z17" s="8"/>
      <c r="AA17" s="8"/>
      <c r="AB17" s="8"/>
      <c r="AC17" s="8"/>
      <c r="AD17" s="8"/>
      <c r="AE17" s="8"/>
      <c r="AF17" s="16"/>
    </row>
    <row r="18" spans="1:32" x14ac:dyDescent="0.2">
      <c r="A18" s="160">
        <v>40</v>
      </c>
      <c r="B18" s="155">
        <v>21.1</v>
      </c>
      <c r="C18" s="155">
        <v>26.2</v>
      </c>
      <c r="D18" s="155">
        <v>27.6</v>
      </c>
      <c r="E18" s="155">
        <v>28</v>
      </c>
      <c r="F18" s="155">
        <v>27.9</v>
      </c>
      <c r="G18" s="155">
        <v>25.6</v>
      </c>
      <c r="H18" s="155">
        <v>27.3</v>
      </c>
      <c r="I18" s="28"/>
      <c r="J18" s="111">
        <f t="shared" si="9"/>
        <v>1.1164021164021165</v>
      </c>
      <c r="K18" s="111">
        <f t="shared" si="1"/>
        <v>1.1196581196581197</v>
      </c>
      <c r="L18" s="111">
        <f t="shared" si="2"/>
        <v>1.2376681614349776</v>
      </c>
      <c r="M18" s="111">
        <f t="shared" si="3"/>
        <v>1.1570247933884299</v>
      </c>
      <c r="N18" s="111">
        <f t="shared" si="4"/>
        <v>1.073076923076923</v>
      </c>
      <c r="O18" s="111">
        <f t="shared" si="5"/>
        <v>1.1689497716894979</v>
      </c>
      <c r="P18" s="111">
        <f t="shared" si="6"/>
        <v>1.0748031496062993</v>
      </c>
      <c r="Q18" s="111">
        <f t="shared" si="7"/>
        <v>1.1353690050366232</v>
      </c>
      <c r="R18" s="111">
        <f t="shared" si="8"/>
        <v>5.3741257841464239E-2</v>
      </c>
      <c r="S18" s="71"/>
      <c r="T18" s="133" t="s">
        <v>509</v>
      </c>
      <c r="U18" s="57">
        <f>AVERAGE(U4:U16)</f>
        <v>5.9940000000000007E-2</v>
      </c>
      <c r="V18" s="57">
        <f>AVERAGE(V4:V16)</f>
        <v>9.0046153846153831E-2</v>
      </c>
      <c r="Y18" s="8"/>
      <c r="Z18" s="8"/>
      <c r="AA18" s="8"/>
      <c r="AB18" s="8"/>
      <c r="AC18" s="8"/>
      <c r="AD18" s="8"/>
      <c r="AE18" s="8"/>
      <c r="AF18" s="16"/>
    </row>
    <row r="19" spans="1:32" x14ac:dyDescent="0.2">
      <c r="A19" s="160">
        <v>43</v>
      </c>
      <c r="B19" s="155">
        <v>21.5</v>
      </c>
      <c r="C19" s="155">
        <v>26.2</v>
      </c>
      <c r="D19" s="155">
        <v>27.2</v>
      </c>
      <c r="E19" s="155">
        <v>27.3</v>
      </c>
      <c r="F19" s="155">
        <v>27</v>
      </c>
      <c r="G19" s="155">
        <v>25.4</v>
      </c>
      <c r="H19" s="155">
        <v>27.8</v>
      </c>
      <c r="I19" s="28"/>
      <c r="J19" s="111">
        <f t="shared" si="9"/>
        <v>1.1375661375661377</v>
      </c>
      <c r="K19" s="111">
        <f t="shared" si="1"/>
        <v>1.1196581196581197</v>
      </c>
      <c r="L19" s="111">
        <f t="shared" si="2"/>
        <v>1.2197309417040358</v>
      </c>
      <c r="M19" s="111">
        <f t="shared" si="3"/>
        <v>1.1280991735537191</v>
      </c>
      <c r="N19" s="111">
        <f t="shared" si="4"/>
        <v>1.0384615384615385</v>
      </c>
      <c r="O19" s="111">
        <f t="shared" si="5"/>
        <v>1.1598173515981736</v>
      </c>
      <c r="P19" s="111">
        <f t="shared" si="6"/>
        <v>1.094488188976378</v>
      </c>
      <c r="Q19" s="111">
        <f t="shared" si="7"/>
        <v>1.1282602073597288</v>
      </c>
      <c r="R19" s="111">
        <f t="shared" si="8"/>
        <v>5.1724159783639638E-2</v>
      </c>
      <c r="S19" s="71"/>
      <c r="T19" s="187" t="s">
        <v>542</v>
      </c>
      <c r="U19" s="57">
        <f>_xlfn.STDEV.S(U4:U16)/SQRT(COUNT(U4:U16))</f>
        <v>8.9721569313069693E-3</v>
      </c>
      <c r="V19" s="57">
        <f>_xlfn.STDEV.S(V4:V16)/SQRT(COUNT(V4:V16))</f>
        <v>1.8612852656797907E-2</v>
      </c>
      <c r="Y19" s="8"/>
      <c r="Z19" s="8"/>
      <c r="AA19" s="8"/>
      <c r="AB19" s="8"/>
      <c r="AC19" s="8"/>
    </row>
    <row r="20" spans="1:32" ht="15" x14ac:dyDescent="0.25">
      <c r="A20" s="160">
        <v>45</v>
      </c>
      <c r="B20" s="155">
        <v>21.7</v>
      </c>
      <c r="C20" s="155">
        <v>27.1</v>
      </c>
      <c r="D20" s="155">
        <v>27.7</v>
      </c>
      <c r="E20" s="155">
        <v>27.3</v>
      </c>
      <c r="F20" s="155">
        <v>28</v>
      </c>
      <c r="G20" s="155">
        <v>26.7</v>
      </c>
      <c r="H20" s="155">
        <v>28.4</v>
      </c>
      <c r="I20" s="28"/>
      <c r="J20" s="111">
        <f t="shared" si="9"/>
        <v>1.1481481481481481</v>
      </c>
      <c r="K20" s="111">
        <f t="shared" si="1"/>
        <v>1.1581196581196582</v>
      </c>
      <c r="L20" s="111">
        <f t="shared" si="2"/>
        <v>1.242152466367713</v>
      </c>
      <c r="M20" s="111">
        <f t="shared" si="3"/>
        <v>1.1280991735537191</v>
      </c>
      <c r="N20" s="111">
        <f t="shared" si="4"/>
        <v>1.0769230769230769</v>
      </c>
      <c r="O20" s="111">
        <f t="shared" si="5"/>
        <v>1.2191780821917808</v>
      </c>
      <c r="P20" s="111">
        <f t="shared" si="6"/>
        <v>1.1181102362204725</v>
      </c>
      <c r="Q20" s="111">
        <f t="shared" si="7"/>
        <v>1.1558186916463671</v>
      </c>
      <c r="R20" s="111">
        <f t="shared" si="8"/>
        <v>5.3381219314678749E-2</v>
      </c>
      <c r="S20" s="71"/>
      <c r="T20" s="133" t="s">
        <v>519</v>
      </c>
      <c r="V20" s="198">
        <f>_xlfn.T.TEST(U4:U16,V4:V16,2,3)</f>
        <v>0.16483351459672912</v>
      </c>
      <c r="X20" t="s">
        <v>256</v>
      </c>
      <c r="Z20" s="38" t="s">
        <v>345</v>
      </c>
      <c r="AA20" s="8"/>
      <c r="AB20" s="8"/>
      <c r="AC20" s="8"/>
      <c r="AD20" s="218" t="s">
        <v>155</v>
      </c>
      <c r="AE20" s="218"/>
      <c r="AF20" s="24"/>
    </row>
    <row r="21" spans="1:32" x14ac:dyDescent="0.2">
      <c r="A21" s="160">
        <v>47</v>
      </c>
      <c r="B21" s="155">
        <v>21.7</v>
      </c>
      <c r="C21" s="155">
        <v>26.7</v>
      </c>
      <c r="D21" s="155">
        <v>26.5</v>
      </c>
      <c r="E21" s="155">
        <v>27.7</v>
      </c>
      <c r="F21" s="155">
        <v>27.2</v>
      </c>
      <c r="G21" s="155">
        <v>26</v>
      </c>
      <c r="H21" s="155">
        <v>27.3</v>
      </c>
      <c r="I21" s="28"/>
      <c r="J21" s="111">
        <f t="shared" si="9"/>
        <v>1.1481481481481481</v>
      </c>
      <c r="K21" s="111">
        <f t="shared" si="1"/>
        <v>1.141025641025641</v>
      </c>
      <c r="L21" s="111">
        <f t="shared" si="2"/>
        <v>1.1883408071748878</v>
      </c>
      <c r="M21" s="111">
        <f t="shared" si="3"/>
        <v>1.1446280991735538</v>
      </c>
      <c r="N21" s="111">
        <f t="shared" si="4"/>
        <v>1.0461538461538462</v>
      </c>
      <c r="O21" s="111">
        <f t="shared" si="5"/>
        <v>1.1872146118721463</v>
      </c>
      <c r="P21" s="111">
        <f t="shared" si="6"/>
        <v>1.0748031496062993</v>
      </c>
      <c r="Q21" s="111">
        <f t="shared" si="7"/>
        <v>1.1329020433077888</v>
      </c>
      <c r="R21" s="111">
        <f t="shared" si="8"/>
        <v>4.9799569333791899E-2</v>
      </c>
      <c r="S21" s="71"/>
      <c r="T21" s="71"/>
      <c r="Y21" s="8"/>
      <c r="Z21" s="8"/>
      <c r="AA21" s="8"/>
      <c r="AB21" s="8"/>
      <c r="AC21" s="8"/>
      <c r="AD21" s="18" t="s">
        <v>199</v>
      </c>
      <c r="AE21" s="18" t="s">
        <v>129</v>
      </c>
      <c r="AF21" s="16"/>
    </row>
    <row r="22" spans="1:32" ht="16.5" x14ac:dyDescent="0.2">
      <c r="A22" s="160">
        <v>50</v>
      </c>
      <c r="B22" s="155">
        <v>20.8</v>
      </c>
      <c r="C22" s="155">
        <v>26.4</v>
      </c>
      <c r="D22" s="155">
        <v>27.2</v>
      </c>
      <c r="E22" s="155">
        <v>26.9</v>
      </c>
      <c r="F22" s="155">
        <v>26.9</v>
      </c>
      <c r="G22" s="155">
        <v>25.4</v>
      </c>
      <c r="H22" s="155">
        <v>26.6</v>
      </c>
      <c r="I22" s="28"/>
      <c r="J22" s="111">
        <f t="shared" si="9"/>
        <v>1.1005291005291007</v>
      </c>
      <c r="K22" s="111">
        <f t="shared" si="1"/>
        <v>1.1282051282051282</v>
      </c>
      <c r="L22" s="111">
        <f t="shared" si="2"/>
        <v>1.2197309417040358</v>
      </c>
      <c r="M22" s="111">
        <f t="shared" si="3"/>
        <v>1.1115702479338843</v>
      </c>
      <c r="N22" s="111">
        <f t="shared" si="4"/>
        <v>1.0346153846153845</v>
      </c>
      <c r="O22" s="111">
        <f t="shared" si="5"/>
        <v>1.1598173515981736</v>
      </c>
      <c r="P22" s="111">
        <f t="shared" si="6"/>
        <v>1.0472440944881891</v>
      </c>
      <c r="Q22" s="111">
        <f t="shared" si="7"/>
        <v>1.1145303212962709</v>
      </c>
      <c r="R22" s="111">
        <f t="shared" si="8"/>
        <v>5.9068623084630602E-2</v>
      </c>
      <c r="S22" s="71"/>
      <c r="T22" s="71"/>
      <c r="U22" s="209" t="s">
        <v>310</v>
      </c>
      <c r="V22" s="209"/>
      <c r="Y22" s="8"/>
      <c r="Z22" s="8"/>
      <c r="AA22" s="8"/>
      <c r="AB22" s="8"/>
      <c r="AC22" s="8"/>
      <c r="AD22" s="8"/>
      <c r="AE22" s="8"/>
      <c r="AF22" s="16"/>
    </row>
    <row r="23" spans="1:32" x14ac:dyDescent="0.2">
      <c r="A23" s="160">
        <v>52</v>
      </c>
      <c r="B23" s="155">
        <v>20.3</v>
      </c>
      <c r="C23" s="155">
        <v>26.6</v>
      </c>
      <c r="D23" s="155">
        <v>26.6</v>
      </c>
      <c r="E23" s="155" t="s">
        <v>529</v>
      </c>
      <c r="F23" s="155">
        <v>27.1</v>
      </c>
      <c r="G23" s="155">
        <v>25.1</v>
      </c>
      <c r="H23" s="155">
        <v>26.3</v>
      </c>
      <c r="I23" s="28"/>
      <c r="J23" s="111">
        <f t="shared" si="9"/>
        <v>1.0740740740740742</v>
      </c>
      <c r="K23" s="111">
        <f t="shared" si="1"/>
        <v>1.1367521367521369</v>
      </c>
      <c r="L23" s="111">
        <f t="shared" si="2"/>
        <v>1.1928251121076234</v>
      </c>
      <c r="M23" s="111"/>
      <c r="N23" s="111">
        <f t="shared" si="4"/>
        <v>1.0423076923076924</v>
      </c>
      <c r="O23" s="111">
        <f t="shared" si="5"/>
        <v>1.1461187214611874</v>
      </c>
      <c r="P23" s="111">
        <f t="shared" si="6"/>
        <v>1.0354330708661419</v>
      </c>
      <c r="Q23" s="111">
        <f t="shared" si="7"/>
        <v>1.1045851345948092</v>
      </c>
      <c r="R23" s="111">
        <f t="shared" si="8"/>
        <v>5.793309509986104E-2</v>
      </c>
      <c r="S23" s="71"/>
      <c r="T23" s="71"/>
      <c r="U23" s="48" t="s">
        <v>153</v>
      </c>
      <c r="V23" s="48" t="s">
        <v>155</v>
      </c>
      <c r="Y23" s="8"/>
      <c r="Z23" s="8"/>
      <c r="AA23" s="8"/>
      <c r="AB23" s="8"/>
      <c r="AC23" s="8"/>
      <c r="AD23" s="8"/>
      <c r="AE23" s="8"/>
      <c r="AF23" s="16"/>
    </row>
    <row r="24" spans="1:32" x14ac:dyDescent="0.2">
      <c r="A24" s="160">
        <v>54</v>
      </c>
      <c r="B24" s="155">
        <v>20.100000000000001</v>
      </c>
      <c r="C24" s="155">
        <v>26</v>
      </c>
      <c r="D24" s="155">
        <v>26.8</v>
      </c>
      <c r="E24" s="155" t="s">
        <v>529</v>
      </c>
      <c r="F24" s="155">
        <v>27.2</v>
      </c>
      <c r="G24" s="155">
        <v>26</v>
      </c>
      <c r="H24" s="155">
        <v>26.7</v>
      </c>
      <c r="I24" s="28"/>
      <c r="J24" s="111">
        <f t="shared" si="9"/>
        <v>1.0634920634920637</v>
      </c>
      <c r="K24" s="111">
        <f t="shared" si="1"/>
        <v>1.1111111111111112</v>
      </c>
      <c r="L24" s="111">
        <f t="shared" si="2"/>
        <v>1.2017937219730941</v>
      </c>
      <c r="M24" s="111"/>
      <c r="N24" s="111">
        <f t="shared" si="4"/>
        <v>1.0461538461538462</v>
      </c>
      <c r="O24" s="111">
        <f t="shared" si="5"/>
        <v>1.1872146118721463</v>
      </c>
      <c r="P24" s="111">
        <f t="shared" si="6"/>
        <v>1.0511811023622049</v>
      </c>
      <c r="Q24" s="111">
        <f>AVERAGE(J24:P24)</f>
        <v>1.110157742827411</v>
      </c>
      <c r="R24" s="111">
        <f t="shared" si="8"/>
        <v>6.3361727656688155E-2</v>
      </c>
      <c r="S24" s="71"/>
      <c r="T24" s="71"/>
      <c r="U24" s="30">
        <v>2.41</v>
      </c>
      <c r="V24" s="30">
        <v>5.71</v>
      </c>
      <c r="Y24" s="8"/>
      <c r="Z24" s="8"/>
      <c r="AA24" s="8"/>
      <c r="AB24" s="8"/>
      <c r="AC24" s="8"/>
      <c r="AD24" s="8"/>
      <c r="AE24" s="8"/>
      <c r="AF24" s="16"/>
    </row>
    <row r="25" spans="1:32" x14ac:dyDescent="0.2">
      <c r="U25" s="30">
        <v>0.97</v>
      </c>
      <c r="V25" s="30">
        <v>1.38</v>
      </c>
      <c r="Y25" s="8"/>
      <c r="Z25" s="8"/>
      <c r="AA25" s="8"/>
      <c r="AB25" s="8"/>
      <c r="AC25" s="8"/>
      <c r="AD25" s="8"/>
      <c r="AE25" s="8"/>
      <c r="AF25" s="16"/>
    </row>
    <row r="26" spans="1:32" ht="16.5" customHeight="1" x14ac:dyDescent="0.2">
      <c r="B26" s="223" t="s">
        <v>481</v>
      </c>
      <c r="C26" s="223"/>
      <c r="D26" s="223"/>
      <c r="E26" s="223"/>
      <c r="F26" s="223"/>
      <c r="G26" s="223"/>
      <c r="H26" s="223"/>
      <c r="I26" s="159"/>
      <c r="J26" s="223" t="s">
        <v>528</v>
      </c>
      <c r="K26" s="223"/>
      <c r="L26" s="223"/>
      <c r="M26" s="223"/>
      <c r="N26" s="223"/>
      <c r="O26" s="223"/>
      <c r="P26" s="223"/>
      <c r="Q26" s="163"/>
      <c r="R26" s="163"/>
      <c r="S26" s="134"/>
      <c r="T26" s="68"/>
      <c r="U26" s="30">
        <v>2.2599999999999998</v>
      </c>
      <c r="V26" s="30">
        <v>18.53</v>
      </c>
      <c r="W26" s="8"/>
      <c r="X26" s="8"/>
      <c r="Y26" s="8"/>
      <c r="Z26" s="8"/>
      <c r="AA26" s="8"/>
      <c r="AB26" s="8"/>
      <c r="AC26" s="8"/>
      <c r="AD26" s="8"/>
      <c r="AE26" s="8"/>
      <c r="AF26" s="16"/>
    </row>
    <row r="27" spans="1:32" x14ac:dyDescent="0.2">
      <c r="A27" s="224" t="s">
        <v>255</v>
      </c>
      <c r="B27" s="224"/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30"/>
      <c r="T27" s="30"/>
      <c r="U27" s="30">
        <v>3.9</v>
      </c>
      <c r="V27" s="30">
        <v>6.03</v>
      </c>
      <c r="W27" s="8"/>
      <c r="X27" s="8"/>
      <c r="Y27" s="8"/>
      <c r="Z27" s="8"/>
      <c r="AA27" s="8"/>
      <c r="AB27" s="8"/>
      <c r="AC27" s="8"/>
      <c r="AD27" s="8"/>
      <c r="AE27" s="8"/>
      <c r="AF27" s="16"/>
    </row>
    <row r="28" spans="1:32" x14ac:dyDescent="0.2">
      <c r="A28" s="24" t="s">
        <v>235</v>
      </c>
      <c r="B28" s="160" t="s">
        <v>521</v>
      </c>
      <c r="C28" s="160" t="s">
        <v>522</v>
      </c>
      <c r="D28" s="160" t="s">
        <v>523</v>
      </c>
      <c r="E28" s="160" t="s">
        <v>524</v>
      </c>
      <c r="F28" s="160" t="s">
        <v>525</v>
      </c>
      <c r="G28" s="160" t="s">
        <v>526</v>
      </c>
      <c r="H28" s="160" t="s">
        <v>527</v>
      </c>
      <c r="I28" s="160"/>
      <c r="J28" s="160" t="s">
        <v>520</v>
      </c>
      <c r="K28" s="160" t="s">
        <v>522</v>
      </c>
      <c r="L28" s="160" t="s">
        <v>523</v>
      </c>
      <c r="M28" s="160" t="s">
        <v>524</v>
      </c>
      <c r="N28" s="160" t="s">
        <v>525</v>
      </c>
      <c r="O28" s="160" t="s">
        <v>526</v>
      </c>
      <c r="P28" s="160" t="s">
        <v>527</v>
      </c>
      <c r="Q28" s="30" t="s">
        <v>73</v>
      </c>
      <c r="R28" s="30" t="s">
        <v>72</v>
      </c>
      <c r="S28" s="71"/>
      <c r="T28" s="71"/>
      <c r="U28" s="30">
        <v>2.37</v>
      </c>
      <c r="V28" s="30">
        <v>1.82</v>
      </c>
      <c r="W28" s="8"/>
      <c r="X28" s="8"/>
      <c r="Y28" s="8"/>
      <c r="Z28" s="8"/>
      <c r="AA28" s="8"/>
      <c r="AB28" s="16"/>
    </row>
    <row r="29" spans="1:32" x14ac:dyDescent="0.2">
      <c r="A29" s="68">
        <v>1</v>
      </c>
      <c r="B29" s="155">
        <v>24.3</v>
      </c>
      <c r="C29" s="155">
        <v>26.8</v>
      </c>
      <c r="D29" s="164">
        <v>23</v>
      </c>
      <c r="E29" s="155">
        <v>23.3</v>
      </c>
      <c r="F29" s="155">
        <v>24.2</v>
      </c>
      <c r="G29" s="155">
        <v>22.9</v>
      </c>
      <c r="H29" s="155">
        <v>24.6</v>
      </c>
      <c r="I29" s="28"/>
      <c r="J29" s="111">
        <f>B29/B$29</f>
        <v>1</v>
      </c>
      <c r="K29" s="111">
        <f t="shared" ref="K29:P29" si="10">C29/C$29</f>
        <v>1</v>
      </c>
      <c r="L29" s="111">
        <f t="shared" si="10"/>
        <v>1</v>
      </c>
      <c r="M29" s="111">
        <f t="shared" si="10"/>
        <v>1</v>
      </c>
      <c r="N29" s="111">
        <f t="shared" si="10"/>
        <v>1</v>
      </c>
      <c r="O29" s="111">
        <f t="shared" si="10"/>
        <v>1</v>
      </c>
      <c r="P29" s="111">
        <f t="shared" si="10"/>
        <v>1</v>
      </c>
      <c r="Q29" s="111">
        <f t="shared" ref="Q29:Q47" si="11">AVERAGE(J29:P29)</f>
        <v>1</v>
      </c>
      <c r="R29" s="111">
        <f>_xlfn.STDEV.P(J29:P29)</f>
        <v>0</v>
      </c>
      <c r="S29" s="71"/>
      <c r="T29" s="71"/>
      <c r="U29" s="30"/>
      <c r="V29" s="30">
        <v>3.7</v>
      </c>
      <c r="W29" s="8"/>
      <c r="X29" s="8"/>
      <c r="Y29" s="8"/>
      <c r="Z29" s="8"/>
      <c r="AA29" s="8"/>
      <c r="AB29" s="16"/>
    </row>
    <row r="30" spans="1:32" x14ac:dyDescent="0.2">
      <c r="A30" s="68">
        <v>2</v>
      </c>
      <c r="B30" s="155">
        <v>23.4</v>
      </c>
      <c r="C30" s="155">
        <v>25.4</v>
      </c>
      <c r="D30" s="155">
        <v>20.9</v>
      </c>
      <c r="E30" s="155">
        <v>22.1</v>
      </c>
      <c r="F30" s="155">
        <v>22.8</v>
      </c>
      <c r="G30" s="155">
        <v>21.6</v>
      </c>
      <c r="H30" s="155">
        <v>22.6</v>
      </c>
      <c r="I30" s="28"/>
      <c r="J30" s="111">
        <f t="shared" ref="J30:J48" si="12">B30/B$29</f>
        <v>0.96296296296296291</v>
      </c>
      <c r="K30" s="111">
        <f t="shared" ref="K30:K48" si="13">C30/C$29</f>
        <v>0.94776119402985071</v>
      </c>
      <c r="L30" s="111">
        <f t="shared" ref="L30:L48" si="14">D30/D$29</f>
        <v>0.90869565217391302</v>
      </c>
      <c r="M30" s="111">
        <f t="shared" ref="M30:M46" si="15">E30/E$29</f>
        <v>0.94849785407725329</v>
      </c>
      <c r="N30" s="111">
        <f t="shared" ref="N30:N48" si="16">F30/F$29</f>
        <v>0.94214876033057859</v>
      </c>
      <c r="O30" s="111">
        <f t="shared" ref="O30:O48" si="17">G30/G$29</f>
        <v>0.94323144104803502</v>
      </c>
      <c r="P30" s="111">
        <f t="shared" ref="P30:P48" si="18">H30/H$29</f>
        <v>0.91869918699186992</v>
      </c>
      <c r="Q30" s="111">
        <f t="shared" si="11"/>
        <v>0.93885672165920908</v>
      </c>
      <c r="R30" s="111">
        <f t="shared" ref="R30:R48" si="19">_xlfn.STDEV.P(J30:P30)</f>
        <v>1.7317802306145588E-2</v>
      </c>
      <c r="S30" s="71"/>
      <c r="W30" s="8"/>
      <c r="X30" s="8"/>
      <c r="Y30" s="8"/>
      <c r="Z30" s="8"/>
      <c r="AA30" s="8"/>
      <c r="AB30" s="16"/>
    </row>
    <row r="31" spans="1:32" x14ac:dyDescent="0.2">
      <c r="A31" s="68">
        <v>8</v>
      </c>
      <c r="B31" s="155">
        <v>25.6</v>
      </c>
      <c r="C31" s="155">
        <v>25.5</v>
      </c>
      <c r="D31" s="155">
        <v>23.2</v>
      </c>
      <c r="E31" s="155">
        <v>24</v>
      </c>
      <c r="F31" s="155">
        <v>24.9</v>
      </c>
      <c r="G31" s="155">
        <v>23.6</v>
      </c>
      <c r="H31" s="155">
        <v>24.1</v>
      </c>
      <c r="I31" s="28"/>
      <c r="J31" s="111">
        <f t="shared" si="12"/>
        <v>1.0534979423868314</v>
      </c>
      <c r="K31" s="111">
        <f t="shared" si="13"/>
        <v>0.95149253731343286</v>
      </c>
      <c r="L31" s="111">
        <f t="shared" si="14"/>
        <v>1.008695652173913</v>
      </c>
      <c r="M31" s="111">
        <f t="shared" si="15"/>
        <v>1.0300429184549356</v>
      </c>
      <c r="N31" s="111">
        <f t="shared" si="16"/>
        <v>1.0289256198347108</v>
      </c>
      <c r="O31" s="111">
        <f t="shared" si="17"/>
        <v>1.0305676855895198</v>
      </c>
      <c r="P31" s="111">
        <f t="shared" si="18"/>
        <v>0.97967479674796754</v>
      </c>
      <c r="Q31" s="111">
        <f t="shared" si="11"/>
        <v>1.01184245035733</v>
      </c>
      <c r="R31" s="111">
        <f t="shared" si="19"/>
        <v>3.2504238077585686E-2</v>
      </c>
      <c r="S31" s="71"/>
      <c r="T31" s="133" t="s">
        <v>509</v>
      </c>
      <c r="U31" s="49">
        <f>AVERAGE(U24:U29)</f>
        <v>2.3820000000000001</v>
      </c>
      <c r="V31" s="49">
        <f>AVERAGE(V24:V29)</f>
        <v>6.1950000000000003</v>
      </c>
      <c r="W31" s="8"/>
      <c r="X31" s="8"/>
      <c r="Y31" s="8"/>
      <c r="Z31" s="8"/>
      <c r="AA31" s="8"/>
      <c r="AB31" s="16"/>
    </row>
    <row r="32" spans="1:32" x14ac:dyDescent="0.2">
      <c r="A32" s="68">
        <v>9</v>
      </c>
      <c r="B32" s="155">
        <v>23.5</v>
      </c>
      <c r="C32" s="155">
        <v>23.7</v>
      </c>
      <c r="D32" s="155">
        <v>20.5</v>
      </c>
      <c r="E32" s="155">
        <v>23.3</v>
      </c>
      <c r="F32" s="155">
        <v>24.1</v>
      </c>
      <c r="G32" s="155">
        <v>21.1</v>
      </c>
      <c r="H32" s="155">
        <v>22.8</v>
      </c>
      <c r="I32" s="28"/>
      <c r="J32" s="111">
        <f t="shared" si="12"/>
        <v>0.96707818930041145</v>
      </c>
      <c r="K32" s="111">
        <f t="shared" si="13"/>
        <v>0.88432835820895517</v>
      </c>
      <c r="L32" s="111">
        <f t="shared" si="14"/>
        <v>0.89130434782608692</v>
      </c>
      <c r="M32" s="111">
        <f t="shared" si="15"/>
        <v>1</v>
      </c>
      <c r="N32" s="111">
        <f t="shared" si="16"/>
        <v>0.99586776859504145</v>
      </c>
      <c r="O32" s="111">
        <f t="shared" si="17"/>
        <v>0.92139737991266391</v>
      </c>
      <c r="P32" s="111">
        <f t="shared" si="18"/>
        <v>0.92682926829268286</v>
      </c>
      <c r="Q32" s="111">
        <f t="shared" si="11"/>
        <v>0.94097218744797739</v>
      </c>
      <c r="R32" s="111">
        <f t="shared" si="19"/>
        <v>4.3814452528675656E-2</v>
      </c>
      <c r="S32" s="71"/>
      <c r="T32" s="187" t="s">
        <v>542</v>
      </c>
      <c r="U32" s="49">
        <f>_xlfn.STDEV.S(U24:U29)/SQRT(COUNT(U24:U29))</f>
        <v>0.4644286812848662</v>
      </c>
      <c r="V32" s="49">
        <f>_xlfn.STDEV.S(V24:V29)/SQRT(COUNT(V24:V29))</f>
        <v>2.5882075522131789</v>
      </c>
      <c r="W32" s="8"/>
      <c r="X32" s="8"/>
      <c r="Y32" s="8"/>
      <c r="Z32" s="8"/>
      <c r="AA32" s="8"/>
      <c r="AB32" s="16"/>
    </row>
    <row r="33" spans="1:32" x14ac:dyDescent="0.2">
      <c r="A33" s="68">
        <v>15</v>
      </c>
      <c r="B33" s="155">
        <v>28</v>
      </c>
      <c r="C33" s="155">
        <v>26.3</v>
      </c>
      <c r="D33" s="155">
        <v>25.4</v>
      </c>
      <c r="E33" s="155">
        <v>25.2</v>
      </c>
      <c r="F33" s="155">
        <v>26.3</v>
      </c>
      <c r="G33" s="155">
        <v>24.3</v>
      </c>
      <c r="H33" s="155">
        <v>26.3</v>
      </c>
      <c r="I33" s="28"/>
      <c r="J33" s="111">
        <f t="shared" si="12"/>
        <v>1.1522633744855966</v>
      </c>
      <c r="K33" s="111">
        <f t="shared" si="13"/>
        <v>0.98134328358208955</v>
      </c>
      <c r="L33" s="111">
        <f t="shared" si="14"/>
        <v>1.1043478260869564</v>
      </c>
      <c r="M33" s="111">
        <f t="shared" si="15"/>
        <v>1.0815450643776823</v>
      </c>
      <c r="N33" s="111">
        <f t="shared" si="16"/>
        <v>1.0867768595041323</v>
      </c>
      <c r="O33" s="111">
        <f t="shared" si="17"/>
        <v>1.0611353711790394</v>
      </c>
      <c r="P33" s="111">
        <f t="shared" si="18"/>
        <v>1.0691056910569106</v>
      </c>
      <c r="Q33" s="111">
        <f t="shared" si="11"/>
        <v>1.0766453528960582</v>
      </c>
      <c r="R33" s="111">
        <f t="shared" si="19"/>
        <v>4.779727615938615E-2</v>
      </c>
      <c r="S33" s="71"/>
      <c r="T33" s="133" t="s">
        <v>519</v>
      </c>
      <c r="U33" s="16"/>
      <c r="V33" s="198">
        <f>_xlfn.T.TEST(U24:U28,V24:V29,2,3)</f>
        <v>0.20331980894038837</v>
      </c>
      <c r="W33" s="8"/>
      <c r="X33" s="8"/>
      <c r="Y33" s="8"/>
      <c r="Z33" s="8"/>
      <c r="AA33" s="8"/>
      <c r="AB33" s="16"/>
    </row>
    <row r="34" spans="1:32" x14ac:dyDescent="0.2">
      <c r="A34" s="68">
        <v>16</v>
      </c>
      <c r="B34" s="155">
        <v>27.2</v>
      </c>
      <c r="C34" s="155">
        <v>25.4</v>
      </c>
      <c r="D34" s="155">
        <v>23</v>
      </c>
      <c r="E34" s="155">
        <v>23.5</v>
      </c>
      <c r="F34" s="155">
        <v>24.7</v>
      </c>
      <c r="G34" s="155">
        <v>23</v>
      </c>
      <c r="H34" s="155">
        <v>25.3</v>
      </c>
      <c r="I34" s="28"/>
      <c r="J34" s="111">
        <f t="shared" si="12"/>
        <v>1.1193415637860082</v>
      </c>
      <c r="K34" s="111">
        <f t="shared" si="13"/>
        <v>0.94776119402985071</v>
      </c>
      <c r="L34" s="111">
        <f t="shared" si="14"/>
        <v>1</v>
      </c>
      <c r="M34" s="111">
        <f t="shared" si="15"/>
        <v>1.0085836909871244</v>
      </c>
      <c r="N34" s="111">
        <f t="shared" si="16"/>
        <v>1.0206611570247934</v>
      </c>
      <c r="O34" s="111">
        <f t="shared" si="17"/>
        <v>1.0043668122270744</v>
      </c>
      <c r="P34" s="111">
        <f t="shared" si="18"/>
        <v>1.0284552845528454</v>
      </c>
      <c r="Q34" s="111">
        <f t="shared" si="11"/>
        <v>1.0184528146582423</v>
      </c>
      <c r="R34" s="111">
        <f t="shared" si="19"/>
        <v>4.7685116790060864E-2</v>
      </c>
      <c r="S34" s="71"/>
      <c r="T34" s="71"/>
      <c r="W34" s="8"/>
      <c r="X34" s="8"/>
      <c r="Y34" s="8"/>
      <c r="Z34" s="8"/>
      <c r="AA34" s="8"/>
      <c r="AB34" s="16"/>
    </row>
    <row r="35" spans="1:32" ht="16.5" x14ac:dyDescent="0.2">
      <c r="A35" s="68">
        <v>22</v>
      </c>
      <c r="B35" s="155">
        <v>27.4</v>
      </c>
      <c r="C35" s="155">
        <v>26</v>
      </c>
      <c r="D35" s="155">
        <v>27.9</v>
      </c>
      <c r="E35" s="155">
        <v>27.2</v>
      </c>
      <c r="F35" s="155">
        <v>27.1</v>
      </c>
      <c r="G35" s="155">
        <v>25</v>
      </c>
      <c r="H35" s="155">
        <v>26.4</v>
      </c>
      <c r="I35" s="28"/>
      <c r="J35" s="111">
        <f t="shared" si="12"/>
        <v>1.1275720164609053</v>
      </c>
      <c r="K35" s="111">
        <f t="shared" si="13"/>
        <v>0.97014925373134331</v>
      </c>
      <c r="L35" s="111">
        <f t="shared" si="14"/>
        <v>1.2130434782608694</v>
      </c>
      <c r="M35" s="111">
        <f t="shared" si="15"/>
        <v>1.1673819742489269</v>
      </c>
      <c r="N35" s="111">
        <f t="shared" si="16"/>
        <v>1.1198347107438018</v>
      </c>
      <c r="O35" s="111">
        <f t="shared" si="17"/>
        <v>1.0917030567685591</v>
      </c>
      <c r="P35" s="111">
        <f t="shared" si="18"/>
        <v>1.0731707317073169</v>
      </c>
      <c r="Q35" s="111">
        <f t="shared" si="11"/>
        <v>1.108979317417389</v>
      </c>
      <c r="R35" s="111">
        <f t="shared" si="19"/>
        <v>7.1272373424237243E-2</v>
      </c>
      <c r="S35" s="71"/>
      <c r="T35" s="71"/>
      <c r="U35" s="209" t="s">
        <v>314</v>
      </c>
      <c r="V35" s="209"/>
      <c r="W35" s="8"/>
      <c r="X35" s="8"/>
      <c r="Y35" s="8"/>
      <c r="Z35" s="8"/>
      <c r="AA35" s="8"/>
      <c r="AB35" s="16"/>
    </row>
    <row r="36" spans="1:32" x14ac:dyDescent="0.2">
      <c r="A36" s="68">
        <v>23</v>
      </c>
      <c r="B36" s="155">
        <v>26.1</v>
      </c>
      <c r="C36" s="155">
        <v>25</v>
      </c>
      <c r="D36" s="155">
        <v>24.9</v>
      </c>
      <c r="E36" s="155">
        <v>26.7</v>
      </c>
      <c r="F36" s="155">
        <v>24.1</v>
      </c>
      <c r="G36" s="155">
        <v>22.7</v>
      </c>
      <c r="H36" s="155">
        <v>24.3</v>
      </c>
      <c r="I36" s="28"/>
      <c r="J36" s="111">
        <f t="shared" si="12"/>
        <v>1.0740740740740742</v>
      </c>
      <c r="K36" s="111">
        <f t="shared" si="13"/>
        <v>0.93283582089552242</v>
      </c>
      <c r="L36" s="111">
        <f t="shared" si="14"/>
        <v>1.0826086956521739</v>
      </c>
      <c r="M36" s="111">
        <f t="shared" si="15"/>
        <v>1.1459227467811157</v>
      </c>
      <c r="N36" s="111">
        <f t="shared" si="16"/>
        <v>0.99586776859504145</v>
      </c>
      <c r="O36" s="111">
        <f t="shared" si="17"/>
        <v>0.99126637554585151</v>
      </c>
      <c r="P36" s="111">
        <f t="shared" si="18"/>
        <v>0.98780487804878048</v>
      </c>
      <c r="Q36" s="111">
        <f t="shared" si="11"/>
        <v>1.0300543370846513</v>
      </c>
      <c r="R36" s="111">
        <f t="shared" si="19"/>
        <v>6.7649168846039026E-2</v>
      </c>
      <c r="S36" s="71"/>
      <c r="T36" s="71"/>
      <c r="U36" s="48" t="s">
        <v>153</v>
      </c>
      <c r="V36" s="48" t="s">
        <v>155</v>
      </c>
      <c r="W36" s="8"/>
      <c r="X36" s="8"/>
      <c r="Y36" s="8"/>
      <c r="Z36" s="8"/>
      <c r="AA36" s="8"/>
      <c r="AB36" s="16"/>
    </row>
    <row r="37" spans="1:32" x14ac:dyDescent="0.2">
      <c r="A37" s="68">
        <v>29</v>
      </c>
      <c r="B37" s="155">
        <v>26.8</v>
      </c>
      <c r="C37" s="155">
        <v>25.6</v>
      </c>
      <c r="D37" s="155">
        <v>26</v>
      </c>
      <c r="E37" s="155">
        <v>26.4</v>
      </c>
      <c r="F37" s="155">
        <v>26</v>
      </c>
      <c r="G37" s="155">
        <v>24.7</v>
      </c>
      <c r="H37" s="155">
        <v>25.6</v>
      </c>
      <c r="I37" s="28"/>
      <c r="J37" s="111">
        <f t="shared" si="12"/>
        <v>1.1028806584362141</v>
      </c>
      <c r="K37" s="111">
        <f t="shared" si="13"/>
        <v>0.95522388059701491</v>
      </c>
      <c r="L37" s="111">
        <f t="shared" si="14"/>
        <v>1.1304347826086956</v>
      </c>
      <c r="M37" s="111">
        <f t="shared" si="15"/>
        <v>1.133047210300429</v>
      </c>
      <c r="N37" s="111">
        <f t="shared" si="16"/>
        <v>1.0743801652892562</v>
      </c>
      <c r="O37" s="111">
        <f t="shared" si="17"/>
        <v>1.0786026200873362</v>
      </c>
      <c r="P37" s="111">
        <f t="shared" si="18"/>
        <v>1.0406504065040649</v>
      </c>
      <c r="Q37" s="111">
        <f t="shared" si="11"/>
        <v>1.0736028176890016</v>
      </c>
      <c r="R37" s="111">
        <f t="shared" si="19"/>
        <v>5.7003429034247807E-2</v>
      </c>
      <c r="S37" s="71"/>
      <c r="T37" s="71"/>
      <c r="U37" s="57">
        <v>0.35</v>
      </c>
      <c r="V37" s="57">
        <v>0.214</v>
      </c>
      <c r="W37" s="8"/>
      <c r="X37" s="8"/>
      <c r="Y37" s="8"/>
      <c r="Z37" s="8"/>
      <c r="AA37" s="8"/>
      <c r="AB37" s="16"/>
    </row>
    <row r="38" spans="1:32" ht="15" x14ac:dyDescent="0.25">
      <c r="A38" s="68">
        <v>31</v>
      </c>
      <c r="B38" s="155">
        <v>27.9</v>
      </c>
      <c r="C38" s="155">
        <v>26.3</v>
      </c>
      <c r="D38" s="155">
        <v>26.4</v>
      </c>
      <c r="E38" s="155">
        <v>27.3</v>
      </c>
      <c r="F38" s="155">
        <v>26.1</v>
      </c>
      <c r="G38" s="155">
        <v>24.1</v>
      </c>
      <c r="H38" s="155">
        <v>26</v>
      </c>
      <c r="I38" s="28"/>
      <c r="J38" s="111">
        <f t="shared" si="12"/>
        <v>1.1481481481481481</v>
      </c>
      <c r="K38" s="111">
        <f t="shared" si="13"/>
        <v>0.98134328358208955</v>
      </c>
      <c r="L38" s="111">
        <f t="shared" si="14"/>
        <v>1.1478260869565218</v>
      </c>
      <c r="M38" s="111">
        <f t="shared" si="15"/>
        <v>1.1716738197424892</v>
      </c>
      <c r="N38" s="111">
        <f t="shared" si="16"/>
        <v>1.0785123966942149</v>
      </c>
      <c r="O38" s="111">
        <f t="shared" si="17"/>
        <v>1.052401746724891</v>
      </c>
      <c r="P38" s="111">
        <f t="shared" si="18"/>
        <v>1.056910569105691</v>
      </c>
      <c r="Q38" s="111">
        <f t="shared" si="11"/>
        <v>1.0909737215648636</v>
      </c>
      <c r="R38" s="111">
        <f t="shared" si="19"/>
        <v>6.3059864414664907E-2</v>
      </c>
      <c r="S38" s="71"/>
      <c r="T38" s="71"/>
      <c r="U38" s="57">
        <v>0.14199999999999999</v>
      </c>
      <c r="V38" s="57">
        <v>8.6999999999999994E-2</v>
      </c>
      <c r="W38" s="8"/>
      <c r="X38" s="8"/>
      <c r="Y38" s="8"/>
      <c r="Z38" s="8"/>
      <c r="AA38" s="8"/>
      <c r="AB38" s="16"/>
      <c r="AD38" s="218" t="s">
        <v>167</v>
      </c>
      <c r="AE38" s="218"/>
      <c r="AF38" s="218"/>
    </row>
    <row r="39" spans="1:32" x14ac:dyDescent="0.2">
      <c r="A39" s="68">
        <v>33</v>
      </c>
      <c r="B39" s="155">
        <v>27.2</v>
      </c>
      <c r="C39" s="155">
        <v>25.6</v>
      </c>
      <c r="D39" s="155">
        <v>26.5</v>
      </c>
      <c r="E39" s="155">
        <v>26.8</v>
      </c>
      <c r="F39" s="155">
        <v>26.3</v>
      </c>
      <c r="G39" s="155">
        <v>24.2</v>
      </c>
      <c r="H39" s="155">
        <v>26.9</v>
      </c>
      <c r="I39" s="28"/>
      <c r="J39" s="111">
        <f t="shared" si="12"/>
        <v>1.1193415637860082</v>
      </c>
      <c r="K39" s="111">
        <f t="shared" si="13"/>
        <v>0.95522388059701491</v>
      </c>
      <c r="L39" s="111">
        <f t="shared" si="14"/>
        <v>1.1521739130434783</v>
      </c>
      <c r="M39" s="111">
        <f t="shared" si="15"/>
        <v>1.150214592274678</v>
      </c>
      <c r="N39" s="111">
        <f t="shared" si="16"/>
        <v>1.0867768595041323</v>
      </c>
      <c r="O39" s="111">
        <f t="shared" si="17"/>
        <v>1.0567685589519651</v>
      </c>
      <c r="P39" s="111">
        <f t="shared" si="18"/>
        <v>1.0934959349593494</v>
      </c>
      <c r="Q39" s="111">
        <f t="shared" si="11"/>
        <v>1.0877136147309465</v>
      </c>
      <c r="R39" s="111">
        <f t="shared" si="19"/>
        <v>6.2800441626649078E-2</v>
      </c>
      <c r="S39" s="71"/>
      <c r="T39" s="71"/>
      <c r="U39" s="57">
        <v>0.26</v>
      </c>
      <c r="V39" s="57">
        <v>0.182</v>
      </c>
      <c r="W39" s="8"/>
      <c r="X39" s="8"/>
      <c r="Y39" s="8"/>
      <c r="Z39" s="8"/>
      <c r="AA39" s="8"/>
      <c r="AB39" s="16"/>
      <c r="AD39" s="18" t="s">
        <v>199</v>
      </c>
      <c r="AE39" s="18" t="s">
        <v>129</v>
      </c>
    </row>
    <row r="40" spans="1:32" x14ac:dyDescent="0.2">
      <c r="A40" s="68">
        <v>36</v>
      </c>
      <c r="B40" s="155">
        <v>28.3</v>
      </c>
      <c r="C40" s="155">
        <v>27.2</v>
      </c>
      <c r="D40" s="155">
        <v>26.7</v>
      </c>
      <c r="E40" s="155">
        <v>28.1</v>
      </c>
      <c r="F40" s="155">
        <v>27.3</v>
      </c>
      <c r="G40" s="155">
        <v>24.9</v>
      </c>
      <c r="H40" s="155">
        <v>27.6</v>
      </c>
      <c r="I40" s="28"/>
      <c r="J40" s="111">
        <f t="shared" si="12"/>
        <v>1.1646090534979423</v>
      </c>
      <c r="K40" s="111">
        <f t="shared" si="13"/>
        <v>1.0149253731343284</v>
      </c>
      <c r="L40" s="111">
        <f t="shared" si="14"/>
        <v>1.1608695652173913</v>
      </c>
      <c r="M40" s="111">
        <f t="shared" si="15"/>
        <v>1.2060085836909871</v>
      </c>
      <c r="N40" s="111">
        <f t="shared" si="16"/>
        <v>1.1280991735537191</v>
      </c>
      <c r="O40" s="111">
        <f t="shared" si="17"/>
        <v>1.0873362445414847</v>
      </c>
      <c r="P40" s="111">
        <f t="shared" si="18"/>
        <v>1.121951219512195</v>
      </c>
      <c r="Q40" s="111">
        <f t="shared" si="11"/>
        <v>1.126257030449721</v>
      </c>
      <c r="R40" s="111">
        <f t="shared" si="19"/>
        <v>5.7272175336821135E-2</v>
      </c>
      <c r="S40" s="71"/>
      <c r="T40" s="71"/>
      <c r="U40" s="57">
        <v>0.156</v>
      </c>
      <c r="V40" s="57">
        <v>0.17300000000000001</v>
      </c>
      <c r="W40" s="8"/>
      <c r="X40" s="8"/>
      <c r="Y40" s="8"/>
      <c r="Z40" s="8"/>
      <c r="AA40" s="8"/>
      <c r="AB40" s="16"/>
    </row>
    <row r="41" spans="1:32" x14ac:dyDescent="0.2">
      <c r="A41" s="68">
        <v>38</v>
      </c>
      <c r="B41" s="155">
        <v>29.2</v>
      </c>
      <c r="C41" s="155">
        <v>28.2</v>
      </c>
      <c r="D41" s="155">
        <v>28.1</v>
      </c>
      <c r="E41" s="155">
        <v>28.7</v>
      </c>
      <c r="F41" s="155">
        <v>28.2</v>
      </c>
      <c r="G41" s="155">
        <v>26.1</v>
      </c>
      <c r="H41" s="155">
        <v>28</v>
      </c>
      <c r="I41" s="28"/>
      <c r="J41" s="111">
        <f t="shared" si="12"/>
        <v>1.2016460905349793</v>
      </c>
      <c r="K41" s="111">
        <f t="shared" si="13"/>
        <v>1.0522388059701493</v>
      </c>
      <c r="L41" s="111">
        <f t="shared" si="14"/>
        <v>1.2217391304347827</v>
      </c>
      <c r="M41" s="111">
        <f t="shared" si="15"/>
        <v>1.2317596566523605</v>
      </c>
      <c r="N41" s="111">
        <f t="shared" si="16"/>
        <v>1.1652892561983472</v>
      </c>
      <c r="O41" s="111">
        <f t="shared" si="17"/>
        <v>1.1397379912663756</v>
      </c>
      <c r="P41" s="111">
        <f t="shared" si="18"/>
        <v>1.1382113821138211</v>
      </c>
      <c r="Q41" s="111">
        <f t="shared" si="11"/>
        <v>1.1643746161672595</v>
      </c>
      <c r="R41" s="111">
        <f t="shared" si="19"/>
        <v>5.7429893382480834E-2</v>
      </c>
      <c r="S41" s="71"/>
      <c r="T41" s="71"/>
      <c r="U41" s="57">
        <v>0.20699999999999999</v>
      </c>
      <c r="V41" s="57">
        <v>0.17499999999999999</v>
      </c>
      <c r="W41" s="8"/>
      <c r="X41" s="8"/>
      <c r="Y41" s="8"/>
      <c r="Z41" s="8"/>
      <c r="AA41" s="8"/>
      <c r="AB41" s="16"/>
    </row>
    <row r="42" spans="1:32" x14ac:dyDescent="0.2">
      <c r="A42" s="68">
        <v>40</v>
      </c>
      <c r="B42" s="155">
        <v>29.7</v>
      </c>
      <c r="C42" s="155">
        <v>27.8</v>
      </c>
      <c r="D42" s="155">
        <v>27.6</v>
      </c>
      <c r="E42" s="155">
        <v>28.4</v>
      </c>
      <c r="F42" s="155">
        <v>27.9</v>
      </c>
      <c r="G42" s="155">
        <v>25.8</v>
      </c>
      <c r="H42" s="155">
        <v>29.2</v>
      </c>
      <c r="I42" s="28"/>
      <c r="J42" s="111">
        <f t="shared" si="12"/>
        <v>1.2222222222222221</v>
      </c>
      <c r="K42" s="111">
        <f t="shared" si="13"/>
        <v>1.0373134328358209</v>
      </c>
      <c r="L42" s="111">
        <f t="shared" si="14"/>
        <v>1.2</v>
      </c>
      <c r="M42" s="111">
        <f t="shared" si="15"/>
        <v>1.2188841201716738</v>
      </c>
      <c r="N42" s="111">
        <f t="shared" si="16"/>
        <v>1.1528925619834711</v>
      </c>
      <c r="O42" s="111">
        <f t="shared" si="17"/>
        <v>1.126637554585153</v>
      </c>
      <c r="P42" s="111">
        <f t="shared" si="18"/>
        <v>1.186991869918699</v>
      </c>
      <c r="Q42" s="111">
        <f t="shared" si="11"/>
        <v>1.1635631088167202</v>
      </c>
      <c r="R42" s="111">
        <f t="shared" si="19"/>
        <v>6.0703256654272369E-2</v>
      </c>
      <c r="S42" s="71"/>
      <c r="T42" s="71"/>
      <c r="U42" s="57"/>
      <c r="V42" s="57">
        <v>0.121</v>
      </c>
      <c r="W42" s="8"/>
      <c r="X42" s="8"/>
      <c r="Y42" s="8"/>
      <c r="Z42" s="8"/>
      <c r="AA42" s="8"/>
      <c r="AB42" s="16"/>
    </row>
    <row r="43" spans="1:32" x14ac:dyDescent="0.2">
      <c r="A43" s="68">
        <v>43</v>
      </c>
      <c r="B43" s="155">
        <v>28.6</v>
      </c>
      <c r="C43" s="155">
        <v>27</v>
      </c>
      <c r="D43" s="155">
        <v>28.5</v>
      </c>
      <c r="E43" s="155">
        <v>28.6</v>
      </c>
      <c r="F43" s="155">
        <v>26.9</v>
      </c>
      <c r="G43" s="155">
        <v>25.2</v>
      </c>
      <c r="H43" s="155">
        <v>27.3</v>
      </c>
      <c r="I43" s="28"/>
      <c r="J43" s="111">
        <f t="shared" si="12"/>
        <v>1.176954732510288</v>
      </c>
      <c r="K43" s="111">
        <f t="shared" si="13"/>
        <v>1.0074626865671641</v>
      </c>
      <c r="L43" s="111">
        <f t="shared" si="14"/>
        <v>1.2391304347826086</v>
      </c>
      <c r="M43" s="111">
        <f t="shared" si="15"/>
        <v>1.2274678111587982</v>
      </c>
      <c r="N43" s="111">
        <f t="shared" si="16"/>
        <v>1.1115702479338843</v>
      </c>
      <c r="O43" s="111">
        <f t="shared" si="17"/>
        <v>1.1004366812227075</v>
      </c>
      <c r="P43" s="111">
        <f t="shared" si="18"/>
        <v>1.1097560975609755</v>
      </c>
      <c r="Q43" s="111">
        <f t="shared" si="11"/>
        <v>1.1389683845337752</v>
      </c>
      <c r="R43" s="111">
        <f t="shared" si="19"/>
        <v>7.5299406004738903E-2</v>
      </c>
      <c r="S43" s="71"/>
      <c r="T43" s="71"/>
      <c r="W43" s="8"/>
      <c r="X43" s="8"/>
      <c r="Y43" s="8"/>
      <c r="Z43" s="8"/>
      <c r="AA43" s="8"/>
      <c r="AB43" s="16"/>
    </row>
    <row r="44" spans="1:32" x14ac:dyDescent="0.2">
      <c r="A44" s="68">
        <v>45</v>
      </c>
      <c r="B44" s="155">
        <v>28.6</v>
      </c>
      <c r="C44" s="155">
        <v>27.1</v>
      </c>
      <c r="D44" s="155">
        <v>27.8</v>
      </c>
      <c r="E44" s="155">
        <v>28.8</v>
      </c>
      <c r="F44" s="155">
        <v>27.3</v>
      </c>
      <c r="G44" s="155">
        <v>25.7</v>
      </c>
      <c r="H44" s="155">
        <v>28</v>
      </c>
      <c r="I44" s="28"/>
      <c r="J44" s="111">
        <f t="shared" si="12"/>
        <v>1.176954732510288</v>
      </c>
      <c r="K44" s="111">
        <f t="shared" si="13"/>
        <v>1.0111940298507462</v>
      </c>
      <c r="L44" s="111">
        <f t="shared" si="14"/>
        <v>1.2086956521739132</v>
      </c>
      <c r="M44" s="111">
        <f t="shared" si="15"/>
        <v>1.2360515021459226</v>
      </c>
      <c r="N44" s="111">
        <f t="shared" si="16"/>
        <v>1.1280991735537191</v>
      </c>
      <c r="O44" s="111">
        <f t="shared" si="17"/>
        <v>1.1222707423580787</v>
      </c>
      <c r="P44" s="111">
        <f t="shared" si="18"/>
        <v>1.1382113821138211</v>
      </c>
      <c r="Q44" s="111">
        <f t="shared" si="11"/>
        <v>1.1459253163866412</v>
      </c>
      <c r="R44" s="111">
        <f t="shared" si="19"/>
        <v>6.7733726220181076E-2</v>
      </c>
      <c r="S44" s="71"/>
      <c r="T44" s="133" t="s">
        <v>509</v>
      </c>
      <c r="U44" s="57">
        <f>AVERAGE(U37:U42)</f>
        <v>0.223</v>
      </c>
      <c r="V44" s="57">
        <f>AVERAGE(V37:V42)</f>
        <v>0.15866666666666665</v>
      </c>
      <c r="W44" s="8"/>
      <c r="X44" s="8"/>
      <c r="Y44" s="8"/>
      <c r="Z44" s="8"/>
      <c r="AA44" s="8"/>
      <c r="AB44" s="16"/>
    </row>
    <row r="45" spans="1:32" x14ac:dyDescent="0.2">
      <c r="A45" s="68">
        <v>47</v>
      </c>
      <c r="B45" s="155">
        <v>27.8</v>
      </c>
      <c r="C45" s="155">
        <v>26.7</v>
      </c>
      <c r="D45" s="155">
        <v>27.4</v>
      </c>
      <c r="E45" s="155">
        <v>29.6</v>
      </c>
      <c r="F45" s="155">
        <v>26.8</v>
      </c>
      <c r="G45" s="155">
        <v>25</v>
      </c>
      <c r="H45" s="155">
        <v>27.1</v>
      </c>
      <c r="I45" s="28"/>
      <c r="J45" s="111">
        <f t="shared" si="12"/>
        <v>1.1440329218106995</v>
      </c>
      <c r="K45" s="111">
        <f t="shared" si="13"/>
        <v>0.99626865671641784</v>
      </c>
      <c r="L45" s="111">
        <f t="shared" si="14"/>
        <v>1.191304347826087</v>
      </c>
      <c r="M45" s="111">
        <f t="shared" si="15"/>
        <v>1.2703862660944205</v>
      </c>
      <c r="N45" s="111">
        <f t="shared" si="16"/>
        <v>1.1074380165289257</v>
      </c>
      <c r="O45" s="111">
        <f t="shared" si="17"/>
        <v>1.0917030567685591</v>
      </c>
      <c r="P45" s="111">
        <f t="shared" si="18"/>
        <v>1.1016260162601625</v>
      </c>
      <c r="Q45" s="111">
        <f t="shared" si="11"/>
        <v>1.1289656117150388</v>
      </c>
      <c r="R45" s="111">
        <f t="shared" si="19"/>
        <v>7.9571005164043029E-2</v>
      </c>
      <c r="S45" s="71"/>
      <c r="T45" s="187" t="s">
        <v>542</v>
      </c>
      <c r="U45" s="57">
        <f>_xlfn.STDEV.S(U37:U42)/SQRT(COUNT(U37:U42))</f>
        <v>3.7949967061909284E-2</v>
      </c>
      <c r="V45" s="57">
        <f>_xlfn.STDEV.S(V37:V42)/SQRT(COUNT(V37:V42))</f>
        <v>1.882669499525725E-2</v>
      </c>
      <c r="W45" s="8"/>
      <c r="X45" s="8"/>
      <c r="Y45" s="8"/>
      <c r="Z45" s="8"/>
      <c r="AA45" s="8"/>
      <c r="AB45" s="16"/>
    </row>
    <row r="46" spans="1:32" x14ac:dyDescent="0.2">
      <c r="A46" s="68">
        <v>50</v>
      </c>
      <c r="B46" s="155">
        <v>26.9</v>
      </c>
      <c r="C46" s="155">
        <v>26.9</v>
      </c>
      <c r="D46" s="155">
        <v>27</v>
      </c>
      <c r="E46" s="155">
        <v>29</v>
      </c>
      <c r="F46" s="155">
        <v>26.2</v>
      </c>
      <c r="G46" s="155">
        <v>24</v>
      </c>
      <c r="H46" s="155">
        <v>27</v>
      </c>
      <c r="I46" s="28"/>
      <c r="J46" s="111">
        <f t="shared" si="12"/>
        <v>1.1069958847736625</v>
      </c>
      <c r="K46" s="111">
        <f t="shared" si="13"/>
        <v>1.0037313432835819</v>
      </c>
      <c r="L46" s="111">
        <f t="shared" si="14"/>
        <v>1.173913043478261</v>
      </c>
      <c r="M46" s="111">
        <f t="shared" si="15"/>
        <v>1.2446351931330473</v>
      </c>
      <c r="N46" s="111">
        <f t="shared" si="16"/>
        <v>1.0826446280991735</v>
      </c>
      <c r="O46" s="111">
        <f t="shared" si="17"/>
        <v>1.0480349344978166</v>
      </c>
      <c r="P46" s="111">
        <f t="shared" si="18"/>
        <v>1.097560975609756</v>
      </c>
      <c r="Q46" s="111">
        <f t="shared" si="11"/>
        <v>1.1082165718393284</v>
      </c>
      <c r="R46" s="111">
        <f t="shared" si="19"/>
        <v>7.3905359553868039E-2</v>
      </c>
      <c r="S46" s="71"/>
      <c r="T46" s="133" t="s">
        <v>519</v>
      </c>
      <c r="V46" s="198">
        <f>_xlfn.T.TEST(U37:U42,V37:V42,2,2)</f>
        <v>0.14296258347398422</v>
      </c>
    </row>
    <row r="47" spans="1:32" x14ac:dyDescent="0.2">
      <c r="A47" s="68">
        <v>52</v>
      </c>
      <c r="B47" s="155">
        <v>26.8</v>
      </c>
      <c r="C47" s="155">
        <v>27.2</v>
      </c>
      <c r="D47" s="155">
        <v>26</v>
      </c>
      <c r="E47" s="155" t="s">
        <v>529</v>
      </c>
      <c r="F47" s="155">
        <v>27.1</v>
      </c>
      <c r="G47" s="155">
        <v>24.1</v>
      </c>
      <c r="H47" s="155">
        <v>27.2</v>
      </c>
      <c r="I47" s="28"/>
      <c r="J47" s="111">
        <f t="shared" si="12"/>
        <v>1.1028806584362141</v>
      </c>
      <c r="K47" s="111">
        <f t="shared" si="13"/>
        <v>1.0149253731343284</v>
      </c>
      <c r="L47" s="111">
        <f t="shared" si="14"/>
        <v>1.1304347826086956</v>
      </c>
      <c r="M47" s="111"/>
      <c r="N47" s="111">
        <f t="shared" si="16"/>
        <v>1.1198347107438018</v>
      </c>
      <c r="O47" s="111">
        <f t="shared" si="17"/>
        <v>1.052401746724891</v>
      </c>
      <c r="P47" s="111">
        <f t="shared" si="18"/>
        <v>1.1056910569105689</v>
      </c>
      <c r="Q47" s="111">
        <f t="shared" si="11"/>
        <v>1.0876947214264165</v>
      </c>
      <c r="R47" s="111">
        <f t="shared" si="19"/>
        <v>4.0733165502343932E-2</v>
      </c>
      <c r="S47" s="71"/>
      <c r="T47" s="71"/>
    </row>
    <row r="48" spans="1:32" x14ac:dyDescent="0.2">
      <c r="A48" s="68">
        <v>54</v>
      </c>
      <c r="B48" s="155">
        <v>27.9</v>
      </c>
      <c r="C48" s="155">
        <v>27.7</v>
      </c>
      <c r="D48" s="155">
        <v>26.7</v>
      </c>
      <c r="E48" s="155" t="s">
        <v>529</v>
      </c>
      <c r="F48" s="155">
        <v>27.2</v>
      </c>
      <c r="G48" s="155">
        <v>24.4</v>
      </c>
      <c r="H48" s="155">
        <v>27.9</v>
      </c>
      <c r="I48" s="28"/>
      <c r="J48" s="111">
        <f t="shared" si="12"/>
        <v>1.1481481481481481</v>
      </c>
      <c r="K48" s="111">
        <f t="shared" si="13"/>
        <v>1.0335820895522387</v>
      </c>
      <c r="L48" s="111">
        <f t="shared" si="14"/>
        <v>1.1608695652173913</v>
      </c>
      <c r="M48" s="111"/>
      <c r="N48" s="111">
        <f t="shared" si="16"/>
        <v>1.1239669421487604</v>
      </c>
      <c r="O48" s="111">
        <f t="shared" si="17"/>
        <v>1.0655021834061136</v>
      </c>
      <c r="P48" s="111">
        <f t="shared" si="18"/>
        <v>1.1341463414634145</v>
      </c>
      <c r="Q48" s="111">
        <f>AVERAGE(J48:P48)</f>
        <v>1.1110358783226777</v>
      </c>
      <c r="R48" s="111">
        <f t="shared" si="19"/>
        <v>4.5888323872605767E-2</v>
      </c>
      <c r="U48" s="209" t="s">
        <v>253</v>
      </c>
      <c r="V48" s="209"/>
    </row>
    <row r="49" spans="20:22" x14ac:dyDescent="0.2">
      <c r="U49" s="48" t="s">
        <v>153</v>
      </c>
      <c r="V49" s="48" t="s">
        <v>155</v>
      </c>
    </row>
    <row r="50" spans="20:22" x14ac:dyDescent="0.2">
      <c r="U50" s="30">
        <v>5.0599999999999996</v>
      </c>
      <c r="V50" s="30">
        <v>4.46</v>
      </c>
    </row>
    <row r="51" spans="20:22" x14ac:dyDescent="0.2">
      <c r="U51" s="30">
        <v>4.7</v>
      </c>
      <c r="V51" s="30">
        <v>2.57</v>
      </c>
    </row>
    <row r="52" spans="20:22" x14ac:dyDescent="0.2">
      <c r="U52" s="30">
        <v>9.81</v>
      </c>
      <c r="V52" s="30">
        <v>3.88</v>
      </c>
    </row>
    <row r="53" spans="20:22" x14ac:dyDescent="0.2">
      <c r="U53" s="30">
        <v>5.56</v>
      </c>
      <c r="V53" s="30">
        <v>2.58</v>
      </c>
    </row>
    <row r="54" spans="20:22" x14ac:dyDescent="0.2">
      <c r="U54" s="30">
        <v>3.92</v>
      </c>
      <c r="V54" s="30">
        <v>5.89</v>
      </c>
    </row>
    <row r="55" spans="20:22" x14ac:dyDescent="0.2">
      <c r="U55" s="30"/>
      <c r="V55" s="30">
        <v>4</v>
      </c>
    </row>
    <row r="57" spans="20:22" x14ac:dyDescent="0.2">
      <c r="T57" s="133" t="s">
        <v>509</v>
      </c>
      <c r="U57" s="49">
        <f>AVERAGE(U50:U55)</f>
        <v>5.81</v>
      </c>
      <c r="V57" s="49">
        <f>AVERAGE(V50:V55)</f>
        <v>3.8966666666666665</v>
      </c>
    </row>
    <row r="58" spans="20:22" x14ac:dyDescent="0.2">
      <c r="T58" s="187" t="s">
        <v>542</v>
      </c>
      <c r="U58" s="49">
        <f>_xlfn.STDEV.S(U50:U55)/SQRT(COUNT(U50:U55))</f>
        <v>1.0351135203445094</v>
      </c>
      <c r="V58" s="49">
        <f>_xlfn.STDEV.S(V50:V55)/SQRT(COUNT(V50:V55))</f>
        <v>0.50974939376564687</v>
      </c>
    </row>
    <row r="59" spans="20:22" x14ac:dyDescent="0.2">
      <c r="T59" s="133" t="s">
        <v>519</v>
      </c>
      <c r="U59" s="49"/>
      <c r="V59" s="198">
        <f>_xlfn.T.TEST(U50:U54,V50:V55,2,2)</f>
        <v>0.11341969664010224</v>
      </c>
    </row>
  </sheetData>
  <mergeCells count="13">
    <mergeCell ref="B2:H2"/>
    <mergeCell ref="B26:H26"/>
    <mergeCell ref="A27:R27"/>
    <mergeCell ref="J2:P2"/>
    <mergeCell ref="J26:P26"/>
    <mergeCell ref="A3:R3"/>
    <mergeCell ref="U48:V48"/>
    <mergeCell ref="AD2:AF2"/>
    <mergeCell ref="AD38:AF38"/>
    <mergeCell ref="AD20:AE20"/>
    <mergeCell ref="U2:V2"/>
    <mergeCell ref="U22:V22"/>
    <mergeCell ref="U35:V35"/>
  </mergeCells>
  <phoneticPr fontId="1" type="noConversion"/>
  <pageMargins left="0.7" right="0.7" top="0.75" bottom="0.75" header="0.3" footer="0.3"/>
  <pageSetup paperSize="9" orientation="portrait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F915-8E7F-4A72-9716-F0264042CE4A}">
  <dimension ref="A2:Q79"/>
  <sheetViews>
    <sheetView workbookViewId="0">
      <selection activeCell="G22" sqref="G22"/>
    </sheetView>
  </sheetViews>
  <sheetFormatPr defaultRowHeight="14.25" x14ac:dyDescent="0.2"/>
  <cols>
    <col min="1" max="1" width="41.25" customWidth="1"/>
    <col min="2" max="2" width="11.125" customWidth="1"/>
    <col min="3" max="3" width="11.5" customWidth="1"/>
    <col min="4" max="5" width="11.125" customWidth="1"/>
    <col min="6" max="6" width="10.875" customWidth="1"/>
  </cols>
  <sheetData>
    <row r="2" spans="1:17" ht="15" x14ac:dyDescent="0.25">
      <c r="A2" s="221" t="s">
        <v>556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</row>
    <row r="3" spans="1:17" ht="17.25" x14ac:dyDescent="0.25">
      <c r="A3" s="190" t="s">
        <v>557</v>
      </c>
      <c r="B3" s="224" t="s">
        <v>558</v>
      </c>
      <c r="C3" s="224"/>
      <c r="D3" s="224"/>
      <c r="E3" s="224"/>
      <c r="F3" s="224" t="s">
        <v>559</v>
      </c>
      <c r="G3" s="224"/>
      <c r="H3" s="224"/>
      <c r="I3" s="224"/>
      <c r="J3" s="224" t="s">
        <v>555</v>
      </c>
      <c r="K3" s="224"/>
      <c r="L3" s="224"/>
      <c r="M3" s="224"/>
      <c r="N3" s="224" t="s">
        <v>560</v>
      </c>
      <c r="O3" s="224"/>
      <c r="P3" s="224"/>
      <c r="Q3" s="224"/>
    </row>
    <row r="4" spans="1:17" ht="15" x14ac:dyDescent="0.25">
      <c r="A4" s="190"/>
      <c r="B4" s="191" t="s">
        <v>561</v>
      </c>
      <c r="C4" s="191" t="s">
        <v>562</v>
      </c>
      <c r="D4" s="191" t="s">
        <v>387</v>
      </c>
      <c r="E4" s="191" t="s">
        <v>73</v>
      </c>
      <c r="F4" s="191" t="s">
        <v>561</v>
      </c>
      <c r="G4" s="191" t="s">
        <v>562</v>
      </c>
      <c r="H4" s="191" t="s">
        <v>387</v>
      </c>
      <c r="I4" s="191" t="s">
        <v>73</v>
      </c>
      <c r="J4" s="191" t="s">
        <v>561</v>
      </c>
      <c r="K4" s="191" t="s">
        <v>562</v>
      </c>
      <c r="L4" s="191" t="s">
        <v>387</v>
      </c>
      <c r="M4" s="191" t="s">
        <v>73</v>
      </c>
      <c r="N4" s="191" t="s">
        <v>561</v>
      </c>
      <c r="O4" s="191" t="s">
        <v>562</v>
      </c>
      <c r="P4" s="191" t="s">
        <v>387</v>
      </c>
      <c r="Q4" s="191" t="s">
        <v>73</v>
      </c>
    </row>
    <row r="5" spans="1:17" x14ac:dyDescent="0.2">
      <c r="A5" s="62">
        <v>0</v>
      </c>
      <c r="B5" s="57">
        <v>0.90764134754504089</v>
      </c>
      <c r="C5" s="57">
        <v>0.91386613528538696</v>
      </c>
      <c r="D5" s="57">
        <v>1.1784925171695722</v>
      </c>
      <c r="E5" s="57">
        <f>AVERAGE(B5:D5)</f>
        <v>1</v>
      </c>
      <c r="F5" s="57">
        <v>1.1926445270590582</v>
      </c>
      <c r="G5" s="57">
        <v>0.70580603308465784</v>
      </c>
      <c r="H5" s="57">
        <v>1.101549439856284</v>
      </c>
      <c r="I5" s="57">
        <f>AVERAGE(F5:H5)</f>
        <v>1</v>
      </c>
      <c r="J5" s="57">
        <v>1.2610966057441255</v>
      </c>
      <c r="K5" s="57">
        <v>1.0822576315853689</v>
      </c>
      <c r="L5" s="57">
        <v>0.65664576267050578</v>
      </c>
      <c r="M5" s="57">
        <f>AVERAGE(J5:L5)</f>
        <v>1</v>
      </c>
      <c r="N5" s="57">
        <v>1.0714285714285714</v>
      </c>
      <c r="O5" s="57">
        <v>1</v>
      </c>
      <c r="P5" s="57">
        <v>0.9285714285714286</v>
      </c>
      <c r="Q5" s="57">
        <f>AVERAGE(N5:P5)</f>
        <v>1</v>
      </c>
    </row>
    <row r="6" spans="1:17" x14ac:dyDescent="0.2">
      <c r="A6" s="30">
        <v>1E-3</v>
      </c>
      <c r="B6" s="57">
        <v>1.0607</v>
      </c>
      <c r="C6" s="57">
        <v>0.96829999999999994</v>
      </c>
      <c r="D6" s="57">
        <v>1.0825</v>
      </c>
      <c r="E6" s="57">
        <f t="shared" ref="E6:E11" si="0">AVERAGE(B6:D6)</f>
        <v>1.0371666666666666</v>
      </c>
      <c r="F6" s="57">
        <v>0.56720000000000004</v>
      </c>
      <c r="G6" s="57">
        <v>0.75450000000000006</v>
      </c>
      <c r="H6" s="57">
        <v>1.6133999999999999</v>
      </c>
      <c r="I6" s="57">
        <f t="shared" ref="I6:I11" si="1">AVERAGE(F6:H6)</f>
        <v>0.97836666666666672</v>
      </c>
      <c r="J6" s="57">
        <v>0.86970000000000003</v>
      </c>
      <c r="K6" s="57">
        <v>0.8637999999999999</v>
      </c>
      <c r="L6" s="57">
        <v>0.84239999999999993</v>
      </c>
      <c r="M6" s="57">
        <f>AVERAGE(J6:L6)</f>
        <v>0.85863333333333325</v>
      </c>
      <c r="N6" s="57">
        <v>1</v>
      </c>
      <c r="O6" s="57">
        <v>0.7857142857142857</v>
      </c>
      <c r="P6" s="57">
        <v>0.7857142857142857</v>
      </c>
      <c r="Q6" s="57">
        <f>AVERAGE(N6:P6)</f>
        <v>0.8571428571428571</v>
      </c>
    </row>
    <row r="7" spans="1:17" x14ac:dyDescent="0.2">
      <c r="A7" s="30">
        <v>0.01</v>
      </c>
      <c r="B7" s="57">
        <v>0.89569999999999994</v>
      </c>
      <c r="C7" s="57">
        <v>0.74269999999999992</v>
      </c>
      <c r="D7" s="57">
        <v>0.51270000000000004</v>
      </c>
      <c r="E7" s="57">
        <f t="shared" si="0"/>
        <v>0.7170333333333333</v>
      </c>
      <c r="F7" s="57">
        <v>0.26050000000000001</v>
      </c>
      <c r="G7" s="57">
        <v>0.36280000000000001</v>
      </c>
      <c r="H7" s="57">
        <v>0.38579999999999998</v>
      </c>
      <c r="I7" s="57">
        <f t="shared" si="1"/>
        <v>0.33636666666666665</v>
      </c>
      <c r="J7" s="57">
        <v>0.28809999999999997</v>
      </c>
      <c r="K7" s="57">
        <v>0.2545</v>
      </c>
      <c r="L7" s="57">
        <v>0.27179999999999999</v>
      </c>
      <c r="M7" s="57">
        <f t="shared" ref="M7:M11" si="2">AVERAGE(J7:L7)</f>
        <v>0.27146666666666669</v>
      </c>
      <c r="N7" s="57">
        <v>0.38571428571428573</v>
      </c>
      <c r="O7" s="57">
        <v>0.3</v>
      </c>
      <c r="P7" s="57">
        <v>0.21428571428571427</v>
      </c>
      <c r="Q7" s="57">
        <f t="shared" ref="Q7:Q11" si="3">AVERAGE(N7:P7)</f>
        <v>0.3</v>
      </c>
    </row>
    <row r="8" spans="1:17" x14ac:dyDescent="0.2">
      <c r="A8" s="30">
        <v>0.1</v>
      </c>
      <c r="B8" s="57">
        <v>0.3493</v>
      </c>
      <c r="C8" s="57">
        <v>0.2296</v>
      </c>
      <c r="D8" s="57">
        <v>0.29499999999999998</v>
      </c>
      <c r="E8" s="57">
        <f t="shared" si="0"/>
        <v>0.29129999999999995</v>
      </c>
      <c r="F8" s="57">
        <v>0.23769999999999999</v>
      </c>
      <c r="G8" s="57">
        <v>0.18129999999999999</v>
      </c>
      <c r="H8" s="57">
        <v>0.3337</v>
      </c>
      <c r="I8" s="57">
        <f t="shared" si="1"/>
        <v>0.25089999999999996</v>
      </c>
      <c r="J8" s="57">
        <v>6.9500000000000006E-2</v>
      </c>
      <c r="K8" s="57">
        <v>6.4100000000000004E-2</v>
      </c>
      <c r="L8" s="57">
        <v>9.9299999999999999E-2</v>
      </c>
      <c r="M8" s="57">
        <f t="shared" si="2"/>
        <v>7.7633333333333332E-2</v>
      </c>
      <c r="N8" s="57">
        <v>7.1428571428571425E-2</v>
      </c>
      <c r="O8" s="57">
        <v>0.17142857142857143</v>
      </c>
      <c r="P8" s="57">
        <v>7.1428571428571425E-2</v>
      </c>
      <c r="Q8" s="57">
        <f t="shared" si="3"/>
        <v>0.10476190476190476</v>
      </c>
    </row>
    <row r="9" spans="1:17" x14ac:dyDescent="0.2">
      <c r="A9" s="30">
        <v>1</v>
      </c>
      <c r="B9" s="57">
        <v>0.1024</v>
      </c>
      <c r="C9" s="57">
        <v>0.1242</v>
      </c>
      <c r="D9" s="57">
        <v>0.18420000000000003</v>
      </c>
      <c r="E9" s="57">
        <f t="shared" si="0"/>
        <v>0.13693333333333335</v>
      </c>
      <c r="F9" s="57">
        <v>0.15579999999999999</v>
      </c>
      <c r="G9" s="57">
        <v>6.54E-2</v>
      </c>
      <c r="H9" s="57">
        <v>8.5099999999999995E-2</v>
      </c>
      <c r="I9" s="57">
        <f t="shared" si="1"/>
        <v>0.10210000000000001</v>
      </c>
      <c r="J9" s="57">
        <v>5.0499999999999996E-2</v>
      </c>
      <c r="K9" s="57">
        <v>3.0299999999999997E-2</v>
      </c>
      <c r="L9" s="57">
        <v>3.7000000000000005E-2</v>
      </c>
      <c r="M9" s="57">
        <f t="shared" si="2"/>
        <v>3.9266666666666665E-2</v>
      </c>
      <c r="N9" s="57">
        <v>1.4285714285714285E-2</v>
      </c>
      <c r="O9" s="57">
        <v>5.7142857142857141E-2</v>
      </c>
      <c r="P9" s="57">
        <v>2.8571428571428571E-2</v>
      </c>
      <c r="Q9" s="57">
        <f t="shared" si="3"/>
        <v>3.3333333333333333E-2</v>
      </c>
    </row>
    <row r="10" spans="1:17" x14ac:dyDescent="0.2">
      <c r="A10" s="30">
        <v>5</v>
      </c>
      <c r="B10" s="57">
        <v>2.7099999999999999E-2</v>
      </c>
      <c r="C10" s="57">
        <v>5.7099999999999998E-2</v>
      </c>
      <c r="D10" s="57">
        <v>0.1164</v>
      </c>
      <c r="E10" s="57">
        <f t="shared" si="0"/>
        <v>6.6866666666666671E-2</v>
      </c>
      <c r="F10" s="57">
        <v>2.4199999999999999E-2</v>
      </c>
      <c r="G10" s="57">
        <v>2.64E-2</v>
      </c>
      <c r="H10" s="57">
        <v>3.6000000000000004E-2</v>
      </c>
      <c r="I10" s="57">
        <f t="shared" si="1"/>
        <v>2.8866666666666669E-2</v>
      </c>
      <c r="J10" s="57">
        <v>1.9699999999999999E-2</v>
      </c>
      <c r="K10" s="57">
        <v>2.35E-2</v>
      </c>
      <c r="L10" s="57">
        <v>2.52E-2</v>
      </c>
      <c r="M10" s="57">
        <f t="shared" si="2"/>
        <v>2.2800000000000001E-2</v>
      </c>
      <c r="N10" s="57">
        <v>2.8571428571428571E-2</v>
      </c>
      <c r="O10" s="57">
        <v>2.8571428571428571E-2</v>
      </c>
      <c r="P10" s="57">
        <v>2.8571428571428571E-2</v>
      </c>
      <c r="Q10" s="57">
        <f t="shared" si="3"/>
        <v>2.8571428571428571E-2</v>
      </c>
    </row>
    <row r="11" spans="1:17" x14ac:dyDescent="0.2">
      <c r="A11" s="30">
        <v>10</v>
      </c>
      <c r="B11" s="57">
        <v>3.0899999999999997E-2</v>
      </c>
      <c r="C11" s="57">
        <v>2.2099999999999998E-2</v>
      </c>
      <c r="D11" s="57">
        <v>1.7299999999999999E-2</v>
      </c>
      <c r="E11" s="57">
        <f t="shared" si="0"/>
        <v>2.343333333333333E-2</v>
      </c>
      <c r="F11" s="57">
        <v>3.04E-2</v>
      </c>
      <c r="G11" s="57">
        <v>1.18E-2</v>
      </c>
      <c r="H11" s="57">
        <v>1.78E-2</v>
      </c>
      <c r="I11" s="57">
        <f t="shared" si="1"/>
        <v>0.02</v>
      </c>
      <c r="J11" s="57">
        <v>5.8999999999999999E-3</v>
      </c>
      <c r="K11" s="57">
        <v>1.4199999999999999E-2</v>
      </c>
      <c r="L11" s="57">
        <v>8.0000000000000002E-3</v>
      </c>
      <c r="M11" s="57">
        <f t="shared" si="2"/>
        <v>9.3666666666666672E-3</v>
      </c>
      <c r="N11" s="57">
        <v>2.8571428571428571E-2</v>
      </c>
      <c r="O11" s="57">
        <v>4.2857142857142858E-2</v>
      </c>
      <c r="P11" s="57">
        <v>0</v>
      </c>
      <c r="Q11" s="57">
        <f t="shared" si="3"/>
        <v>2.3809523809523808E-2</v>
      </c>
    </row>
    <row r="12" spans="1:17" x14ac:dyDescent="0.2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7" x14ac:dyDescent="0.2">
      <c r="A13" s="48" t="s">
        <v>563</v>
      </c>
      <c r="E13" s="48">
        <v>3.7999999999999999E-2</v>
      </c>
      <c r="I13" s="48">
        <v>8.9999999999999993E-3</v>
      </c>
      <c r="L13" s="48"/>
      <c r="M13" s="48">
        <v>4.0000000000000001E-3</v>
      </c>
      <c r="Q13" s="48">
        <v>5.0000000000000001E-3</v>
      </c>
    </row>
    <row r="14" spans="1:17" x14ac:dyDescent="0.2">
      <c r="A14" s="48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spans="1:17" ht="15" x14ac:dyDescent="0.25">
      <c r="A15" s="221" t="s">
        <v>556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</row>
    <row r="16" spans="1:17" ht="17.25" x14ac:dyDescent="0.25">
      <c r="A16" s="190" t="s">
        <v>564</v>
      </c>
      <c r="B16" s="224" t="s">
        <v>558</v>
      </c>
      <c r="C16" s="224"/>
      <c r="D16" s="224"/>
      <c r="E16" s="224"/>
      <c r="F16" s="224" t="s">
        <v>559</v>
      </c>
      <c r="G16" s="224"/>
      <c r="H16" s="224"/>
      <c r="I16" s="224"/>
      <c r="J16" s="224" t="s">
        <v>555</v>
      </c>
      <c r="K16" s="224"/>
      <c r="L16" s="224"/>
      <c r="M16" s="224"/>
      <c r="N16" s="224" t="s">
        <v>560</v>
      </c>
      <c r="O16" s="224"/>
      <c r="P16" s="224"/>
      <c r="Q16" s="224"/>
    </row>
    <row r="17" spans="1:17" ht="15" x14ac:dyDescent="0.25">
      <c r="A17" s="190"/>
      <c r="B17" s="191" t="s">
        <v>561</v>
      </c>
      <c r="C17" s="191" t="s">
        <v>562</v>
      </c>
      <c r="D17" s="191" t="s">
        <v>387</v>
      </c>
      <c r="E17" s="191" t="s">
        <v>73</v>
      </c>
      <c r="F17" s="191" t="s">
        <v>561</v>
      </c>
      <c r="G17" s="191" t="s">
        <v>562</v>
      </c>
      <c r="H17" s="191" t="s">
        <v>387</v>
      </c>
      <c r="I17" s="191" t="s">
        <v>73</v>
      </c>
      <c r="J17" s="191" t="s">
        <v>561</v>
      </c>
      <c r="K17" s="191" t="s">
        <v>562</v>
      </c>
      <c r="L17" s="191" t="s">
        <v>387</v>
      </c>
      <c r="M17" s="191" t="s">
        <v>73</v>
      </c>
      <c r="N17" s="191" t="s">
        <v>561</v>
      </c>
      <c r="O17" s="191" t="s">
        <v>562</v>
      </c>
      <c r="P17" s="191" t="s">
        <v>387</v>
      </c>
      <c r="Q17" s="191" t="s">
        <v>73</v>
      </c>
    </row>
    <row r="18" spans="1:17" x14ac:dyDescent="0.2">
      <c r="A18" s="62">
        <v>0</v>
      </c>
      <c r="B18" s="57">
        <v>1.0345412204889359</v>
      </c>
      <c r="C18" s="57">
        <v>0.96545877951106385</v>
      </c>
      <c r="D18" s="57"/>
      <c r="E18" s="57">
        <f t="shared" ref="E18:E23" si="4">AVERAGE(B18:D18)</f>
        <v>0.99999999999999989</v>
      </c>
      <c r="F18" s="57">
        <v>1.1349736138161777</v>
      </c>
      <c r="G18" s="57">
        <v>1.0606276113432305</v>
      </c>
      <c r="H18" s="57">
        <v>0.80439877484059197</v>
      </c>
      <c r="I18" s="57">
        <f t="shared" ref="I18:I23" si="5">AVERAGE(F18:H18)</f>
        <v>1.0000000000000002</v>
      </c>
      <c r="J18" s="57">
        <v>1.0998022285466211</v>
      </c>
      <c r="K18" s="57">
        <v>0.86382022781617596</v>
      </c>
      <c r="L18" s="57">
        <v>1.0363775436372031</v>
      </c>
      <c r="M18" s="57">
        <f t="shared" ref="M18:M23" si="6">AVERAGE(J18:L18)</f>
        <v>1</v>
      </c>
      <c r="N18" s="57">
        <v>1.0960187353629975</v>
      </c>
      <c r="O18" s="57">
        <v>0.80108625242911957</v>
      </c>
      <c r="P18" s="57">
        <v>1.1028950122078829</v>
      </c>
      <c r="Q18" s="57">
        <f t="shared" ref="Q18:Q23" si="7">AVERAGE(N18:P18)</f>
        <v>1</v>
      </c>
    </row>
    <row r="19" spans="1:17" x14ac:dyDescent="0.2">
      <c r="A19" s="30">
        <v>0.01</v>
      </c>
      <c r="B19" s="57">
        <v>0.96400000000000008</v>
      </c>
      <c r="C19" s="57">
        <v>1.0469999999999999</v>
      </c>
      <c r="D19" s="57">
        <v>1.02</v>
      </c>
      <c r="E19" s="57">
        <f t="shared" si="4"/>
        <v>1.0103333333333333</v>
      </c>
      <c r="F19" s="57">
        <v>1.073</v>
      </c>
      <c r="G19" s="57">
        <v>1.1140000000000001</v>
      </c>
      <c r="H19" s="57">
        <v>0.91799999999999993</v>
      </c>
      <c r="I19" s="57">
        <f t="shared" si="5"/>
        <v>1.0350000000000001</v>
      </c>
      <c r="J19" s="57">
        <v>1.083</v>
      </c>
      <c r="K19" s="57">
        <v>0.91500000000000004</v>
      </c>
      <c r="L19" s="57">
        <v>0.96</v>
      </c>
      <c r="M19" s="57">
        <f t="shared" si="6"/>
        <v>0.9860000000000001</v>
      </c>
      <c r="N19" s="57">
        <v>0.78799999999999992</v>
      </c>
      <c r="O19" s="57">
        <v>1.0429999999999999</v>
      </c>
      <c r="P19" s="57">
        <v>0.92200000000000004</v>
      </c>
      <c r="Q19" s="57">
        <f t="shared" si="7"/>
        <v>0.91766666666666674</v>
      </c>
    </row>
    <row r="20" spans="1:17" x14ac:dyDescent="0.2">
      <c r="A20" s="30">
        <v>0.1</v>
      </c>
      <c r="B20" s="57">
        <v>0.92</v>
      </c>
      <c r="C20" s="57">
        <v>0.84400000000000008</v>
      </c>
      <c r="D20" s="57"/>
      <c r="E20" s="57">
        <f t="shared" si="4"/>
        <v>0.88200000000000012</v>
      </c>
      <c r="F20" s="57">
        <v>1.0109999999999999</v>
      </c>
      <c r="G20" s="57">
        <v>1.0759999999999998</v>
      </c>
      <c r="H20" s="57">
        <v>1.143</v>
      </c>
      <c r="I20" s="57">
        <f t="shared" si="5"/>
        <v>1.0766666666666664</v>
      </c>
      <c r="J20" s="57">
        <v>1.0109999999999999</v>
      </c>
      <c r="K20" s="57">
        <v>0.81299999999999994</v>
      </c>
      <c r="L20" s="57">
        <v>0.93099999999999994</v>
      </c>
      <c r="M20" s="57">
        <f t="shared" si="6"/>
        <v>0.91833333333333333</v>
      </c>
      <c r="N20" s="57">
        <v>1.161</v>
      </c>
      <c r="O20" s="57">
        <v>0.92700000000000005</v>
      </c>
      <c r="P20" s="57">
        <v>1.089</v>
      </c>
      <c r="Q20" s="57">
        <f t="shared" si="7"/>
        <v>1.0589999999999999</v>
      </c>
    </row>
    <row r="21" spans="1:17" x14ac:dyDescent="0.2">
      <c r="A21" s="30">
        <v>1</v>
      </c>
      <c r="B21" s="57">
        <v>1.155</v>
      </c>
      <c r="C21" s="57">
        <v>1.119</v>
      </c>
      <c r="D21" s="57">
        <v>1.163</v>
      </c>
      <c r="E21" s="57">
        <f t="shared" si="4"/>
        <v>1.1456666666666668</v>
      </c>
      <c r="F21" s="57">
        <v>0.83</v>
      </c>
      <c r="G21" s="57">
        <v>1.1240000000000001</v>
      </c>
      <c r="H21" s="57">
        <v>1.0820000000000001</v>
      </c>
      <c r="I21" s="57">
        <f t="shared" si="5"/>
        <v>1.0120000000000002</v>
      </c>
      <c r="J21" s="57">
        <v>1.0369999999999999</v>
      </c>
      <c r="K21" s="57">
        <v>0.89200000000000002</v>
      </c>
      <c r="L21" s="57">
        <v>0.88500000000000001</v>
      </c>
      <c r="M21" s="57">
        <f t="shared" si="6"/>
        <v>0.93800000000000006</v>
      </c>
      <c r="N21" s="57">
        <v>0.97199999999999998</v>
      </c>
      <c r="O21" s="57">
        <v>0.998</v>
      </c>
      <c r="P21" s="57">
        <v>0.98499999999999999</v>
      </c>
      <c r="Q21" s="57">
        <f t="shared" si="7"/>
        <v>0.98499999999999999</v>
      </c>
    </row>
    <row r="22" spans="1:17" x14ac:dyDescent="0.2">
      <c r="A22" s="30">
        <v>5</v>
      </c>
      <c r="B22" s="57">
        <v>1.204</v>
      </c>
      <c r="C22" s="57">
        <v>0.91700000000000004</v>
      </c>
      <c r="D22" s="57">
        <v>1.1919999999999999</v>
      </c>
      <c r="E22" s="57">
        <f t="shared" si="4"/>
        <v>1.1043333333333332</v>
      </c>
      <c r="F22" s="57">
        <v>0.40500000000000003</v>
      </c>
      <c r="G22" s="57">
        <v>0.45799999999999996</v>
      </c>
      <c r="H22" s="57">
        <v>0.41299999999999998</v>
      </c>
      <c r="I22" s="57">
        <f t="shared" si="5"/>
        <v>0.42533333333333334</v>
      </c>
      <c r="J22" s="57">
        <v>0.57499999999999996</v>
      </c>
      <c r="K22" s="57">
        <v>0.49399999999999999</v>
      </c>
      <c r="L22" s="57">
        <v>0.44700000000000001</v>
      </c>
      <c r="M22" s="57">
        <f t="shared" si="6"/>
        <v>0.5053333333333333</v>
      </c>
      <c r="N22" s="57">
        <v>0.42</v>
      </c>
      <c r="O22" s="57">
        <v>0.25800000000000001</v>
      </c>
      <c r="P22" s="57">
        <v>0.29399999999999998</v>
      </c>
      <c r="Q22" s="57">
        <f t="shared" si="7"/>
        <v>0.32400000000000001</v>
      </c>
    </row>
    <row r="23" spans="1:17" x14ac:dyDescent="0.2">
      <c r="A23" s="30">
        <v>10</v>
      </c>
      <c r="B23" s="57">
        <v>0.49299999999999999</v>
      </c>
      <c r="C23" s="57">
        <v>0.78200000000000003</v>
      </c>
      <c r="D23" s="57">
        <v>0.54899999999999993</v>
      </c>
      <c r="E23" s="57">
        <f t="shared" si="4"/>
        <v>0.60799999999999998</v>
      </c>
      <c r="F23" s="57">
        <v>0.22</v>
      </c>
      <c r="G23" s="57">
        <v>0.10300000000000001</v>
      </c>
      <c r="H23" s="57">
        <v>0.14099999999999999</v>
      </c>
      <c r="I23" s="57">
        <f t="shared" si="5"/>
        <v>0.15466666666666665</v>
      </c>
      <c r="J23" s="57">
        <v>0.19699999999999998</v>
      </c>
      <c r="K23" s="57">
        <v>0.11900000000000001</v>
      </c>
      <c r="L23" s="57">
        <v>0.151</v>
      </c>
      <c r="M23" s="57">
        <f t="shared" si="6"/>
        <v>0.15566666666666665</v>
      </c>
      <c r="N23" s="57">
        <v>4.7E-2</v>
      </c>
      <c r="O23" s="57">
        <v>9.3000000000000013E-2</v>
      </c>
      <c r="P23" s="57">
        <v>4.4999999999999998E-2</v>
      </c>
      <c r="Q23" s="57">
        <f t="shared" si="7"/>
        <v>6.1666666666666668E-2</v>
      </c>
    </row>
    <row r="24" spans="1:17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17" x14ac:dyDescent="0.2">
      <c r="A25" s="48" t="s">
        <v>563</v>
      </c>
      <c r="E25" s="48">
        <v>10.23</v>
      </c>
      <c r="I25" s="48">
        <v>4.51</v>
      </c>
      <c r="L25" s="48"/>
      <c r="M25" s="48">
        <v>4.9400000000000004</v>
      </c>
      <c r="Q25" s="48">
        <v>3.9</v>
      </c>
    </row>
    <row r="26" spans="1:17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7" spans="1:17" ht="15" x14ac:dyDescent="0.25">
      <c r="A27" s="221" t="s">
        <v>556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</row>
    <row r="28" spans="1:17" ht="17.25" x14ac:dyDescent="0.25">
      <c r="A28" s="190" t="s">
        <v>565</v>
      </c>
      <c r="B28" s="224" t="s">
        <v>558</v>
      </c>
      <c r="C28" s="224"/>
      <c r="D28" s="224"/>
      <c r="E28" s="224"/>
      <c r="F28" s="224" t="s">
        <v>559</v>
      </c>
      <c r="G28" s="224"/>
      <c r="H28" s="224"/>
      <c r="I28" s="224"/>
      <c r="J28" s="224" t="s">
        <v>555</v>
      </c>
      <c r="K28" s="224"/>
      <c r="L28" s="224"/>
      <c r="M28" s="224"/>
      <c r="N28" s="224" t="s">
        <v>560</v>
      </c>
      <c r="O28" s="224"/>
      <c r="P28" s="224"/>
      <c r="Q28" s="224"/>
    </row>
    <row r="29" spans="1:17" ht="15" x14ac:dyDescent="0.25">
      <c r="A29" s="190"/>
      <c r="B29" s="191" t="s">
        <v>561</v>
      </c>
      <c r="C29" s="191" t="s">
        <v>562</v>
      </c>
      <c r="D29" s="191" t="s">
        <v>387</v>
      </c>
      <c r="E29" s="191" t="s">
        <v>73</v>
      </c>
      <c r="F29" s="191" t="s">
        <v>561</v>
      </c>
      <c r="G29" s="191" t="s">
        <v>562</v>
      </c>
      <c r="H29" s="191" t="s">
        <v>387</v>
      </c>
      <c r="I29" s="191" t="s">
        <v>73</v>
      </c>
      <c r="J29" s="191" t="s">
        <v>561</v>
      </c>
      <c r="K29" s="191" t="s">
        <v>562</v>
      </c>
      <c r="L29" s="191" t="s">
        <v>387</v>
      </c>
      <c r="M29" s="191" t="s">
        <v>73</v>
      </c>
      <c r="N29" s="191" t="s">
        <v>561</v>
      </c>
      <c r="O29" s="191" t="s">
        <v>562</v>
      </c>
      <c r="P29" s="191" t="s">
        <v>387</v>
      </c>
      <c r="Q29" s="191" t="s">
        <v>73</v>
      </c>
    </row>
    <row r="30" spans="1:17" x14ac:dyDescent="0.2">
      <c r="A30" s="62">
        <v>0</v>
      </c>
      <c r="B30" s="57">
        <v>1.0823355704697986</v>
      </c>
      <c r="C30" s="57">
        <v>0.87181208053691273</v>
      </c>
      <c r="D30" s="57">
        <v>1.0458523489932885</v>
      </c>
      <c r="E30" s="57">
        <f t="shared" ref="E30:E35" si="8">AVERAGE(B30:D30)</f>
        <v>1</v>
      </c>
      <c r="F30" s="57">
        <v>0.97634033278316967</v>
      </c>
      <c r="G30" s="57">
        <v>1.1377962394080343</v>
      </c>
      <c r="H30" s="57">
        <v>0.88586342780879579</v>
      </c>
      <c r="I30" s="57">
        <f t="shared" ref="I30:I35" si="9">AVERAGE(F30:H30)</f>
        <v>1</v>
      </c>
      <c r="J30" s="57">
        <v>1.1629167377005634</v>
      </c>
      <c r="K30" s="57">
        <v>0.85630007889718385</v>
      </c>
      <c r="L30" s="57">
        <v>0.98078318340225257</v>
      </c>
      <c r="M30" s="57">
        <f t="shared" ref="M30:M35" si="10">AVERAGE(J30:L30)</f>
        <v>1</v>
      </c>
      <c r="N30" s="57">
        <v>0.90379523598445966</v>
      </c>
      <c r="O30" s="57">
        <v>1.0531939858392732</v>
      </c>
      <c r="P30" s="57">
        <v>1.0430107781762672</v>
      </c>
      <c r="Q30" s="57">
        <f t="shared" ref="Q30:Q35" si="11">AVERAGE(N30:P30)</f>
        <v>1</v>
      </c>
    </row>
    <row r="31" spans="1:17" x14ac:dyDescent="0.2">
      <c r="A31" s="30">
        <v>0.01</v>
      </c>
      <c r="B31" s="57">
        <v>0.998</v>
      </c>
      <c r="C31" s="57">
        <v>0.92799999999999994</v>
      </c>
      <c r="D31" s="57">
        <v>1.2529999999999999</v>
      </c>
      <c r="E31" s="57">
        <f t="shared" si="8"/>
        <v>1.0596666666666665</v>
      </c>
      <c r="F31" s="57">
        <v>1.2729999999999999</v>
      </c>
      <c r="G31" s="57">
        <v>1.419</v>
      </c>
      <c r="H31" s="57">
        <v>1.4730000000000001</v>
      </c>
      <c r="I31" s="57">
        <f t="shared" si="9"/>
        <v>1.3883333333333334</v>
      </c>
      <c r="J31" s="57">
        <v>1.1059999999999999</v>
      </c>
      <c r="K31" s="57">
        <v>0.98199999999999998</v>
      </c>
      <c r="L31" s="57">
        <v>0.98099999999999998</v>
      </c>
      <c r="M31" s="57">
        <f t="shared" si="10"/>
        <v>1.0229999999999999</v>
      </c>
      <c r="N31" s="57">
        <v>0.86099999999999999</v>
      </c>
      <c r="O31" s="57">
        <v>0.76900000000000002</v>
      </c>
      <c r="P31" s="57">
        <v>0.96900000000000008</v>
      </c>
      <c r="Q31" s="57">
        <f t="shared" si="11"/>
        <v>0.8663333333333334</v>
      </c>
    </row>
    <row r="32" spans="1:17" x14ac:dyDescent="0.2">
      <c r="A32" s="30">
        <v>0.1</v>
      </c>
      <c r="B32" s="57">
        <v>1.714</v>
      </c>
      <c r="C32" s="57">
        <v>1.2329999999999999</v>
      </c>
      <c r="D32" s="57">
        <v>1.2490000000000001</v>
      </c>
      <c r="E32" s="57">
        <f t="shared" si="8"/>
        <v>1.3986666666666665</v>
      </c>
      <c r="F32" s="57">
        <v>1.3780000000000001</v>
      </c>
      <c r="G32" s="57">
        <v>1.1279999999999999</v>
      </c>
      <c r="H32" s="57">
        <v>1.2529999999999999</v>
      </c>
      <c r="I32" s="57">
        <f t="shared" si="9"/>
        <v>1.2530000000000001</v>
      </c>
      <c r="J32" s="57">
        <v>1.1159999999999999</v>
      </c>
      <c r="K32" s="57">
        <v>0.85199999999999998</v>
      </c>
      <c r="L32" s="57">
        <v>0.99099999999999999</v>
      </c>
      <c r="M32" s="57">
        <f t="shared" si="10"/>
        <v>0.9863333333333334</v>
      </c>
      <c r="N32" s="57">
        <v>0.56499999999999995</v>
      </c>
      <c r="O32" s="57">
        <v>0.626</v>
      </c>
      <c r="P32" s="57">
        <v>0.65900000000000003</v>
      </c>
      <c r="Q32" s="57">
        <f t="shared" si="11"/>
        <v>0.61666666666666659</v>
      </c>
    </row>
    <row r="33" spans="1:17" x14ac:dyDescent="0.2">
      <c r="A33" s="30">
        <v>1</v>
      </c>
      <c r="B33" s="57">
        <v>0.97199999999999998</v>
      </c>
      <c r="C33" s="57">
        <v>1.4180000000000001</v>
      </c>
      <c r="D33" s="57">
        <v>0</v>
      </c>
      <c r="E33" s="57">
        <f t="shared" si="8"/>
        <v>0.79666666666666675</v>
      </c>
      <c r="F33" s="57">
        <v>1.1340000000000001</v>
      </c>
      <c r="G33" s="57">
        <v>1.506</v>
      </c>
      <c r="H33" s="57">
        <v>1.198</v>
      </c>
      <c r="I33" s="57">
        <f t="shared" si="9"/>
        <v>1.2793333333333334</v>
      </c>
      <c r="J33" s="57">
        <v>0.78200000000000003</v>
      </c>
      <c r="K33" s="57">
        <v>0.75700000000000001</v>
      </c>
      <c r="L33" s="57">
        <v>0.72099999999999997</v>
      </c>
      <c r="M33" s="57">
        <f t="shared" si="10"/>
        <v>0.75333333333333341</v>
      </c>
      <c r="N33" s="57">
        <v>0.317</v>
      </c>
      <c r="O33" s="57">
        <v>0.21199999999999999</v>
      </c>
      <c r="P33" s="57">
        <v>0.30399999999999999</v>
      </c>
      <c r="Q33" s="57">
        <f t="shared" si="11"/>
        <v>0.27766666666666667</v>
      </c>
    </row>
    <row r="34" spans="1:17" x14ac:dyDescent="0.2">
      <c r="A34" s="30">
        <v>5</v>
      </c>
      <c r="B34" s="57">
        <v>1.0190000000000001</v>
      </c>
      <c r="C34" s="57">
        <v>0.85499999999999998</v>
      </c>
      <c r="D34" s="57">
        <v>1.2009999999999998</v>
      </c>
      <c r="E34" s="57">
        <f t="shared" si="8"/>
        <v>1.0250000000000001</v>
      </c>
      <c r="F34" s="57">
        <v>0.55399999999999994</v>
      </c>
      <c r="G34" s="57">
        <v>0.60599999999999998</v>
      </c>
      <c r="H34" s="57">
        <v>0.56499999999999995</v>
      </c>
      <c r="I34" s="57">
        <f t="shared" si="9"/>
        <v>0.57499999999999996</v>
      </c>
      <c r="J34" s="57">
        <v>0.41899999999999998</v>
      </c>
      <c r="K34" s="57">
        <v>0.38100000000000001</v>
      </c>
      <c r="L34" s="57">
        <v>0.36499999999999999</v>
      </c>
      <c r="M34" s="57">
        <f t="shared" si="10"/>
        <v>0.38833333333333336</v>
      </c>
      <c r="N34" s="57">
        <v>4.7E-2</v>
      </c>
      <c r="O34" s="57">
        <v>6.6000000000000003E-2</v>
      </c>
      <c r="P34" s="57">
        <v>6.9000000000000006E-2</v>
      </c>
      <c r="Q34" s="57">
        <f t="shared" si="11"/>
        <v>6.0666666666666667E-2</v>
      </c>
    </row>
    <row r="35" spans="1:17" x14ac:dyDescent="0.2">
      <c r="A35" s="30">
        <v>10</v>
      </c>
      <c r="B35" s="57">
        <v>0.64</v>
      </c>
      <c r="C35" s="57">
        <v>0.52900000000000003</v>
      </c>
      <c r="D35" s="57">
        <v>0.45500000000000002</v>
      </c>
      <c r="E35" s="57">
        <f t="shared" si="8"/>
        <v>0.54133333333333333</v>
      </c>
      <c r="F35" s="57">
        <v>0.23899999999999999</v>
      </c>
      <c r="G35" s="57">
        <v>0.30499999999999999</v>
      </c>
      <c r="H35" s="57">
        <v>0.34299999999999997</v>
      </c>
      <c r="I35" s="57">
        <f t="shared" si="9"/>
        <v>0.29566666666666669</v>
      </c>
      <c r="J35" s="57">
        <v>0.19899999999999998</v>
      </c>
      <c r="K35" s="57">
        <v>0.20399999999999999</v>
      </c>
      <c r="L35" s="57">
        <v>0.214</v>
      </c>
      <c r="M35" s="57">
        <f t="shared" si="10"/>
        <v>0.20566666666666666</v>
      </c>
      <c r="N35" s="57">
        <v>1.2E-2</v>
      </c>
      <c r="O35" s="57">
        <v>2.4E-2</v>
      </c>
      <c r="P35" s="57">
        <v>2.3E-2</v>
      </c>
      <c r="Q35" s="57">
        <f t="shared" si="11"/>
        <v>1.9666666666666669E-2</v>
      </c>
    </row>
    <row r="36" spans="1:17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</row>
    <row r="37" spans="1:17" x14ac:dyDescent="0.2">
      <c r="A37" s="48" t="s">
        <v>563</v>
      </c>
      <c r="E37" s="48">
        <v>10.06</v>
      </c>
      <c r="I37" s="48">
        <v>6.26</v>
      </c>
      <c r="L37" s="48"/>
      <c r="M37" s="48">
        <v>3.04</v>
      </c>
      <c r="O37" s="48"/>
      <c r="P37" s="48"/>
      <c r="Q37" s="48">
        <v>0.19500000000000001</v>
      </c>
    </row>
    <row r="38" spans="1:17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7" ht="15" x14ac:dyDescent="0.25">
      <c r="A39" s="221" t="s">
        <v>556</v>
      </c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</row>
    <row r="40" spans="1:17" ht="17.25" x14ac:dyDescent="0.25">
      <c r="A40" s="190" t="s">
        <v>566</v>
      </c>
      <c r="B40" s="224" t="s">
        <v>558</v>
      </c>
      <c r="C40" s="224"/>
      <c r="D40" s="224"/>
      <c r="E40" s="224"/>
      <c r="F40" s="224" t="s">
        <v>559</v>
      </c>
      <c r="G40" s="224"/>
      <c r="H40" s="224"/>
      <c r="I40" s="224"/>
      <c r="J40" s="224" t="s">
        <v>555</v>
      </c>
      <c r="K40" s="224"/>
      <c r="L40" s="224"/>
      <c r="M40" s="224"/>
      <c r="N40" s="224" t="s">
        <v>560</v>
      </c>
      <c r="O40" s="224"/>
      <c r="P40" s="224"/>
      <c r="Q40" s="224"/>
    </row>
    <row r="41" spans="1:17" ht="15" x14ac:dyDescent="0.25">
      <c r="A41" s="190"/>
      <c r="B41" s="191" t="s">
        <v>561</v>
      </c>
      <c r="C41" s="191" t="s">
        <v>562</v>
      </c>
      <c r="D41" s="191" t="s">
        <v>387</v>
      </c>
      <c r="E41" s="191" t="s">
        <v>73</v>
      </c>
      <c r="F41" s="191" t="s">
        <v>561</v>
      </c>
      <c r="G41" s="191" t="s">
        <v>562</v>
      </c>
      <c r="H41" s="191" t="s">
        <v>387</v>
      </c>
      <c r="I41" s="191" t="s">
        <v>73</v>
      </c>
      <c r="J41" s="191" t="s">
        <v>561</v>
      </c>
      <c r="K41" s="191" t="s">
        <v>562</v>
      </c>
      <c r="L41" s="191" t="s">
        <v>387</v>
      </c>
      <c r="M41" s="191" t="s">
        <v>73</v>
      </c>
      <c r="N41" s="191" t="s">
        <v>561</v>
      </c>
      <c r="O41" s="191" t="s">
        <v>562</v>
      </c>
      <c r="P41" s="191" t="s">
        <v>387</v>
      </c>
      <c r="Q41" s="191" t="s">
        <v>73</v>
      </c>
    </row>
    <row r="42" spans="1:17" x14ac:dyDescent="0.2">
      <c r="A42" s="62">
        <v>0</v>
      </c>
      <c r="B42" s="57">
        <v>1.0094001185639812</v>
      </c>
      <c r="C42" s="57">
        <v>1.000108974247206</v>
      </c>
      <c r="D42" s="57">
        <v>0.99049090718881327</v>
      </c>
      <c r="E42" s="57">
        <f t="shared" ref="E42:E47" si="12">AVERAGE(B42:D42)</f>
        <v>1.0000000000000002</v>
      </c>
      <c r="F42" s="57">
        <v>0.98969248602623006</v>
      </c>
      <c r="G42" s="57">
        <v>1.0271476516176798</v>
      </c>
      <c r="H42" s="57">
        <v>0.98315986235608988</v>
      </c>
      <c r="I42" s="57">
        <f t="shared" ref="I42:I47" si="13">AVERAGE(F42:H42)</f>
        <v>0.99999999999999989</v>
      </c>
      <c r="J42" s="57">
        <v>1.0408460961935204</v>
      </c>
      <c r="K42" s="57">
        <v>1.019891788248193</v>
      </c>
      <c r="L42" s="57">
        <v>0.93926211555828643</v>
      </c>
      <c r="M42" s="57">
        <f t="shared" ref="M42:M47" si="14">AVERAGE(J42:L42)</f>
        <v>0.99999999999999989</v>
      </c>
      <c r="N42" s="57">
        <v>0.85327322909566949</v>
      </c>
      <c r="O42" s="57">
        <v>0.99849851876345408</v>
      </c>
      <c r="P42" s="57">
        <v>1.1482282521408758</v>
      </c>
      <c r="Q42" s="57">
        <f t="shared" ref="Q42:Q47" si="15">AVERAGE(N42:P42)</f>
        <v>0.99999999999999967</v>
      </c>
    </row>
    <row r="43" spans="1:17" x14ac:dyDescent="0.2">
      <c r="A43" s="30">
        <v>0.01</v>
      </c>
      <c r="B43" s="57">
        <v>0.91579999999999995</v>
      </c>
      <c r="C43" s="57">
        <v>1.4043000000000001</v>
      </c>
      <c r="D43" s="57">
        <v>1.3662999999999998</v>
      </c>
      <c r="E43" s="57">
        <f t="shared" si="12"/>
        <v>1.2287999999999999</v>
      </c>
      <c r="F43" s="57">
        <v>1.1536999999999999</v>
      </c>
      <c r="G43" s="57">
        <v>1.2176</v>
      </c>
      <c r="H43" s="57">
        <v>1.3527</v>
      </c>
      <c r="I43" s="57">
        <f t="shared" si="13"/>
        <v>1.2413333333333332</v>
      </c>
      <c r="J43" s="57">
        <v>0.93409999999999993</v>
      </c>
      <c r="K43" s="57">
        <v>0.80189999999999995</v>
      </c>
      <c r="L43" s="57">
        <v>0.87239999999999995</v>
      </c>
      <c r="M43" s="57">
        <f t="shared" si="14"/>
        <v>0.8694666666666665</v>
      </c>
      <c r="N43" s="57">
        <v>0.74219999999999997</v>
      </c>
      <c r="O43" s="57">
        <v>0.60389999999999999</v>
      </c>
      <c r="P43" s="57">
        <v>0.72860000000000003</v>
      </c>
      <c r="Q43" s="57">
        <f t="shared" si="15"/>
        <v>0.69156666666666666</v>
      </c>
    </row>
    <row r="44" spans="1:17" x14ac:dyDescent="0.2">
      <c r="A44" s="30">
        <v>0.1</v>
      </c>
      <c r="B44" s="57">
        <v>1.1155999999999999</v>
      </c>
      <c r="C44" s="57">
        <v>0.9729000000000001</v>
      </c>
      <c r="D44" s="57">
        <v>1.1755</v>
      </c>
      <c r="E44" s="57">
        <f t="shared" si="12"/>
        <v>1.0879999999999999</v>
      </c>
      <c r="F44" s="57">
        <v>1.052</v>
      </c>
      <c r="G44" s="57">
        <v>0.88</v>
      </c>
      <c r="H44" s="57">
        <v>0.74629999999999996</v>
      </c>
      <c r="I44" s="57">
        <f t="shared" si="13"/>
        <v>0.89276666666666671</v>
      </c>
      <c r="J44" s="57">
        <v>0.51900000000000002</v>
      </c>
      <c r="K44" s="57">
        <v>0.63739999999999997</v>
      </c>
      <c r="L44" s="57">
        <v>0.64769999999999994</v>
      </c>
      <c r="M44" s="57">
        <f t="shared" si="14"/>
        <v>0.60136666666666672</v>
      </c>
      <c r="N44" s="57">
        <v>0.32400000000000001</v>
      </c>
      <c r="O44" s="57">
        <v>0.44579999999999997</v>
      </c>
      <c r="P44" s="57">
        <v>0.49439999999999995</v>
      </c>
      <c r="Q44" s="57">
        <f t="shared" si="15"/>
        <v>0.4214</v>
      </c>
    </row>
    <row r="45" spans="1:17" x14ac:dyDescent="0.2">
      <c r="A45" s="30">
        <v>1</v>
      </c>
      <c r="B45" s="57">
        <v>0.6089</v>
      </c>
      <c r="C45" s="57">
        <v>0.46970000000000001</v>
      </c>
      <c r="D45" s="57">
        <v>0.64840000000000009</v>
      </c>
      <c r="E45" s="57">
        <f t="shared" si="12"/>
        <v>0.57566666666666666</v>
      </c>
      <c r="F45" s="57">
        <v>0.83590000000000009</v>
      </c>
      <c r="G45" s="57">
        <v>1.0410999999999999</v>
      </c>
      <c r="H45" s="57">
        <v>0.92069999999999996</v>
      </c>
      <c r="I45" s="57">
        <f t="shared" si="13"/>
        <v>0.93256666666666665</v>
      </c>
      <c r="J45" s="57">
        <v>0.41170000000000001</v>
      </c>
      <c r="K45" s="57">
        <v>0.41470000000000001</v>
      </c>
      <c r="L45" s="57">
        <v>0.36719999999999997</v>
      </c>
      <c r="M45" s="57">
        <f t="shared" si="14"/>
        <v>0.39786666666666665</v>
      </c>
      <c r="N45" s="57">
        <v>0.1134</v>
      </c>
      <c r="O45" s="57">
        <v>4.5999999999999999E-2</v>
      </c>
      <c r="P45" s="57">
        <v>4.3099999999999999E-2</v>
      </c>
      <c r="Q45" s="57">
        <f t="shared" si="15"/>
        <v>6.7499999999999991E-2</v>
      </c>
    </row>
    <row r="46" spans="1:17" x14ac:dyDescent="0.2">
      <c r="A46" s="30">
        <v>5</v>
      </c>
      <c r="B46" s="57">
        <v>0.25739999999999996</v>
      </c>
      <c r="C46" s="57">
        <v>0.35039999999999999</v>
      </c>
      <c r="D46" s="57">
        <v>0.18230000000000002</v>
      </c>
      <c r="E46" s="57">
        <f t="shared" si="12"/>
        <v>0.26336666666666664</v>
      </c>
      <c r="F46" s="57">
        <v>0.52479999999999993</v>
      </c>
      <c r="G46" s="57">
        <v>0.38200000000000001</v>
      </c>
      <c r="H46" s="57">
        <v>0.50009999999999999</v>
      </c>
      <c r="I46" s="57">
        <f t="shared" si="13"/>
        <v>0.46896666666666659</v>
      </c>
      <c r="J46" s="57">
        <v>0.14949999999999999</v>
      </c>
      <c r="K46" s="57">
        <v>0.1993</v>
      </c>
      <c r="L46" s="57">
        <v>0.16200000000000001</v>
      </c>
      <c r="M46" s="57">
        <f t="shared" si="14"/>
        <v>0.17026666666666668</v>
      </c>
      <c r="N46" s="57"/>
      <c r="O46" s="57"/>
      <c r="P46" s="57"/>
      <c r="Q46" s="57"/>
    </row>
    <row r="47" spans="1:17" x14ac:dyDescent="0.2">
      <c r="A47" s="30">
        <v>10</v>
      </c>
      <c r="B47" s="57">
        <v>0.14910000000000001</v>
      </c>
      <c r="C47" s="57">
        <v>0.17699999999999999</v>
      </c>
      <c r="D47" s="57">
        <v>0.14510000000000001</v>
      </c>
      <c r="E47" s="57">
        <f t="shared" si="12"/>
        <v>0.15706666666666666</v>
      </c>
      <c r="F47" s="57">
        <v>0.25379999999999997</v>
      </c>
      <c r="G47" s="57">
        <v>0.20569999999999999</v>
      </c>
      <c r="H47" s="57">
        <v>0.25719999999999998</v>
      </c>
      <c r="I47" s="57">
        <f t="shared" si="13"/>
        <v>0.23889999999999997</v>
      </c>
      <c r="J47" s="57">
        <v>8.43E-2</v>
      </c>
      <c r="K47" s="57">
        <v>0.1137</v>
      </c>
      <c r="L47" s="57">
        <v>8.8599999999999998E-2</v>
      </c>
      <c r="M47" s="57">
        <f t="shared" si="14"/>
        <v>9.5533333333333345E-2</v>
      </c>
      <c r="N47" s="57">
        <v>5.4000000000000003E-3</v>
      </c>
      <c r="O47" s="57">
        <v>1.2500000000000001E-2</v>
      </c>
      <c r="P47" s="57">
        <v>1.1399999999999999E-2</v>
      </c>
      <c r="Q47" s="57">
        <f t="shared" si="15"/>
        <v>9.7666666666666666E-3</v>
      </c>
    </row>
    <row r="48" spans="1:17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7" x14ac:dyDescent="0.2">
      <c r="A49" s="48" t="s">
        <v>563</v>
      </c>
      <c r="C49" s="48"/>
      <c r="D49" s="48"/>
      <c r="E49" s="48">
        <v>1.6950000000000001</v>
      </c>
      <c r="G49" s="48"/>
      <c r="H49" s="48"/>
      <c r="I49" s="48">
        <v>4.7009999999999996</v>
      </c>
      <c r="K49" s="48"/>
      <c r="L49" s="48"/>
      <c r="M49" s="48">
        <v>0.28999999999999998</v>
      </c>
      <c r="O49" s="48"/>
      <c r="P49" s="48"/>
      <c r="Q49" s="48">
        <v>2.9000000000000001E-2</v>
      </c>
    </row>
    <row r="50" spans="1:17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7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7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7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8"/>
      <c r="O53" s="8"/>
      <c r="P53" s="8"/>
    </row>
    <row r="54" spans="1:17" x14ac:dyDescent="0.2">
      <c r="A54" s="4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7" x14ac:dyDescent="0.2">
      <c r="A55" s="4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7" x14ac:dyDescent="0.2">
      <c r="A56" s="4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7" x14ac:dyDescent="0.2">
      <c r="A57" s="4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7" x14ac:dyDescent="0.2">
      <c r="A58" s="4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7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</row>
    <row r="60" spans="1:17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</row>
    <row r="61" spans="1:17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</row>
    <row r="62" spans="1:17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</row>
    <row r="63" spans="1:17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</row>
    <row r="64" spans="1:17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</row>
    <row r="65" spans="1:13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</row>
    <row r="66" spans="1:13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</row>
    <row r="67" spans="1:13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spans="1:13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spans="1:13" x14ac:dyDescent="0.2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spans="1:13" x14ac:dyDescent="0.2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3" x14ac:dyDescent="0.2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3" x14ac:dyDescent="0.2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3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3" x14ac:dyDescent="0.2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 x14ac:dyDescent="0.2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 x14ac:dyDescent="0.2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3" x14ac:dyDescent="0.2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3" x14ac:dyDescent="0.2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3" x14ac:dyDescent="0.2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</sheetData>
  <mergeCells count="20">
    <mergeCell ref="A39:P39"/>
    <mergeCell ref="B40:E40"/>
    <mergeCell ref="F40:I40"/>
    <mergeCell ref="J40:M40"/>
    <mergeCell ref="N40:Q40"/>
    <mergeCell ref="B28:E28"/>
    <mergeCell ref="F28:I28"/>
    <mergeCell ref="J28:M28"/>
    <mergeCell ref="N28:Q28"/>
    <mergeCell ref="A2:P2"/>
    <mergeCell ref="B3:E3"/>
    <mergeCell ref="F3:I3"/>
    <mergeCell ref="J3:M3"/>
    <mergeCell ref="N3:Q3"/>
    <mergeCell ref="A15:P15"/>
    <mergeCell ref="B16:E16"/>
    <mergeCell ref="F16:I16"/>
    <mergeCell ref="J16:M16"/>
    <mergeCell ref="N16:Q16"/>
    <mergeCell ref="A27:P27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Supplementary Figure1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2021-12-12T06:48:51Z</dcterms:modified>
</cp:coreProperties>
</file>