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piotr/OneDrive - Uniwersytet im. Adama Mickiewicza w Poznaniu/Papers/NuA4/Version with H2AZ/Nature Communications/Revision/ReSubmission/"/>
    </mc:Choice>
  </mc:AlternateContent>
  <xr:revisionPtr revIDLastSave="20" documentId="13_ncr:1_{71251D4D-B3E7-1049-BBF4-E96D2C6D582D}" xr6:coauthVersionLast="36" xr6:coauthVersionMax="47" xr10:uidLastSave="{FF3D7F77-2764-214D-90F8-A851C7AFD4F7}"/>
  <bookViews>
    <workbookView xWindow="1800" yWindow="480" windowWidth="26980" windowHeight="16100" firstSheet="4" activeTab="5" xr2:uid="{00000000-000D-0000-FFFF-FFFF00000000}"/>
  </bookViews>
  <sheets>
    <sheet name="Fig. 2a" sheetId="1" r:id="rId1"/>
    <sheet name="Fig. 2b" sheetId="2" r:id="rId2"/>
    <sheet name="Fig. 2c" sheetId="3" r:id="rId3"/>
    <sheet name="Fig. 3c" sheetId="15" r:id="rId4"/>
    <sheet name="Fig. 4a" sheetId="16" r:id="rId5"/>
    <sheet name="Fig. 4b" sheetId="17" r:id="rId6"/>
    <sheet name="Fig. 4c-g" sheetId="13" r:id="rId7"/>
    <sheet name="Fig. 4h" sheetId="19" r:id="rId8"/>
    <sheet name="Fig. 7d" sheetId="5" r:id="rId9"/>
    <sheet name="Suppl.Fig. 3a" sheetId="7" r:id="rId10"/>
    <sheet name="Suppl.Fig. 3b" sheetId="6" r:id="rId11"/>
    <sheet name="Suppl.Fig. 4" sheetId="8" r:id="rId12"/>
    <sheet name="Suppl.Fig. 5" sheetId="9" r:id="rId13"/>
    <sheet name="Suppl.Fig. 6b" sheetId="10" r:id="rId14"/>
    <sheet name="Suppl.Fig. 8a-c" sheetId="14" r:id="rId15"/>
    <sheet name="Suppl.Fig. 10" sheetId="11" r:id="rId16"/>
  </sheets>
  <externalReferences>
    <externalReference r:id="rId17"/>
  </externalReferences>
  <calcPr calcId="18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119" i="11" l="1"/>
  <c r="W122" i="11"/>
  <c r="W125" i="11"/>
  <c r="W128" i="11"/>
  <c r="W131" i="11"/>
  <c r="W116" i="11"/>
  <c r="V131" i="11"/>
  <c r="V128" i="11"/>
  <c r="V125" i="11"/>
  <c r="V122" i="11"/>
  <c r="V119" i="11"/>
  <c r="V116" i="11"/>
  <c r="W110" i="11"/>
  <c r="V110" i="11"/>
  <c r="W104" i="11"/>
  <c r="V104" i="11"/>
  <c r="T104" i="11"/>
  <c r="T107" i="11"/>
  <c r="T110" i="11"/>
  <c r="T113" i="11"/>
  <c r="F1079" i="11"/>
  <c r="V101" i="11"/>
  <c r="W101" i="11" s="1"/>
  <c r="V98" i="11"/>
  <c r="V95" i="11"/>
  <c r="W95" i="11" s="1"/>
  <c r="V92" i="11"/>
  <c r="W92" i="11"/>
  <c r="W98" i="11"/>
  <c r="T92" i="11"/>
  <c r="T95" i="11"/>
  <c r="T98" i="11"/>
  <c r="T101" i="11"/>
  <c r="W74" i="11"/>
  <c r="W77" i="11"/>
  <c r="W80" i="11"/>
  <c r="W83" i="11"/>
  <c r="W86" i="11"/>
  <c r="W89" i="11"/>
  <c r="V89" i="11"/>
  <c r="V86" i="11"/>
  <c r="V83" i="11"/>
  <c r="V80" i="11"/>
  <c r="V77" i="11"/>
  <c r="V74" i="11"/>
  <c r="T74" i="11"/>
  <c r="T77" i="11"/>
  <c r="T80" i="11"/>
  <c r="T83" i="11"/>
  <c r="T86" i="11"/>
  <c r="T89" i="11"/>
  <c r="T71" i="11"/>
  <c r="T68" i="11"/>
  <c r="T65" i="11"/>
  <c r="T62" i="11"/>
  <c r="T59" i="11"/>
  <c r="T56" i="11"/>
  <c r="T53" i="11"/>
  <c r="V53" i="11" s="1"/>
  <c r="W53" i="11" s="1"/>
  <c r="T50" i="11"/>
  <c r="V50" i="11" s="1"/>
  <c r="W50" i="11" s="1"/>
  <c r="T47" i="11"/>
  <c r="V47" i="11" s="1"/>
  <c r="W47" i="11" s="1"/>
  <c r="T44" i="11"/>
  <c r="T41" i="11"/>
  <c r="T38" i="11"/>
  <c r="F1214" i="11"/>
  <c r="D1214" i="11"/>
  <c r="D1211" i="11"/>
  <c r="D1208" i="11"/>
  <c r="T35" i="11"/>
  <c r="F1205" i="11"/>
  <c r="D1205" i="11"/>
  <c r="D1202" i="11"/>
  <c r="D1199" i="11"/>
  <c r="T32" i="11"/>
  <c r="F1196" i="11"/>
  <c r="D1196" i="11"/>
  <c r="D1193" i="11"/>
  <c r="D1190" i="11"/>
  <c r="T29" i="11"/>
  <c r="F1187" i="11"/>
  <c r="D1187" i="11"/>
  <c r="D1184" i="11"/>
  <c r="D1181" i="11"/>
  <c r="T26" i="11"/>
  <c r="F1178" i="11"/>
  <c r="D1178" i="11"/>
  <c r="D1175" i="11"/>
  <c r="D1172" i="11"/>
  <c r="T23" i="11"/>
  <c r="D1169" i="11"/>
  <c r="D1166" i="11"/>
  <c r="D1163" i="11"/>
  <c r="D1160" i="11"/>
  <c r="E1160" i="11" s="1"/>
  <c r="D1157" i="11"/>
  <c r="D1155" i="11"/>
  <c r="T20" i="11"/>
  <c r="D1152" i="11"/>
  <c r="E1152" i="11" s="1"/>
  <c r="D1149" i="11"/>
  <c r="D1147" i="11"/>
  <c r="T17" i="11"/>
  <c r="D1144" i="11"/>
  <c r="E1144" i="11" s="1"/>
  <c r="D1141" i="11"/>
  <c r="D1139" i="11"/>
  <c r="T14" i="11"/>
  <c r="D1136" i="11"/>
  <c r="E1136" i="11" s="1"/>
  <c r="D1133" i="11"/>
  <c r="D1131" i="11"/>
  <c r="T11" i="11"/>
  <c r="D1128" i="11"/>
  <c r="E1128" i="11" s="1"/>
  <c r="D1125" i="11"/>
  <c r="D1123" i="11"/>
  <c r="T8" i="11"/>
  <c r="D1120" i="11"/>
  <c r="E1120" i="11" s="1"/>
  <c r="D1117" i="11"/>
  <c r="D1115" i="11"/>
  <c r="T5" i="11"/>
  <c r="F1106" i="11"/>
  <c r="G1106" i="11" s="1"/>
  <c r="F1109" i="11"/>
  <c r="G1109" i="11" s="1"/>
  <c r="F1112" i="11"/>
  <c r="G1112" i="11" s="1"/>
  <c r="F1103" i="11"/>
  <c r="G1103" i="11" s="1"/>
  <c r="D1088" i="11"/>
  <c r="F1088" i="11" s="1"/>
  <c r="D1085" i="11"/>
  <c r="D1082" i="11"/>
  <c r="D1079" i="11"/>
  <c r="E1202" i="11" l="1"/>
  <c r="F1202" i="11" s="1"/>
  <c r="V29" i="11"/>
  <c r="W29" i="11" s="1"/>
  <c r="E1208" i="11"/>
  <c r="F1208" i="11" s="1"/>
  <c r="V26" i="11"/>
  <c r="W26" i="11" s="1"/>
  <c r="V35" i="11"/>
  <c r="W35" i="11" s="1"/>
  <c r="V32" i="11"/>
  <c r="W32" i="11" s="1"/>
  <c r="E1181" i="11"/>
  <c r="F1181" i="11" s="1"/>
  <c r="E1211" i="11"/>
  <c r="F1211" i="11" s="1"/>
  <c r="G1211" i="11" s="1"/>
  <c r="F1155" i="11"/>
  <c r="G1155" i="11" s="1"/>
  <c r="F1163" i="11"/>
  <c r="V23" i="11"/>
  <c r="W23" i="11" s="1"/>
  <c r="F1166" i="11"/>
  <c r="E1175" i="11"/>
  <c r="F1175" i="11" s="1"/>
  <c r="E1184" i="11"/>
  <c r="F1184" i="11" s="1"/>
  <c r="E1193" i="11"/>
  <c r="F1193" i="11" s="1"/>
  <c r="E1172" i="11"/>
  <c r="F1172" i="11" s="1"/>
  <c r="E1190" i="11"/>
  <c r="F1190" i="11" s="1"/>
  <c r="E1199" i="11"/>
  <c r="F1199" i="11" s="1"/>
  <c r="F1149" i="11"/>
  <c r="G1149" i="11" s="1"/>
  <c r="V20" i="11"/>
  <c r="W20" i="11" s="1"/>
  <c r="F1157" i="11"/>
  <c r="G1157" i="11" s="1"/>
  <c r="F1141" i="11"/>
  <c r="G1141" i="11" s="1"/>
  <c r="F1147" i="11"/>
  <c r="G1147" i="11" s="1"/>
  <c r="V17" i="11"/>
  <c r="W17" i="11" s="1"/>
  <c r="F1117" i="11"/>
  <c r="G1117" i="11" s="1"/>
  <c r="F1133" i="11"/>
  <c r="G1133" i="11" s="1"/>
  <c r="F1139" i="11"/>
  <c r="G1139" i="11" s="1"/>
  <c r="V14" i="11"/>
  <c r="W14" i="11" s="1"/>
  <c r="F1131" i="11"/>
  <c r="G1131" i="11" s="1"/>
  <c r="V11" i="11"/>
  <c r="W11" i="11" s="1"/>
  <c r="F1125" i="11"/>
  <c r="G1125" i="11" s="1"/>
  <c r="F1123" i="11"/>
  <c r="G1123" i="11" s="1"/>
  <c r="V8" i="11"/>
  <c r="W8" i="11" s="1"/>
  <c r="F1085" i="11"/>
  <c r="G1085" i="11" s="1"/>
  <c r="V5" i="11"/>
  <c r="W5" i="11" s="1"/>
  <c r="F1082" i="11"/>
  <c r="G1082" i="11" s="1"/>
  <c r="F1115" i="11"/>
  <c r="G1115" i="11" s="1"/>
  <c r="G1088" i="11"/>
  <c r="G1079" i="11"/>
  <c r="G1202" i="11" l="1"/>
  <c r="G1184" i="11"/>
  <c r="G1193" i="11"/>
  <c r="G1175" i="11"/>
  <c r="D1076" i="11" l="1"/>
  <c r="E1076" i="11" s="1"/>
  <c r="D1073" i="11"/>
  <c r="D1070" i="11"/>
  <c r="D1067" i="11"/>
  <c r="E1067" i="11" s="1"/>
  <c r="D1064" i="11"/>
  <c r="D1061" i="11"/>
  <c r="F1061" i="11" l="1"/>
  <c r="G1061" i="11" s="1"/>
  <c r="F1064" i="11"/>
  <c r="G1064" i="11" s="1"/>
  <c r="F1070" i="11"/>
  <c r="G1070" i="11" s="1"/>
  <c r="F1073" i="11"/>
  <c r="G1073" i="11" s="1"/>
  <c r="L374" i="11"/>
  <c r="M374" i="11" s="1"/>
  <c r="L371" i="11"/>
  <c r="L368" i="11"/>
  <c r="L365" i="11"/>
  <c r="M365" i="11" s="1"/>
  <c r="L362" i="11"/>
  <c r="L359" i="11"/>
  <c r="L356" i="11"/>
  <c r="M356" i="11" s="1"/>
  <c r="L353" i="11"/>
  <c r="L350" i="11"/>
  <c r="L347" i="11"/>
  <c r="M347" i="11" s="1"/>
  <c r="L344" i="11"/>
  <c r="L341" i="11"/>
  <c r="L338" i="11"/>
  <c r="M338" i="11" s="1"/>
  <c r="L335" i="11"/>
  <c r="L332" i="11"/>
  <c r="L329" i="11"/>
  <c r="M329" i="11" s="1"/>
  <c r="L326" i="11"/>
  <c r="L323" i="11"/>
  <c r="L320" i="11"/>
  <c r="M320" i="11" s="1"/>
  <c r="L317" i="11"/>
  <c r="L314" i="11"/>
  <c r="L311" i="11"/>
  <c r="M311" i="11" s="1"/>
  <c r="L308" i="11"/>
  <c r="L305" i="11"/>
  <c r="L302" i="11"/>
  <c r="M302" i="11" s="1"/>
  <c r="L299" i="11"/>
  <c r="L296" i="11"/>
  <c r="L293" i="11"/>
  <c r="M293" i="11" s="1"/>
  <c r="L290" i="11"/>
  <c r="L287" i="11"/>
  <c r="L284" i="11"/>
  <c r="M284" i="11" s="1"/>
  <c r="L281" i="11"/>
  <c r="L278" i="11"/>
  <c r="L275" i="11"/>
  <c r="M275" i="11" s="1"/>
  <c r="L272" i="11"/>
  <c r="L269" i="11"/>
  <c r="L266" i="11"/>
  <c r="M266" i="11" s="1"/>
  <c r="L263" i="11"/>
  <c r="L260" i="11"/>
  <c r="L257" i="11"/>
  <c r="M257" i="11" s="1"/>
  <c r="L254" i="11"/>
  <c r="L251" i="11"/>
  <c r="L248" i="11"/>
  <c r="M248" i="11" s="1"/>
  <c r="L245" i="11"/>
  <c r="L242" i="11"/>
  <c r="L239" i="11"/>
  <c r="M239" i="11" s="1"/>
  <c r="L236" i="11"/>
  <c r="L233" i="11"/>
  <c r="L230" i="11"/>
  <c r="M230" i="11" s="1"/>
  <c r="L227" i="11"/>
  <c r="L224" i="11"/>
  <c r="L221" i="11"/>
  <c r="M221" i="11" s="1"/>
  <c r="L218" i="11"/>
  <c r="L215" i="11"/>
  <c r="L212" i="11"/>
  <c r="M212" i="11" s="1"/>
  <c r="L209" i="11"/>
  <c r="L206" i="11"/>
  <c r="L203" i="11"/>
  <c r="M203" i="11" s="1"/>
  <c r="L200" i="11"/>
  <c r="L197" i="11"/>
  <c r="L194" i="11"/>
  <c r="M194" i="11" s="1"/>
  <c r="L191" i="11"/>
  <c r="L188" i="11"/>
  <c r="L185" i="11"/>
  <c r="M185" i="11" s="1"/>
  <c r="L182" i="11"/>
  <c r="L179" i="11"/>
  <c r="L176" i="11"/>
  <c r="M176" i="11" s="1"/>
  <c r="L173" i="11"/>
  <c r="L170" i="11"/>
  <c r="L167" i="11"/>
  <c r="M167" i="11" s="1"/>
  <c r="L164" i="11"/>
  <c r="L161" i="11"/>
  <c r="L158" i="11"/>
  <c r="M158" i="11" s="1"/>
  <c r="L155" i="11"/>
  <c r="L152" i="11"/>
  <c r="L149" i="11"/>
  <c r="M149" i="11" s="1"/>
  <c r="L146" i="11"/>
  <c r="L143" i="11"/>
  <c r="L140" i="11"/>
  <c r="M140" i="11" s="1"/>
  <c r="L137" i="11"/>
  <c r="L134" i="11"/>
  <c r="L131" i="11"/>
  <c r="M131" i="11" s="1"/>
  <c r="L128" i="11"/>
  <c r="L125" i="11"/>
  <c r="L122" i="11"/>
  <c r="M122" i="11" s="1"/>
  <c r="L119" i="11"/>
  <c r="L116" i="11"/>
  <c r="L113" i="11"/>
  <c r="M113" i="11" s="1"/>
  <c r="L110" i="11"/>
  <c r="L107" i="11"/>
  <c r="L104" i="11"/>
  <c r="M104" i="11" s="1"/>
  <c r="L101" i="11"/>
  <c r="L98" i="11"/>
  <c r="L95" i="11"/>
  <c r="M95" i="11" s="1"/>
  <c r="L92" i="11"/>
  <c r="L89" i="11"/>
  <c r="L86" i="11"/>
  <c r="M86" i="11" s="1"/>
  <c r="L83" i="11"/>
  <c r="L80" i="11"/>
  <c r="L77" i="11"/>
  <c r="M77" i="11" s="1"/>
  <c r="L74" i="11"/>
  <c r="L71" i="11"/>
  <c r="L68" i="11"/>
  <c r="M68" i="11" s="1"/>
  <c r="L65" i="11"/>
  <c r="L62" i="11"/>
  <c r="L59" i="11"/>
  <c r="L56" i="11"/>
  <c r="M56" i="11" s="1"/>
  <c r="L53" i="11"/>
  <c r="L50" i="11"/>
  <c r="L47" i="11"/>
  <c r="N47" i="11" s="1"/>
  <c r="O47" i="11" s="1"/>
  <c r="L44" i="11"/>
  <c r="N44" i="11" s="1"/>
  <c r="O44" i="11" s="1"/>
  <c r="L41" i="11"/>
  <c r="M41" i="11" s="1"/>
  <c r="L38" i="11"/>
  <c r="L35" i="11"/>
  <c r="L32" i="11"/>
  <c r="M32" i="11" s="1"/>
  <c r="L29" i="11"/>
  <c r="L26" i="11"/>
  <c r="L23" i="11"/>
  <c r="M23" i="11" s="1"/>
  <c r="L20" i="11"/>
  <c r="N20" i="11" s="1"/>
  <c r="O20" i="11" s="1"/>
  <c r="L17" i="11"/>
  <c r="N17" i="11" s="1"/>
  <c r="O17" i="11" s="1"/>
  <c r="L14" i="11"/>
  <c r="N14" i="11" s="1"/>
  <c r="O14" i="11" s="1"/>
  <c r="L11" i="11"/>
  <c r="N11" i="11" s="1"/>
  <c r="O11" i="11" s="1"/>
  <c r="L8" i="11"/>
  <c r="N8" i="11" s="1"/>
  <c r="O8" i="11" s="1"/>
  <c r="L5" i="11"/>
  <c r="N5" i="11" s="1"/>
  <c r="O5" i="11" s="1"/>
  <c r="D1058" i="11"/>
  <c r="E1058" i="11" s="1"/>
  <c r="D1055" i="11"/>
  <c r="D1052" i="11"/>
  <c r="D1049" i="11"/>
  <c r="E1049" i="11" s="1"/>
  <c r="D1046" i="11"/>
  <c r="D1043" i="11"/>
  <c r="D1040" i="11"/>
  <c r="E1040" i="11" s="1"/>
  <c r="D1037" i="11"/>
  <c r="D1034" i="11"/>
  <c r="D1031" i="11"/>
  <c r="E1031" i="11" s="1"/>
  <c r="D1028" i="11"/>
  <c r="D1025" i="11"/>
  <c r="D1022" i="11"/>
  <c r="E1022" i="11" s="1"/>
  <c r="D1019" i="11"/>
  <c r="D1016" i="11"/>
  <c r="D1013" i="11"/>
  <c r="E1013" i="11" s="1"/>
  <c r="D1010" i="11"/>
  <c r="D1007" i="11"/>
  <c r="N26" i="11" l="1"/>
  <c r="O26" i="11" s="1"/>
  <c r="N182" i="11"/>
  <c r="O182" i="11" s="1"/>
  <c r="N74" i="11"/>
  <c r="O74" i="11" s="1"/>
  <c r="N107" i="11"/>
  <c r="O107" i="11" s="1"/>
  <c r="N215" i="11"/>
  <c r="O215" i="11" s="1"/>
  <c r="N359" i="11"/>
  <c r="O359" i="11" s="1"/>
  <c r="F1037" i="11"/>
  <c r="G1037" i="11" s="1"/>
  <c r="N254" i="11"/>
  <c r="O254" i="11" s="1"/>
  <c r="N290" i="11"/>
  <c r="O290" i="11" s="1"/>
  <c r="F1034" i="11"/>
  <c r="G1034" i="11" s="1"/>
  <c r="F1028" i="11"/>
  <c r="G1028" i="11" s="1"/>
  <c r="F1016" i="11"/>
  <c r="G1016" i="11" s="1"/>
  <c r="F1052" i="11"/>
  <c r="G1052" i="11" s="1"/>
  <c r="N35" i="11"/>
  <c r="O35" i="11" s="1"/>
  <c r="N323" i="11"/>
  <c r="O323" i="11" s="1"/>
  <c r="N59" i="11"/>
  <c r="O59" i="11" s="1"/>
  <c r="N116" i="11"/>
  <c r="O116" i="11" s="1"/>
  <c r="N119" i="11"/>
  <c r="O119" i="11" s="1"/>
  <c r="N260" i="11"/>
  <c r="O260" i="11" s="1"/>
  <c r="N263" i="11"/>
  <c r="O263" i="11" s="1"/>
  <c r="N305" i="11"/>
  <c r="O305" i="11" s="1"/>
  <c r="N308" i="11"/>
  <c r="O308" i="11" s="1"/>
  <c r="N98" i="11"/>
  <c r="O98" i="11" s="1"/>
  <c r="N101" i="11"/>
  <c r="O101" i="11" s="1"/>
  <c r="N152" i="11"/>
  <c r="O152" i="11" s="1"/>
  <c r="N155" i="11"/>
  <c r="O155" i="11" s="1"/>
  <c r="N197" i="11"/>
  <c r="O197" i="11" s="1"/>
  <c r="N200" i="11"/>
  <c r="O200" i="11" s="1"/>
  <c r="N242" i="11"/>
  <c r="O242" i="11" s="1"/>
  <c r="N245" i="11"/>
  <c r="O245" i="11" s="1"/>
  <c r="N296" i="11"/>
  <c r="O296" i="11" s="1"/>
  <c r="N299" i="11"/>
  <c r="O299" i="11" s="1"/>
  <c r="N341" i="11"/>
  <c r="O341" i="11" s="1"/>
  <c r="N344" i="11"/>
  <c r="O344" i="11" s="1"/>
  <c r="N161" i="11"/>
  <c r="O161" i="11" s="1"/>
  <c r="N164" i="11"/>
  <c r="O164" i="11" s="1"/>
  <c r="F1007" i="11"/>
  <c r="G1007" i="11" s="1"/>
  <c r="F1010" i="11"/>
  <c r="G1010" i="11" s="1"/>
  <c r="F1043" i="11"/>
  <c r="G1043" i="11" s="1"/>
  <c r="F1046" i="11"/>
  <c r="G1046" i="11" s="1"/>
  <c r="N89" i="11"/>
  <c r="O89" i="11" s="1"/>
  <c r="N92" i="11"/>
  <c r="O92" i="11" s="1"/>
  <c r="N134" i="11"/>
  <c r="O134" i="11" s="1"/>
  <c r="N137" i="11"/>
  <c r="O137" i="11" s="1"/>
  <c r="N188" i="11"/>
  <c r="O188" i="11" s="1"/>
  <c r="N191" i="11"/>
  <c r="O191" i="11" s="1"/>
  <c r="N233" i="11"/>
  <c r="O233" i="11" s="1"/>
  <c r="N236" i="11"/>
  <c r="O236" i="11" s="1"/>
  <c r="N278" i="11"/>
  <c r="O278" i="11" s="1"/>
  <c r="N281" i="11"/>
  <c r="O281" i="11" s="1"/>
  <c r="N332" i="11"/>
  <c r="O332" i="11" s="1"/>
  <c r="N335" i="11"/>
  <c r="O335" i="11" s="1"/>
  <c r="N62" i="11"/>
  <c r="O62" i="11" s="1"/>
  <c r="N65" i="11"/>
  <c r="O65" i="11" s="1"/>
  <c r="N206" i="11"/>
  <c r="O206" i="11" s="1"/>
  <c r="N209" i="11"/>
  <c r="O209" i="11" s="1"/>
  <c r="N350" i="11"/>
  <c r="O350" i="11" s="1"/>
  <c r="N353" i="11"/>
  <c r="O353" i="11" s="1"/>
  <c r="N80" i="11"/>
  <c r="O80" i="11" s="1"/>
  <c r="N83" i="11"/>
  <c r="O83" i="11" s="1"/>
  <c r="N125" i="11"/>
  <c r="O125" i="11" s="1"/>
  <c r="N128" i="11"/>
  <c r="O128" i="11" s="1"/>
  <c r="N170" i="11"/>
  <c r="O170" i="11" s="1"/>
  <c r="N173" i="11"/>
  <c r="O173" i="11" s="1"/>
  <c r="N224" i="11"/>
  <c r="O224" i="11" s="1"/>
  <c r="N227" i="11"/>
  <c r="O227" i="11" s="1"/>
  <c r="N269" i="11"/>
  <c r="O269" i="11" s="1"/>
  <c r="N272" i="11"/>
  <c r="O272" i="11" s="1"/>
  <c r="N314" i="11"/>
  <c r="O314" i="11" s="1"/>
  <c r="N317" i="11"/>
  <c r="O317" i="11" s="1"/>
  <c r="N368" i="11"/>
  <c r="O368" i="11" s="1"/>
  <c r="N371" i="11"/>
  <c r="O371" i="11" s="1"/>
  <c r="F1019" i="11"/>
  <c r="G1019" i="11" s="1"/>
  <c r="F1025" i="11"/>
  <c r="G1025" i="11" s="1"/>
  <c r="F1055" i="11"/>
  <c r="G1055" i="11" s="1"/>
  <c r="N143" i="11"/>
  <c r="O143" i="11" s="1"/>
  <c r="N110" i="11"/>
  <c r="O110" i="11" s="1"/>
  <c r="N146" i="11"/>
  <c r="O146" i="11" s="1"/>
  <c r="N218" i="11"/>
  <c r="O218" i="11" s="1"/>
  <c r="N326" i="11"/>
  <c r="O326" i="11" s="1"/>
  <c r="N362" i="11"/>
  <c r="O362" i="11" s="1"/>
  <c r="N71" i="11"/>
  <c r="O71" i="11" s="1"/>
  <c r="N179" i="11"/>
  <c r="O179" i="11" s="1"/>
  <c r="N251" i="11"/>
  <c r="O251" i="11" s="1"/>
  <c r="N287" i="11"/>
  <c r="O287" i="11" s="1"/>
  <c r="N29" i="11"/>
  <c r="O29" i="11" s="1"/>
  <c r="N38" i="11"/>
  <c r="O38" i="11" s="1"/>
  <c r="N53" i="11"/>
  <c r="O53" i="11" s="1"/>
  <c r="D1004" i="11" l="1"/>
  <c r="E1004" i="11" s="1"/>
  <c r="D1001" i="11"/>
  <c r="D998" i="11"/>
  <c r="D995" i="11"/>
  <c r="E995" i="11" s="1"/>
  <c r="D992" i="11"/>
  <c r="D989" i="11"/>
  <c r="D986" i="11"/>
  <c r="E986" i="11" s="1"/>
  <c r="D983" i="11"/>
  <c r="D980" i="11"/>
  <c r="D977" i="11"/>
  <c r="E977" i="11" s="1"/>
  <c r="D974" i="11"/>
  <c r="D971" i="11"/>
  <c r="D968" i="11"/>
  <c r="E968" i="11" s="1"/>
  <c r="D965" i="11"/>
  <c r="D962" i="11"/>
  <c r="D959" i="11"/>
  <c r="E959" i="11" s="1"/>
  <c r="D956" i="11"/>
  <c r="D953" i="11"/>
  <c r="D950" i="11"/>
  <c r="E950" i="11" s="1"/>
  <c r="V71" i="11" s="1"/>
  <c r="W71" i="11" s="1"/>
  <c r="D947" i="11"/>
  <c r="D944" i="11"/>
  <c r="D941" i="11"/>
  <c r="E941" i="11" s="1"/>
  <c r="V68" i="11" s="1"/>
  <c r="W68" i="11" s="1"/>
  <c r="D938" i="11"/>
  <c r="D935" i="11"/>
  <c r="D932" i="11"/>
  <c r="E932" i="11" s="1"/>
  <c r="V65" i="11" s="1"/>
  <c r="W65" i="11" s="1"/>
  <c r="D929" i="11"/>
  <c r="D926" i="11"/>
  <c r="D923" i="11"/>
  <c r="E923" i="11" s="1"/>
  <c r="V62" i="11" s="1"/>
  <c r="W62" i="11" s="1"/>
  <c r="D920" i="11"/>
  <c r="D917" i="11"/>
  <c r="D914" i="11"/>
  <c r="E914" i="11" s="1"/>
  <c r="V59" i="11" s="1"/>
  <c r="W59" i="11" s="1"/>
  <c r="D911" i="11"/>
  <c r="D908" i="11"/>
  <c r="D905" i="11"/>
  <c r="E905" i="11" s="1"/>
  <c r="V56" i="11" s="1"/>
  <c r="W56" i="11" s="1"/>
  <c r="D902" i="11"/>
  <c r="D899" i="11"/>
  <c r="D896" i="11"/>
  <c r="E896" i="11" s="1"/>
  <c r="V44" i="11" s="1"/>
  <c r="W44" i="11" s="1"/>
  <c r="D893" i="11"/>
  <c r="D890" i="11"/>
  <c r="D887" i="11"/>
  <c r="E887" i="11" s="1"/>
  <c r="V41" i="11" s="1"/>
  <c r="W41" i="11" s="1"/>
  <c r="D884" i="11"/>
  <c r="D881" i="11"/>
  <c r="D878" i="11"/>
  <c r="E878" i="11" s="1"/>
  <c r="V38" i="11" s="1"/>
  <c r="W38" i="11" s="1"/>
  <c r="D875" i="11"/>
  <c r="D872" i="11"/>
  <c r="D842" i="11"/>
  <c r="E842" i="11" s="1"/>
  <c r="D839" i="11"/>
  <c r="E839" i="11" s="1"/>
  <c r="D836" i="11"/>
  <c r="E836" i="11" s="1"/>
  <c r="D833" i="11"/>
  <c r="E833" i="11" s="1"/>
  <c r="D830" i="11"/>
  <c r="E830" i="11" s="1"/>
  <c r="D827" i="11"/>
  <c r="E827" i="11" s="1"/>
  <c r="D824" i="11"/>
  <c r="E824" i="11" s="1"/>
  <c r="D821" i="11"/>
  <c r="E821" i="11" s="1"/>
  <c r="D818" i="11"/>
  <c r="D815" i="11"/>
  <c r="D812" i="11"/>
  <c r="D809" i="11"/>
  <c r="D806" i="11"/>
  <c r="D803" i="11"/>
  <c r="D800" i="11"/>
  <c r="F800" i="11" s="1"/>
  <c r="G800" i="11" s="1"/>
  <c r="D797" i="11"/>
  <c r="D794" i="11"/>
  <c r="D791" i="11"/>
  <c r="D788" i="11"/>
  <c r="F788" i="11" s="1"/>
  <c r="G788" i="11" s="1"/>
  <c r="D785" i="11"/>
  <c r="D782" i="11"/>
  <c r="D779" i="11"/>
  <c r="D776" i="11"/>
  <c r="F776" i="11" s="1"/>
  <c r="G776" i="11" s="1"/>
  <c r="D773" i="11"/>
  <c r="D770" i="11"/>
  <c r="D767" i="11"/>
  <c r="D764" i="11"/>
  <c r="F764" i="11" s="1"/>
  <c r="G764" i="11" s="1"/>
  <c r="D761" i="11"/>
  <c r="D758" i="11"/>
  <c r="D755" i="11"/>
  <c r="D752" i="11"/>
  <c r="F752" i="11" s="1"/>
  <c r="G752" i="11" s="1"/>
  <c r="D749" i="11"/>
  <c r="D746" i="11"/>
  <c r="D743" i="11"/>
  <c r="D740" i="11"/>
  <c r="F740" i="11" s="1"/>
  <c r="G740" i="11" s="1"/>
  <c r="D737" i="11"/>
  <c r="D734" i="11"/>
  <c r="D731" i="11"/>
  <c r="D728" i="11"/>
  <c r="F728" i="11" s="1"/>
  <c r="G728" i="11" s="1"/>
  <c r="D725" i="11"/>
  <c r="D722" i="11"/>
  <c r="E722" i="11" s="1"/>
  <c r="D719" i="11"/>
  <c r="E719" i="11" s="1"/>
  <c r="D716" i="11"/>
  <c r="E716" i="11" s="1"/>
  <c r="D713" i="11"/>
  <c r="E713" i="11" s="1"/>
  <c r="D710" i="11"/>
  <c r="E710" i="11" s="1"/>
  <c r="D707" i="11"/>
  <c r="E707" i="11" s="1"/>
  <c r="D704" i="11"/>
  <c r="E704" i="11" s="1"/>
  <c r="D701" i="11"/>
  <c r="E701" i="11" s="1"/>
  <c r="D698" i="11"/>
  <c r="D695" i="11"/>
  <c r="D692" i="11"/>
  <c r="F692" i="11" s="1"/>
  <c r="G692" i="11" s="1"/>
  <c r="D689" i="11"/>
  <c r="D686" i="11"/>
  <c r="D683" i="11"/>
  <c r="D680" i="11"/>
  <c r="D677" i="11"/>
  <c r="D674" i="11"/>
  <c r="D671" i="11"/>
  <c r="D668" i="11"/>
  <c r="F668" i="11" s="1"/>
  <c r="G668" i="11" s="1"/>
  <c r="D665" i="11"/>
  <c r="D662" i="11"/>
  <c r="D659" i="11"/>
  <c r="D656" i="11"/>
  <c r="F656" i="11" s="1"/>
  <c r="G656" i="11" s="1"/>
  <c r="D653" i="11"/>
  <c r="D650" i="11"/>
  <c r="D647" i="11"/>
  <c r="D644" i="11"/>
  <c r="F644" i="11" s="1"/>
  <c r="G644" i="11" s="1"/>
  <c r="D641" i="11"/>
  <c r="D638" i="11"/>
  <c r="D635" i="11"/>
  <c r="D632" i="11"/>
  <c r="F632" i="11" s="1"/>
  <c r="G632" i="11" s="1"/>
  <c r="D629" i="11"/>
  <c r="D626" i="11"/>
  <c r="D623" i="11"/>
  <c r="D620" i="11"/>
  <c r="F620" i="11" s="1"/>
  <c r="G620" i="11" s="1"/>
  <c r="D617" i="11"/>
  <c r="D614" i="11"/>
  <c r="D611" i="11"/>
  <c r="D608" i="11"/>
  <c r="F608" i="11" s="1"/>
  <c r="G608" i="11" s="1"/>
  <c r="D605" i="11"/>
  <c r="D602" i="11"/>
  <c r="E602" i="11" s="1"/>
  <c r="D599" i="11"/>
  <c r="E599" i="11" s="1"/>
  <c r="D596" i="11"/>
  <c r="E596" i="11" s="1"/>
  <c r="D593" i="11"/>
  <c r="E593" i="11" s="1"/>
  <c r="D590" i="11"/>
  <c r="E590" i="11" s="1"/>
  <c r="D587" i="11"/>
  <c r="E587" i="11" s="1"/>
  <c r="D584" i="11"/>
  <c r="E584" i="11" s="1"/>
  <c r="D581" i="11"/>
  <c r="E581" i="11" s="1"/>
  <c r="D578" i="11"/>
  <c r="D575" i="11"/>
  <c r="D572" i="11"/>
  <c r="F572" i="11" s="1"/>
  <c r="G572" i="11" s="1"/>
  <c r="D569" i="11"/>
  <c r="D566" i="11"/>
  <c r="D563" i="11"/>
  <c r="D560" i="11"/>
  <c r="D557" i="11"/>
  <c r="D554" i="11"/>
  <c r="D551" i="11"/>
  <c r="D548" i="11"/>
  <c r="F548" i="11" s="1"/>
  <c r="G548" i="11" s="1"/>
  <c r="D545" i="11"/>
  <c r="D542" i="11"/>
  <c r="D539" i="11"/>
  <c r="D536" i="11"/>
  <c r="D533" i="11"/>
  <c r="D530" i="11"/>
  <c r="D527" i="11"/>
  <c r="D524" i="11"/>
  <c r="D521" i="11"/>
  <c r="D518" i="11"/>
  <c r="D515" i="11"/>
  <c r="D512" i="11"/>
  <c r="D509" i="11"/>
  <c r="D506" i="11"/>
  <c r="D503" i="11"/>
  <c r="D500" i="11"/>
  <c r="D497" i="11"/>
  <c r="D494" i="11"/>
  <c r="D491" i="11"/>
  <c r="D488" i="11"/>
  <c r="D485" i="11"/>
  <c r="D482" i="11"/>
  <c r="E482" i="11" s="1"/>
  <c r="D479" i="11"/>
  <c r="E479" i="11" s="1"/>
  <c r="D476" i="11"/>
  <c r="E476" i="11" s="1"/>
  <c r="D473" i="11"/>
  <c r="E473" i="11" s="1"/>
  <c r="D470" i="11"/>
  <c r="E470" i="11" s="1"/>
  <c r="D467" i="11"/>
  <c r="E467" i="11" s="1"/>
  <c r="D464" i="11"/>
  <c r="E464" i="11" s="1"/>
  <c r="D461" i="11"/>
  <c r="E461" i="11" s="1"/>
  <c r="D458" i="11"/>
  <c r="D455" i="11"/>
  <c r="D452" i="11"/>
  <c r="D449" i="11"/>
  <c r="D446" i="11"/>
  <c r="D443" i="11"/>
  <c r="D440" i="11"/>
  <c r="D437" i="11"/>
  <c r="D434" i="11"/>
  <c r="D431" i="11"/>
  <c r="D428" i="11"/>
  <c r="F428" i="11" s="1"/>
  <c r="G428" i="11" s="1"/>
  <c r="D425" i="11"/>
  <c r="D422" i="11"/>
  <c r="F422" i="11" s="1"/>
  <c r="G422" i="11" s="1"/>
  <c r="D419" i="11"/>
  <c r="D416" i="11"/>
  <c r="F416" i="11" s="1"/>
  <c r="G416" i="11" s="1"/>
  <c r="D413" i="11"/>
  <c r="D410" i="11"/>
  <c r="D407" i="11"/>
  <c r="D404" i="11"/>
  <c r="F404" i="11" s="1"/>
  <c r="G404" i="11" s="1"/>
  <c r="D401" i="11"/>
  <c r="D398" i="11"/>
  <c r="F398" i="11" s="1"/>
  <c r="G398" i="11" s="1"/>
  <c r="D395" i="11"/>
  <c r="D392" i="11"/>
  <c r="F392" i="11" s="1"/>
  <c r="G392" i="11" s="1"/>
  <c r="D389" i="11"/>
  <c r="D386" i="11"/>
  <c r="D383" i="11"/>
  <c r="D380" i="11"/>
  <c r="F380" i="11" s="1"/>
  <c r="G380" i="11" s="1"/>
  <c r="D377" i="11"/>
  <c r="D374" i="11"/>
  <c r="F374" i="11" s="1"/>
  <c r="G374" i="11" s="1"/>
  <c r="D371" i="11"/>
  <c r="D368" i="11"/>
  <c r="F368" i="11" s="1"/>
  <c r="G368" i="11" s="1"/>
  <c r="D365" i="11"/>
  <c r="D362" i="11"/>
  <c r="D359" i="11"/>
  <c r="D356" i="11"/>
  <c r="D353" i="11"/>
  <c r="E353" i="11" s="1"/>
  <c r="D350" i="11"/>
  <c r="D347" i="11"/>
  <c r="D344" i="11"/>
  <c r="D341" i="11"/>
  <c r="D338" i="11"/>
  <c r="E338" i="11" s="1"/>
  <c r="D335" i="11"/>
  <c r="D332" i="11"/>
  <c r="D329" i="11"/>
  <c r="D326" i="11"/>
  <c r="D323" i="11"/>
  <c r="E323" i="11" s="1"/>
  <c r="D320" i="11"/>
  <c r="D317" i="11"/>
  <c r="D314" i="11"/>
  <c r="D311" i="11"/>
  <c r="D308" i="11"/>
  <c r="E308" i="11" s="1"/>
  <c r="D305" i="11"/>
  <c r="D302" i="11"/>
  <c r="D299" i="11"/>
  <c r="D296" i="11"/>
  <c r="D293" i="11"/>
  <c r="E293" i="11" s="1"/>
  <c r="D290" i="11"/>
  <c r="D287" i="11"/>
  <c r="D284" i="11"/>
  <c r="D281" i="11"/>
  <c r="D278" i="11"/>
  <c r="E278" i="11" s="1"/>
  <c r="D275" i="11"/>
  <c r="D272" i="11"/>
  <c r="D269" i="11"/>
  <c r="D266" i="11"/>
  <c r="D263" i="11"/>
  <c r="E263" i="11" s="1"/>
  <c r="D260" i="11"/>
  <c r="D257" i="11"/>
  <c r="D254" i="11"/>
  <c r="D251" i="11"/>
  <c r="D248" i="11"/>
  <c r="E248" i="11" s="1"/>
  <c r="D245" i="11"/>
  <c r="D242" i="11"/>
  <c r="D239" i="11"/>
  <c r="D236" i="11"/>
  <c r="D233" i="11"/>
  <c r="E233" i="11" s="1"/>
  <c r="D230" i="11"/>
  <c r="D227" i="11"/>
  <c r="D224" i="11"/>
  <c r="D221" i="11"/>
  <c r="D218" i="11"/>
  <c r="E218" i="11" s="1"/>
  <c r="D215" i="11"/>
  <c r="D212" i="11"/>
  <c r="D209" i="11"/>
  <c r="D206" i="11"/>
  <c r="D203" i="11"/>
  <c r="E203" i="11" s="1"/>
  <c r="D200" i="11"/>
  <c r="D197" i="11"/>
  <c r="D194" i="11"/>
  <c r="D191" i="11"/>
  <c r="D188" i="11"/>
  <c r="E188" i="11" s="1"/>
  <c r="D185" i="11"/>
  <c r="D182" i="11"/>
  <c r="D179" i="11"/>
  <c r="D176" i="11"/>
  <c r="D173" i="11"/>
  <c r="E173" i="11" s="1"/>
  <c r="D170" i="11"/>
  <c r="D167" i="11"/>
  <c r="D164" i="11"/>
  <c r="D161" i="11"/>
  <c r="D158" i="11"/>
  <c r="E158" i="11" s="1"/>
  <c r="D155" i="11"/>
  <c r="D152" i="11"/>
  <c r="D149" i="11"/>
  <c r="D146" i="11"/>
  <c r="D143" i="11"/>
  <c r="E143" i="11" s="1"/>
  <c r="D140" i="11"/>
  <c r="D137" i="11"/>
  <c r="D134" i="11"/>
  <c r="D131" i="11"/>
  <c r="D128" i="11"/>
  <c r="E128" i="11" s="1"/>
  <c r="D125" i="11"/>
  <c r="D122" i="11"/>
  <c r="D119" i="11"/>
  <c r="D116" i="11"/>
  <c r="D113" i="11"/>
  <c r="E113" i="11" s="1"/>
  <c r="D110" i="11"/>
  <c r="D107" i="11"/>
  <c r="D104" i="11"/>
  <c r="D101" i="11"/>
  <c r="D98" i="11"/>
  <c r="E98" i="11" s="1"/>
  <c r="D95" i="11"/>
  <c r="D92" i="11"/>
  <c r="D89" i="11"/>
  <c r="D86" i="11"/>
  <c r="D83" i="11"/>
  <c r="E83" i="11" s="1"/>
  <c r="D80" i="11"/>
  <c r="D77" i="11"/>
  <c r="D74" i="11"/>
  <c r="D71" i="11"/>
  <c r="D68" i="11"/>
  <c r="E68" i="11" s="1"/>
  <c r="D65" i="11"/>
  <c r="D62" i="11"/>
  <c r="D59" i="11"/>
  <c r="D56" i="11"/>
  <c r="D53" i="11"/>
  <c r="E53" i="11" s="1"/>
  <c r="D50" i="11"/>
  <c r="D47" i="11"/>
  <c r="D44" i="11"/>
  <c r="D41" i="11"/>
  <c r="D38" i="11"/>
  <c r="E38" i="11" s="1"/>
  <c r="D35" i="11"/>
  <c r="D32" i="11"/>
  <c r="D29" i="11"/>
  <c r="D26" i="11"/>
  <c r="D23" i="11"/>
  <c r="E23" i="11" s="1"/>
  <c r="D20" i="11"/>
  <c r="D17" i="11"/>
  <c r="D14" i="11"/>
  <c r="D11" i="11"/>
  <c r="D8" i="11"/>
  <c r="E8" i="11" s="1"/>
  <c r="D5" i="11"/>
  <c r="F410" i="11" l="1"/>
  <c r="G410" i="11" s="1"/>
  <c r="F953" i="11"/>
  <c r="G953" i="11" s="1"/>
  <c r="F935" i="11"/>
  <c r="G935" i="11" s="1"/>
  <c r="F938" i="11"/>
  <c r="G938" i="11" s="1"/>
  <c r="F944" i="11"/>
  <c r="G944" i="11" s="1"/>
  <c r="F947" i="11"/>
  <c r="G947" i="11" s="1"/>
  <c r="F440" i="11"/>
  <c r="G440" i="11" s="1"/>
  <c r="F536" i="11"/>
  <c r="G536" i="11" s="1"/>
  <c r="F560" i="11"/>
  <c r="G560" i="11" s="1"/>
  <c r="F965" i="11"/>
  <c r="G965" i="11" s="1"/>
  <c r="F926" i="11"/>
  <c r="G926" i="11" s="1"/>
  <c r="F956" i="11"/>
  <c r="G956" i="11" s="1"/>
  <c r="F992" i="11"/>
  <c r="G992" i="11" s="1"/>
  <c r="F917" i="11"/>
  <c r="G917" i="11" s="1"/>
  <c r="F1001" i="11"/>
  <c r="G1001" i="11" s="1"/>
  <c r="F971" i="11"/>
  <c r="G971" i="11" s="1"/>
  <c r="F974" i="11"/>
  <c r="G974" i="11" s="1"/>
  <c r="F983" i="11"/>
  <c r="G983" i="11" s="1"/>
  <c r="F962" i="11"/>
  <c r="G962" i="11" s="1"/>
  <c r="F980" i="11"/>
  <c r="G980" i="11" s="1"/>
  <c r="F989" i="11"/>
  <c r="G989" i="11" s="1"/>
  <c r="F998" i="11"/>
  <c r="G998" i="11" s="1"/>
  <c r="F908" i="11"/>
  <c r="G908" i="11" s="1"/>
  <c r="F929" i="11"/>
  <c r="G929" i="11" s="1"/>
  <c r="F920" i="11"/>
  <c r="G920" i="11" s="1"/>
  <c r="F899" i="11"/>
  <c r="G899" i="11" s="1"/>
  <c r="F902" i="11"/>
  <c r="G902" i="11" s="1"/>
  <c r="F911" i="11"/>
  <c r="G911" i="11" s="1"/>
  <c r="F893" i="11"/>
  <c r="F812" i="11"/>
  <c r="G812" i="11" s="1"/>
  <c r="F452" i="11"/>
  <c r="G452" i="11" s="1"/>
  <c r="F29" i="11"/>
  <c r="G29" i="11" s="1"/>
  <c r="F512" i="11"/>
  <c r="G512" i="11" s="1"/>
  <c r="F881" i="11"/>
  <c r="F317" i="11"/>
  <c r="G317" i="11" s="1"/>
  <c r="F89" i="11"/>
  <c r="G89" i="11" s="1"/>
  <c r="F209" i="11"/>
  <c r="G209" i="11" s="1"/>
  <c r="F320" i="11"/>
  <c r="G320" i="11" s="1"/>
  <c r="F890" i="11"/>
  <c r="F101" i="11"/>
  <c r="G101" i="11" s="1"/>
  <c r="F281" i="11"/>
  <c r="G281" i="11" s="1"/>
  <c r="F356" i="11"/>
  <c r="G356" i="11" s="1"/>
  <c r="F884" i="11"/>
  <c r="F680" i="11"/>
  <c r="G680" i="11" s="1"/>
  <c r="F251" i="11"/>
  <c r="G251" i="11" s="1"/>
  <c r="F269" i="11"/>
  <c r="G269" i="11" s="1"/>
  <c r="F266" i="11"/>
  <c r="G266" i="11" s="1"/>
  <c r="F875" i="11"/>
  <c r="G875" i="11" s="1"/>
  <c r="F872" i="11"/>
  <c r="G872" i="11" s="1"/>
  <c r="F167" i="11"/>
  <c r="G167" i="11" s="1"/>
  <c r="F488" i="11"/>
  <c r="G488" i="11" s="1"/>
  <c r="F500" i="11"/>
  <c r="G500" i="11" s="1"/>
  <c r="F131" i="11"/>
  <c r="G131" i="11" s="1"/>
  <c r="F191" i="11"/>
  <c r="G191" i="11" s="1"/>
  <c r="F524" i="11"/>
  <c r="G524" i="11" s="1"/>
  <c r="F149" i="11"/>
  <c r="G149" i="11" s="1"/>
  <c r="F146" i="11"/>
  <c r="G146" i="11" s="1"/>
  <c r="F221" i="11"/>
  <c r="G221" i="11" s="1"/>
  <c r="F26" i="11"/>
  <c r="G26" i="11" s="1"/>
  <c r="F371" i="11"/>
  <c r="G371" i="11" s="1"/>
  <c r="F383" i="11"/>
  <c r="G383" i="11" s="1"/>
  <c r="F59" i="11"/>
  <c r="G59" i="11" s="1"/>
  <c r="F56" i="11"/>
  <c r="G56" i="11" s="1"/>
  <c r="F179" i="11"/>
  <c r="G179" i="11" s="1"/>
  <c r="F176" i="11"/>
  <c r="G176" i="11" s="1"/>
  <c r="F119" i="11"/>
  <c r="G119" i="11" s="1"/>
  <c r="F116" i="11"/>
  <c r="G116" i="11" s="1"/>
  <c r="F299" i="11"/>
  <c r="G299" i="11" s="1"/>
  <c r="F296" i="11"/>
  <c r="G296" i="11" s="1"/>
  <c r="F239" i="11"/>
  <c r="G239" i="11" s="1"/>
  <c r="F236" i="11"/>
  <c r="G236" i="11" s="1"/>
  <c r="F347" i="11"/>
  <c r="G347" i="11" s="1"/>
  <c r="F341" i="11"/>
  <c r="G341" i="11" s="1"/>
  <c r="F395" i="11"/>
  <c r="G395" i="11" s="1"/>
  <c r="F86" i="11"/>
  <c r="G86" i="11" s="1"/>
  <c r="F206" i="11"/>
  <c r="G206" i="11" s="1"/>
  <c r="F326" i="11"/>
  <c r="G326" i="11" s="1"/>
  <c r="F350" i="11"/>
  <c r="G350" i="11" s="1"/>
  <c r="F446" i="11"/>
  <c r="G446" i="11" s="1"/>
  <c r="F386" i="11"/>
  <c r="G386" i="11" s="1"/>
  <c r="F11" i="11"/>
  <c r="G11" i="11" s="1"/>
  <c r="F14" i="11"/>
  <c r="G14" i="11" s="1"/>
  <c r="F5" i="11"/>
  <c r="G5" i="11" s="1"/>
  <c r="F17" i="11"/>
  <c r="G17" i="11" s="1"/>
  <c r="F41" i="11"/>
  <c r="G41" i="11" s="1"/>
  <c r="F44" i="11"/>
  <c r="G44" i="11" s="1"/>
  <c r="F35" i="11"/>
  <c r="G35" i="11" s="1"/>
  <c r="F47" i="11"/>
  <c r="F71" i="11"/>
  <c r="G71" i="11" s="1"/>
  <c r="F74" i="11"/>
  <c r="G74" i="11" s="1"/>
  <c r="F65" i="11"/>
  <c r="G65" i="11" s="1"/>
  <c r="F77" i="11"/>
  <c r="G77" i="11" s="1"/>
  <c r="F227" i="11"/>
  <c r="G227" i="11" s="1"/>
  <c r="F287" i="11"/>
  <c r="G287" i="11" s="1"/>
  <c r="F449" i="11"/>
  <c r="G449" i="11" s="1"/>
  <c r="F425" i="11"/>
  <c r="G425" i="11" s="1"/>
  <c r="F401" i="11"/>
  <c r="G401" i="11" s="1"/>
  <c r="F377" i="11"/>
  <c r="G377" i="11" s="1"/>
  <c r="F557" i="11"/>
  <c r="G557" i="11" s="1"/>
  <c r="F533" i="11"/>
  <c r="G533" i="11" s="1"/>
  <c r="F509" i="11"/>
  <c r="G509" i="11" s="1"/>
  <c r="F485" i="11"/>
  <c r="G485" i="11" s="1"/>
  <c r="F569" i="11"/>
  <c r="G569" i="11" s="1"/>
  <c r="F545" i="11"/>
  <c r="G545" i="11" s="1"/>
  <c r="F521" i="11"/>
  <c r="G521" i="11" s="1"/>
  <c r="F497" i="11"/>
  <c r="G497" i="11" s="1"/>
  <c r="F677" i="11"/>
  <c r="G677" i="11" s="1"/>
  <c r="F653" i="11"/>
  <c r="G653" i="11" s="1"/>
  <c r="F629" i="11"/>
  <c r="G629" i="11" s="1"/>
  <c r="F605" i="11"/>
  <c r="G605" i="11" s="1"/>
  <c r="F689" i="11"/>
  <c r="G689" i="11" s="1"/>
  <c r="F665" i="11"/>
  <c r="G665" i="11" s="1"/>
  <c r="F641" i="11"/>
  <c r="G641" i="11" s="1"/>
  <c r="F617" i="11"/>
  <c r="G617" i="11" s="1"/>
  <c r="F797" i="11"/>
  <c r="G797" i="11" s="1"/>
  <c r="F773" i="11"/>
  <c r="G773" i="11" s="1"/>
  <c r="F749" i="11"/>
  <c r="G749" i="11" s="1"/>
  <c r="F725" i="11"/>
  <c r="G725" i="11" s="1"/>
  <c r="F809" i="11"/>
  <c r="G809" i="11" s="1"/>
  <c r="F785" i="11"/>
  <c r="G785" i="11" s="1"/>
  <c r="F761" i="11"/>
  <c r="G761" i="11" s="1"/>
  <c r="F737" i="11"/>
  <c r="G737" i="11" s="1"/>
  <c r="F95" i="11"/>
  <c r="G95" i="11" s="1"/>
  <c r="F104" i="11"/>
  <c r="G104" i="11" s="1"/>
  <c r="F125" i="11"/>
  <c r="G125" i="11" s="1"/>
  <c r="F134" i="11"/>
  <c r="G134" i="11" s="1"/>
  <c r="F155" i="11"/>
  <c r="G155" i="11" s="1"/>
  <c r="F164" i="11"/>
  <c r="G164" i="11" s="1"/>
  <c r="F185" i="11"/>
  <c r="G185" i="11" s="1"/>
  <c r="F194" i="11"/>
  <c r="G194" i="11" s="1"/>
  <c r="F215" i="11"/>
  <c r="G215" i="11" s="1"/>
  <c r="F224" i="11"/>
  <c r="G224" i="11" s="1"/>
  <c r="F245" i="11"/>
  <c r="G245" i="11" s="1"/>
  <c r="F254" i="11"/>
  <c r="G254" i="11" s="1"/>
  <c r="F275" i="11"/>
  <c r="G275" i="11" s="1"/>
  <c r="F284" i="11"/>
  <c r="G284" i="11" s="1"/>
  <c r="F305" i="11"/>
  <c r="G305" i="11" s="1"/>
  <c r="F314" i="11"/>
  <c r="G314" i="11" s="1"/>
  <c r="F332" i="11"/>
  <c r="G332" i="11" s="1"/>
  <c r="F362" i="11"/>
  <c r="G362" i="11" s="1"/>
  <c r="F137" i="11"/>
  <c r="G137" i="11" s="1"/>
  <c r="F197" i="11"/>
  <c r="G197" i="11" s="1"/>
  <c r="F257" i="11"/>
  <c r="G257" i="11" s="1"/>
  <c r="F92" i="11"/>
  <c r="G92" i="11" s="1"/>
  <c r="F152" i="11"/>
  <c r="G152" i="11" s="1"/>
  <c r="F161" i="11"/>
  <c r="G161" i="11" s="1"/>
  <c r="F182" i="11"/>
  <c r="G182" i="11" s="1"/>
  <c r="F242" i="11"/>
  <c r="G242" i="11" s="1"/>
  <c r="F302" i="11"/>
  <c r="G302" i="11" s="1"/>
  <c r="F311" i="11"/>
  <c r="G311" i="11" s="1"/>
  <c r="F344" i="11"/>
  <c r="G344" i="11" s="1"/>
  <c r="F335" i="11"/>
  <c r="G335" i="11" s="1"/>
  <c r="F443" i="11"/>
  <c r="G443" i="11" s="1"/>
  <c r="F419" i="11"/>
  <c r="G419" i="11" s="1"/>
  <c r="F455" i="11"/>
  <c r="G455" i="11" s="1"/>
  <c r="F431" i="11"/>
  <c r="G431" i="11" s="1"/>
  <c r="F407" i="11"/>
  <c r="G407" i="11" s="1"/>
  <c r="F563" i="11"/>
  <c r="G563" i="11" s="1"/>
  <c r="F539" i="11"/>
  <c r="G539" i="11" s="1"/>
  <c r="F515" i="11"/>
  <c r="G515" i="11" s="1"/>
  <c r="F491" i="11"/>
  <c r="G491" i="11" s="1"/>
  <c r="F575" i="11"/>
  <c r="G575" i="11" s="1"/>
  <c r="F551" i="11"/>
  <c r="G551" i="11" s="1"/>
  <c r="F527" i="11"/>
  <c r="G527" i="11" s="1"/>
  <c r="F503" i="11"/>
  <c r="G503" i="11" s="1"/>
  <c r="F683" i="11"/>
  <c r="G683" i="11" s="1"/>
  <c r="F659" i="11"/>
  <c r="G659" i="11" s="1"/>
  <c r="F635" i="11"/>
  <c r="G635" i="11" s="1"/>
  <c r="F611" i="11"/>
  <c r="G611" i="11" s="1"/>
  <c r="F695" i="11"/>
  <c r="G695" i="11" s="1"/>
  <c r="F671" i="11"/>
  <c r="G671" i="11" s="1"/>
  <c r="F647" i="11"/>
  <c r="G647" i="11" s="1"/>
  <c r="F623" i="11"/>
  <c r="G623" i="11" s="1"/>
  <c r="F803" i="11"/>
  <c r="G803" i="11" s="1"/>
  <c r="F779" i="11"/>
  <c r="G779" i="11" s="1"/>
  <c r="F755" i="11"/>
  <c r="G755" i="11" s="1"/>
  <c r="F731" i="11"/>
  <c r="G731" i="11" s="1"/>
  <c r="F815" i="11"/>
  <c r="G815" i="11" s="1"/>
  <c r="F791" i="11"/>
  <c r="G791" i="11" s="1"/>
  <c r="F767" i="11"/>
  <c r="G767" i="11" s="1"/>
  <c r="F743" i="11"/>
  <c r="G743" i="11" s="1"/>
  <c r="F107" i="11"/>
  <c r="G107" i="11" s="1"/>
  <c r="F437" i="11"/>
  <c r="G437" i="11" s="1"/>
  <c r="F413" i="11"/>
  <c r="G413" i="11" s="1"/>
  <c r="F389" i="11"/>
  <c r="G389" i="11" s="1"/>
  <c r="F365" i="11"/>
  <c r="G365" i="11" s="1"/>
  <c r="F32" i="11"/>
  <c r="F62" i="11"/>
  <c r="G62" i="11" s="1"/>
  <c r="F122" i="11"/>
  <c r="G122" i="11" s="1"/>
  <c r="F212" i="11"/>
  <c r="G212" i="11" s="1"/>
  <c r="F272" i="11"/>
  <c r="G272" i="11" s="1"/>
  <c r="F329" i="11"/>
  <c r="G329" i="11" s="1"/>
  <c r="F359" i="11"/>
  <c r="G359" i="11" s="1"/>
  <c r="F20" i="11"/>
  <c r="G20" i="11" s="1"/>
  <c r="F50" i="11"/>
  <c r="G50" i="11" s="1"/>
  <c r="F80" i="11"/>
  <c r="G80" i="11" s="1"/>
  <c r="F110" i="11"/>
  <c r="G110" i="11" s="1"/>
  <c r="F140" i="11"/>
  <c r="G140" i="11" s="1"/>
  <c r="F170" i="11"/>
  <c r="G170" i="11" s="1"/>
  <c r="F200" i="11"/>
  <c r="G200" i="11" s="1"/>
  <c r="F230" i="11"/>
  <c r="G230" i="11" s="1"/>
  <c r="F260" i="11"/>
  <c r="G260" i="11" s="1"/>
  <c r="F290" i="11"/>
  <c r="G290" i="11" s="1"/>
  <c r="F458" i="11"/>
  <c r="G458" i="11" s="1"/>
  <c r="F434" i="11"/>
  <c r="G434" i="11" s="1"/>
  <c r="F566" i="11"/>
  <c r="G566" i="11" s="1"/>
  <c r="F542" i="11"/>
  <c r="G542" i="11" s="1"/>
  <c r="F518" i="11"/>
  <c r="G518" i="11" s="1"/>
  <c r="F494" i="11"/>
  <c r="G494" i="11" s="1"/>
  <c r="F578" i="11"/>
  <c r="G578" i="11" s="1"/>
  <c r="F554" i="11"/>
  <c r="G554" i="11" s="1"/>
  <c r="F530" i="11"/>
  <c r="G530" i="11" s="1"/>
  <c r="F506" i="11"/>
  <c r="G506" i="11" s="1"/>
  <c r="F686" i="11"/>
  <c r="G686" i="11" s="1"/>
  <c r="F662" i="11"/>
  <c r="G662" i="11" s="1"/>
  <c r="F638" i="11"/>
  <c r="G638" i="11" s="1"/>
  <c r="F614" i="11"/>
  <c r="G614" i="11" s="1"/>
  <c r="F698" i="11"/>
  <c r="G698" i="11" s="1"/>
  <c r="F674" i="11"/>
  <c r="G674" i="11" s="1"/>
  <c r="F650" i="11"/>
  <c r="G650" i="11" s="1"/>
  <c r="F626" i="11"/>
  <c r="G626" i="11" s="1"/>
  <c r="F806" i="11"/>
  <c r="G806" i="11" s="1"/>
  <c r="F782" i="11"/>
  <c r="G782" i="11" s="1"/>
  <c r="F758" i="11"/>
  <c r="G758" i="11" s="1"/>
  <c r="F734" i="11"/>
  <c r="G734" i="11" s="1"/>
  <c r="F818" i="11"/>
  <c r="G818" i="11" s="1"/>
  <c r="F794" i="11"/>
  <c r="G794" i="11" s="1"/>
  <c r="F770" i="11"/>
  <c r="G770" i="11" s="1"/>
  <c r="F746" i="11"/>
  <c r="G746" i="11" s="1"/>
  <c r="G47" i="11" l="1"/>
  <c r="G890" i="11"/>
  <c r="G32" i="11"/>
  <c r="G884" i="11"/>
  <c r="G881" i="11"/>
  <c r="G893" i="11"/>
  <c r="N219" i="10" l="1"/>
  <c r="H219" i="10"/>
  <c r="J219" i="10" s="1"/>
  <c r="F219" i="10"/>
  <c r="N218" i="10"/>
  <c r="N217" i="10"/>
  <c r="F216" i="10"/>
  <c r="H216" i="10" s="1"/>
  <c r="F213" i="10"/>
  <c r="H213" i="10" s="1"/>
  <c r="H210" i="10"/>
  <c r="F210" i="10"/>
  <c r="G219" i="10" s="1"/>
  <c r="F207" i="10"/>
  <c r="G216" i="10" s="1"/>
  <c r="F204" i="10"/>
  <c r="G213" i="10" s="1"/>
  <c r="N201" i="10"/>
  <c r="H201" i="10"/>
  <c r="F201" i="10"/>
  <c r="G201" i="10" s="1"/>
  <c r="N200" i="10"/>
  <c r="N199" i="10"/>
  <c r="H198" i="10"/>
  <c r="J198" i="10" s="1"/>
  <c r="F198" i="10"/>
  <c r="G198" i="10" s="1"/>
  <c r="F195" i="10"/>
  <c r="G195" i="10" s="1"/>
  <c r="F192" i="10"/>
  <c r="H189" i="10"/>
  <c r="F189" i="10"/>
  <c r="H186" i="10"/>
  <c r="F186" i="10"/>
  <c r="G186" i="10" s="1"/>
  <c r="H183" i="10"/>
  <c r="F183" i="10"/>
  <c r="G183" i="10" s="1"/>
  <c r="F180" i="10"/>
  <c r="F177" i="10"/>
  <c r="H177" i="10" s="1"/>
  <c r="F174" i="10"/>
  <c r="H174" i="10" s="1"/>
  <c r="G171" i="10"/>
  <c r="F171" i="10"/>
  <c r="H171" i="10" s="1"/>
  <c r="F168" i="10"/>
  <c r="F165" i="10"/>
  <c r="H165" i="10" s="1"/>
  <c r="F162" i="10"/>
  <c r="H162" i="10" s="1"/>
  <c r="J162" i="10" s="1"/>
  <c r="F159" i="10"/>
  <c r="H159" i="10" s="1"/>
  <c r="F156" i="10"/>
  <c r="F153" i="10"/>
  <c r="H153" i="10" s="1"/>
  <c r="H150" i="10"/>
  <c r="F150" i="10"/>
  <c r="G150" i="10" s="1"/>
  <c r="H147" i="10"/>
  <c r="J147" i="10" s="1"/>
  <c r="G147" i="10"/>
  <c r="F147" i="10"/>
  <c r="N146" i="10"/>
  <c r="N145" i="10"/>
  <c r="N144" i="10"/>
  <c r="F144" i="10"/>
  <c r="H144" i="10" s="1"/>
  <c r="F141" i="10"/>
  <c r="F138" i="10"/>
  <c r="H138" i="10" s="1"/>
  <c r="F135" i="10"/>
  <c r="H132" i="10"/>
  <c r="F132" i="10"/>
  <c r="G132" i="10" s="1"/>
  <c r="F129" i="10"/>
  <c r="N128" i="10"/>
  <c r="N127" i="10"/>
  <c r="N126" i="10"/>
  <c r="F126" i="10"/>
  <c r="G123" i="10"/>
  <c r="F123" i="10"/>
  <c r="H123" i="10" s="1"/>
  <c r="F120" i="10"/>
  <c r="G120" i="10" s="1"/>
  <c r="G117" i="10"/>
  <c r="F117" i="10"/>
  <c r="H117" i="10" s="1"/>
  <c r="F114" i="10"/>
  <c r="N111" i="10"/>
  <c r="H111" i="10"/>
  <c r="F111" i="10"/>
  <c r="G111" i="10" s="1"/>
  <c r="N110" i="10"/>
  <c r="N109" i="10"/>
  <c r="G108" i="10"/>
  <c r="F108" i="10"/>
  <c r="H108" i="10" s="1"/>
  <c r="F105" i="10"/>
  <c r="G105" i="10" s="1"/>
  <c r="F102" i="10"/>
  <c r="H102" i="10" s="1"/>
  <c r="F99" i="10"/>
  <c r="G99" i="10" s="1"/>
  <c r="F96" i="10"/>
  <c r="H96" i="10" s="1"/>
  <c r="N93" i="10"/>
  <c r="F93" i="10"/>
  <c r="H93" i="10" s="1"/>
  <c r="N92" i="10"/>
  <c r="N91" i="10"/>
  <c r="F90" i="10"/>
  <c r="F87" i="10"/>
  <c r="H87" i="10" s="1"/>
  <c r="F84" i="10"/>
  <c r="F81" i="10"/>
  <c r="H81" i="10" s="1"/>
  <c r="F78" i="10"/>
  <c r="F75" i="10"/>
  <c r="H75" i="10" s="1"/>
  <c r="J75" i="10" s="1"/>
  <c r="M74" i="10"/>
  <c r="M73" i="10"/>
  <c r="M72" i="10"/>
  <c r="F72" i="10"/>
  <c r="H72" i="10" s="1"/>
  <c r="F69" i="10"/>
  <c r="F66" i="10"/>
  <c r="H66" i="10" s="1"/>
  <c r="F63" i="10"/>
  <c r="F60" i="10"/>
  <c r="H60" i="10" s="1"/>
  <c r="N57" i="10"/>
  <c r="F57" i="10"/>
  <c r="H57" i="10" s="1"/>
  <c r="N56" i="10"/>
  <c r="N55" i="10"/>
  <c r="F54" i="10"/>
  <c r="H51" i="10"/>
  <c r="F51" i="10"/>
  <c r="G51" i="10" s="1"/>
  <c r="F48" i="10"/>
  <c r="H48" i="10" s="1"/>
  <c r="H45" i="10"/>
  <c r="F45" i="10"/>
  <c r="G45" i="10" s="1"/>
  <c r="F42" i="10"/>
  <c r="H42" i="10" s="1"/>
  <c r="F39" i="10"/>
  <c r="G39" i="10" s="1"/>
  <c r="M38" i="10"/>
  <c r="M37" i="10"/>
  <c r="M36" i="10"/>
  <c r="F36" i="10"/>
  <c r="H33" i="10"/>
  <c r="F33" i="10"/>
  <c r="G33" i="10" s="1"/>
  <c r="F30" i="10"/>
  <c r="H30" i="10" s="1"/>
  <c r="H27" i="10"/>
  <c r="F27" i="10"/>
  <c r="G27" i="10" s="1"/>
  <c r="F24" i="10"/>
  <c r="G24" i="10" s="1"/>
  <c r="F21" i="10"/>
  <c r="H21" i="10" s="1"/>
  <c r="N20" i="10"/>
  <c r="N19" i="10"/>
  <c r="N18" i="10"/>
  <c r="H18" i="10"/>
  <c r="G18" i="10"/>
  <c r="F18" i="10"/>
  <c r="Z17" i="10"/>
  <c r="Y17" i="10"/>
  <c r="X17" i="10"/>
  <c r="W17" i="10"/>
  <c r="V17" i="10"/>
  <c r="U17" i="10"/>
  <c r="T17" i="10"/>
  <c r="S17" i="10"/>
  <c r="F15" i="10"/>
  <c r="G15" i="10" s="1"/>
  <c r="G12" i="10"/>
  <c r="F12" i="10"/>
  <c r="H12" i="10" s="1"/>
  <c r="AN9" i="10"/>
  <c r="AM9" i="10"/>
  <c r="AB9" i="10"/>
  <c r="AB17" i="10" s="1"/>
  <c r="AA9" i="10"/>
  <c r="AA17" i="10" s="1"/>
  <c r="F9" i="10"/>
  <c r="H9" i="10" s="1"/>
  <c r="F6" i="10"/>
  <c r="H6" i="10" s="1"/>
  <c r="D469" i="9"/>
  <c r="D466" i="9"/>
  <c r="D463" i="9"/>
  <c r="D460" i="9"/>
  <c r="E460" i="9" s="1"/>
  <c r="D457" i="9"/>
  <c r="D454" i="9"/>
  <c r="D451" i="9"/>
  <c r="D448" i="9"/>
  <c r="E448" i="9" s="1"/>
  <c r="D445" i="9"/>
  <c r="D442" i="9"/>
  <c r="D439" i="9"/>
  <c r="D436" i="9"/>
  <c r="D433" i="9"/>
  <c r="D430" i="9"/>
  <c r="D427" i="9"/>
  <c r="D424" i="9"/>
  <c r="D421" i="9"/>
  <c r="D418" i="9"/>
  <c r="D415" i="9"/>
  <c r="D412" i="9"/>
  <c r="D409" i="9"/>
  <c r="D406" i="9"/>
  <c r="D403" i="9"/>
  <c r="D400" i="9"/>
  <c r="D397" i="9"/>
  <c r="D394" i="9"/>
  <c r="D391" i="9"/>
  <c r="D388" i="9"/>
  <c r="D385" i="9"/>
  <c r="D382" i="9"/>
  <c r="D379" i="9"/>
  <c r="D376" i="9"/>
  <c r="D373" i="9"/>
  <c r="D370" i="9"/>
  <c r="D367" i="9"/>
  <c r="E364" i="9"/>
  <c r="D364" i="9"/>
  <c r="D361" i="9"/>
  <c r="D358" i="9"/>
  <c r="D355" i="9"/>
  <c r="E352" i="9"/>
  <c r="D352" i="9"/>
  <c r="D349" i="9"/>
  <c r="D346" i="9"/>
  <c r="D343" i="9"/>
  <c r="E340" i="9"/>
  <c r="D340" i="9"/>
  <c r="D337" i="9"/>
  <c r="D334" i="9"/>
  <c r="D331" i="9"/>
  <c r="D328" i="9"/>
  <c r="D325" i="9"/>
  <c r="E325" i="9" s="1"/>
  <c r="D322" i="9"/>
  <c r="D319" i="9"/>
  <c r="D316" i="9"/>
  <c r="D313" i="9"/>
  <c r="E313" i="9" s="1"/>
  <c r="D310" i="9"/>
  <c r="D307" i="9"/>
  <c r="D304" i="9"/>
  <c r="D301" i="9"/>
  <c r="E301" i="9" s="1"/>
  <c r="D298" i="9"/>
  <c r="D295" i="9"/>
  <c r="D292" i="9"/>
  <c r="D289" i="9"/>
  <c r="D286" i="9"/>
  <c r="D283" i="9"/>
  <c r="D280" i="9"/>
  <c r="D277" i="9"/>
  <c r="D274" i="9"/>
  <c r="D271" i="9"/>
  <c r="D268" i="9"/>
  <c r="D265" i="9"/>
  <c r="E262" i="9"/>
  <c r="D262" i="9"/>
  <c r="D259" i="9"/>
  <c r="D256" i="9"/>
  <c r="D253" i="9"/>
  <c r="D250" i="9"/>
  <c r="D247" i="9"/>
  <c r="D244" i="9"/>
  <c r="D241" i="9"/>
  <c r="D238" i="9"/>
  <c r="D235" i="9"/>
  <c r="D232" i="9"/>
  <c r="D229" i="9"/>
  <c r="D226" i="9"/>
  <c r="E226" i="9" s="1"/>
  <c r="D223" i="9"/>
  <c r="D220" i="9"/>
  <c r="D217" i="9"/>
  <c r="E214" i="9"/>
  <c r="D214" i="9"/>
  <c r="D211" i="9"/>
  <c r="D208" i="9"/>
  <c r="D205" i="9"/>
  <c r="E205" i="9" s="1"/>
  <c r="E202" i="9"/>
  <c r="D202" i="9"/>
  <c r="D199" i="9"/>
  <c r="E199" i="9" s="1"/>
  <c r="D196" i="9"/>
  <c r="D193" i="9"/>
  <c r="E193" i="9" s="1"/>
  <c r="D190" i="9"/>
  <c r="D187" i="9"/>
  <c r="E187" i="9" s="1"/>
  <c r="D184" i="9"/>
  <c r="E184" i="9" s="1"/>
  <c r="D181" i="9"/>
  <c r="D178" i="9"/>
  <c r="E178" i="9" s="1"/>
  <c r="D175" i="9"/>
  <c r="D172" i="9"/>
  <c r="E172" i="9" s="1"/>
  <c r="D169" i="9"/>
  <c r="D166" i="9"/>
  <c r="E166" i="9" s="1"/>
  <c r="D163" i="9"/>
  <c r="D160" i="9"/>
  <c r="E160" i="9" s="1"/>
  <c r="D157" i="9"/>
  <c r="E154" i="9"/>
  <c r="D154" i="9"/>
  <c r="D151" i="9"/>
  <c r="E148" i="9"/>
  <c r="D148" i="9"/>
  <c r="E145" i="9"/>
  <c r="D145" i="9"/>
  <c r="E142" i="9"/>
  <c r="D142" i="9"/>
  <c r="D139" i="9"/>
  <c r="E136" i="9"/>
  <c r="D136" i="9"/>
  <c r="E133" i="9"/>
  <c r="D133" i="9"/>
  <c r="E130" i="9"/>
  <c r="D130" i="9"/>
  <c r="D127" i="9"/>
  <c r="E124" i="9"/>
  <c r="D124" i="9"/>
  <c r="E121" i="9"/>
  <c r="D121" i="9"/>
  <c r="E118" i="9"/>
  <c r="D118" i="9"/>
  <c r="D115" i="9"/>
  <c r="D112" i="9"/>
  <c r="E112" i="9" s="1"/>
  <c r="D109" i="9"/>
  <c r="D106" i="9"/>
  <c r="E106" i="9" s="1"/>
  <c r="D103" i="9"/>
  <c r="D100" i="9"/>
  <c r="E100" i="9" s="1"/>
  <c r="D97" i="9"/>
  <c r="D94" i="9"/>
  <c r="E94" i="9" s="1"/>
  <c r="D91" i="9"/>
  <c r="D88" i="9"/>
  <c r="E88" i="9" s="1"/>
  <c r="D85" i="9"/>
  <c r="D82" i="9"/>
  <c r="E82" i="9" s="1"/>
  <c r="D79" i="9"/>
  <c r="D76" i="9"/>
  <c r="E76" i="9" s="1"/>
  <c r="D73" i="9"/>
  <c r="D70" i="9"/>
  <c r="E70" i="9" s="1"/>
  <c r="D67" i="9"/>
  <c r="D64" i="9"/>
  <c r="E64" i="9" s="1"/>
  <c r="D61" i="9"/>
  <c r="E61" i="9" s="1"/>
  <c r="D58" i="9"/>
  <c r="E58" i="9" s="1"/>
  <c r="D55" i="9"/>
  <c r="E55" i="9" s="1"/>
  <c r="D52" i="9"/>
  <c r="E52" i="9" s="1"/>
  <c r="D49" i="9"/>
  <c r="E49" i="9" s="1"/>
  <c r="D46" i="9"/>
  <c r="E46" i="9" s="1"/>
  <c r="D43" i="9"/>
  <c r="E40" i="9"/>
  <c r="D40" i="9"/>
  <c r="D37" i="9"/>
  <c r="E433" i="9" s="1"/>
  <c r="D34" i="9"/>
  <c r="E430" i="9" s="1"/>
  <c r="D31" i="9"/>
  <c r="D28" i="9"/>
  <c r="E424" i="9" s="1"/>
  <c r="D25" i="9"/>
  <c r="E421" i="9" s="1"/>
  <c r="D22" i="9"/>
  <c r="E418" i="9" s="1"/>
  <c r="D19" i="9"/>
  <c r="D16" i="9"/>
  <c r="E412" i="9" s="1"/>
  <c r="D13" i="9"/>
  <c r="E409" i="9" s="1"/>
  <c r="D10" i="9"/>
  <c r="E334" i="9" s="1"/>
  <c r="D7" i="9"/>
  <c r="D4" i="9"/>
  <c r="E436" i="9" s="1"/>
  <c r="J57" i="10" l="1"/>
  <c r="I195" i="10"/>
  <c r="G6" i="10"/>
  <c r="I15" i="10"/>
  <c r="H24" i="10"/>
  <c r="G36" i="10"/>
  <c r="I36" i="10" s="1"/>
  <c r="G42" i="10"/>
  <c r="G48" i="10"/>
  <c r="G57" i="10"/>
  <c r="G78" i="10"/>
  <c r="G96" i="10"/>
  <c r="G165" i="10"/>
  <c r="G177" i="10"/>
  <c r="G189" i="10"/>
  <c r="H195" i="10"/>
  <c r="G207" i="10"/>
  <c r="I216" i="10" s="1"/>
  <c r="I21" i="10"/>
  <c r="I33" i="10"/>
  <c r="H15" i="10"/>
  <c r="J15" i="10" s="1"/>
  <c r="G21" i="10"/>
  <c r="H36" i="10"/>
  <c r="J36" i="10" s="1"/>
  <c r="G66" i="10"/>
  <c r="H78" i="10"/>
  <c r="J87" i="10" s="1"/>
  <c r="G90" i="10"/>
  <c r="H105" i="10"/>
  <c r="J105" i="10" s="1"/>
  <c r="H120" i="10"/>
  <c r="G144" i="10"/>
  <c r="G153" i="10"/>
  <c r="G159" i="10"/>
  <c r="I159" i="10" s="1"/>
  <c r="G162" i="10"/>
  <c r="G174" i="10"/>
  <c r="I183" i="10" s="1"/>
  <c r="H207" i="10"/>
  <c r="J33" i="10"/>
  <c r="L33" i="10" s="1"/>
  <c r="H39" i="10"/>
  <c r="I51" i="10"/>
  <c r="H90" i="10"/>
  <c r="J90" i="10" s="1"/>
  <c r="H99" i="10"/>
  <c r="J108" i="10" s="1"/>
  <c r="G138" i="10"/>
  <c r="I147" i="10" s="1"/>
  <c r="G204" i="10"/>
  <c r="J21" i="10"/>
  <c r="J39" i="10"/>
  <c r="J18" i="10"/>
  <c r="N15" i="10" s="1"/>
  <c r="G9" i="10"/>
  <c r="I18" i="10" s="1"/>
  <c r="G30" i="10"/>
  <c r="I39" i="10" s="1"/>
  <c r="I57" i="10"/>
  <c r="I105" i="10"/>
  <c r="H114" i="10"/>
  <c r="J123" i="10" s="1"/>
  <c r="G114" i="10"/>
  <c r="I123" i="10" s="1"/>
  <c r="H129" i="10"/>
  <c r="J129" i="10" s="1"/>
  <c r="G129" i="10"/>
  <c r="I129" i="10" s="1"/>
  <c r="J159" i="10"/>
  <c r="H192" i="10"/>
  <c r="J201" i="10" s="1"/>
  <c r="G192" i="10"/>
  <c r="I201" i="10" s="1"/>
  <c r="J195" i="10"/>
  <c r="J216" i="10"/>
  <c r="J51" i="10"/>
  <c r="H63" i="10"/>
  <c r="J72" i="10" s="1"/>
  <c r="G63" i="10"/>
  <c r="H126" i="10"/>
  <c r="J126" i="10" s="1"/>
  <c r="G126" i="10"/>
  <c r="I126" i="10" s="1"/>
  <c r="H156" i="10"/>
  <c r="J165" i="10" s="1"/>
  <c r="G156" i="10"/>
  <c r="I165" i="10" s="1"/>
  <c r="H135" i="10"/>
  <c r="J144" i="10" s="1"/>
  <c r="G135" i="10"/>
  <c r="I144" i="10" s="1"/>
  <c r="H141" i="10"/>
  <c r="J141" i="10" s="1"/>
  <c r="G141" i="10"/>
  <c r="I141" i="10" s="1"/>
  <c r="J183" i="10"/>
  <c r="H54" i="10"/>
  <c r="J54" i="10" s="1"/>
  <c r="G54" i="10"/>
  <c r="I54" i="10" s="1"/>
  <c r="M51" i="10" s="1"/>
  <c r="H69" i="10"/>
  <c r="J69" i="10" s="1"/>
  <c r="G69" i="10"/>
  <c r="H84" i="10"/>
  <c r="J93" i="10" s="1"/>
  <c r="G84" i="10"/>
  <c r="I108" i="10"/>
  <c r="J111" i="10"/>
  <c r="H168" i="10"/>
  <c r="J177" i="10" s="1"/>
  <c r="G168" i="10"/>
  <c r="I177" i="10" s="1"/>
  <c r="H180" i="10"/>
  <c r="J180" i="10" s="1"/>
  <c r="G180" i="10"/>
  <c r="I180" i="10" s="1"/>
  <c r="I198" i="10"/>
  <c r="I213" i="10"/>
  <c r="H204" i="10"/>
  <c r="J213" i="10" s="1"/>
  <c r="G60" i="10"/>
  <c r="G72" i="10"/>
  <c r="G75" i="10"/>
  <c r="I75" i="10" s="1"/>
  <c r="G81" i="10"/>
  <c r="I90" i="10" s="1"/>
  <c r="G87" i="10"/>
  <c r="G93" i="10"/>
  <c r="G102" i="10"/>
  <c r="I111" i="10" s="1"/>
  <c r="G210" i="10"/>
  <c r="I219" i="10" s="1"/>
  <c r="E403" i="9"/>
  <c r="E115" i="9"/>
  <c r="F112" i="9" s="1"/>
  <c r="E259" i="9"/>
  <c r="E331" i="9"/>
  <c r="E415" i="9"/>
  <c r="E343" i="9"/>
  <c r="E91" i="9"/>
  <c r="E271" i="9"/>
  <c r="E127" i="9"/>
  <c r="E427" i="9"/>
  <c r="E355" i="9"/>
  <c r="E283" i="9"/>
  <c r="E139" i="9"/>
  <c r="E103" i="9"/>
  <c r="E211" i="9"/>
  <c r="F211" i="9" s="1"/>
  <c r="G211" i="9" s="1"/>
  <c r="E43" i="9"/>
  <c r="F40" i="9" s="1"/>
  <c r="E67" i="9"/>
  <c r="E79" i="9"/>
  <c r="F76" i="9" s="1"/>
  <c r="F184" i="9"/>
  <c r="F193" i="9" s="1"/>
  <c r="G193" i="9" s="1"/>
  <c r="F205" i="9"/>
  <c r="G205" i="9" s="1"/>
  <c r="F199" i="9"/>
  <c r="G199" i="9" s="1"/>
  <c r="F202" i="9"/>
  <c r="G202" i="9" s="1"/>
  <c r="E307" i="9"/>
  <c r="E319" i="9"/>
  <c r="E157" i="9"/>
  <c r="E169" i="9"/>
  <c r="E181" i="9"/>
  <c r="E190" i="9"/>
  <c r="E229" i="9"/>
  <c r="E235" i="9"/>
  <c r="E241" i="9"/>
  <c r="E247" i="9"/>
  <c r="E253" i="9"/>
  <c r="E268" i="9"/>
  <c r="E280" i="9"/>
  <c r="E292" i="9"/>
  <c r="E337" i="9"/>
  <c r="E349" i="9"/>
  <c r="E361" i="9"/>
  <c r="E367" i="9"/>
  <c r="E376" i="9"/>
  <c r="E382" i="9"/>
  <c r="E388" i="9"/>
  <c r="E394" i="9"/>
  <c r="E400" i="9"/>
  <c r="E406" i="9"/>
  <c r="E439" i="9"/>
  <c r="F436" i="9" s="1"/>
  <c r="E451" i="9"/>
  <c r="E463" i="9"/>
  <c r="E73" i="9"/>
  <c r="E85" i="9"/>
  <c r="E97" i="9"/>
  <c r="E109" i="9"/>
  <c r="E151" i="9"/>
  <c r="F148" i="9" s="1"/>
  <c r="E196" i="9"/>
  <c r="E208" i="9"/>
  <c r="F208" i="9" s="1"/>
  <c r="G208" i="9" s="1"/>
  <c r="E220" i="9"/>
  <c r="E265" i="9"/>
  <c r="E277" i="9"/>
  <c r="E289" i="9"/>
  <c r="E295" i="9"/>
  <c r="E304" i="9"/>
  <c r="E310" i="9"/>
  <c r="E316" i="9"/>
  <c r="E322" i="9"/>
  <c r="E328" i="9"/>
  <c r="F328" i="9" s="1"/>
  <c r="F352" i="9" s="1"/>
  <c r="G352" i="9" s="1"/>
  <c r="E346" i="9"/>
  <c r="E358" i="9"/>
  <c r="E370" i="9"/>
  <c r="F364" i="9" s="1"/>
  <c r="E442" i="9"/>
  <c r="E454" i="9"/>
  <c r="E466" i="9"/>
  <c r="F214" i="9"/>
  <c r="G214" i="9" s="1"/>
  <c r="F340" i="9"/>
  <c r="G340" i="9" s="1"/>
  <c r="E163" i="9"/>
  <c r="E175" i="9"/>
  <c r="E217" i="9"/>
  <c r="F217" i="9" s="1"/>
  <c r="G217" i="9" s="1"/>
  <c r="E223" i="9"/>
  <c r="E232" i="9"/>
  <c r="E238" i="9"/>
  <c r="E244" i="9"/>
  <c r="E250" i="9"/>
  <c r="E256" i="9"/>
  <c r="E274" i="9"/>
  <c r="E286" i="9"/>
  <c r="E298" i="9"/>
  <c r="E373" i="9"/>
  <c r="E379" i="9"/>
  <c r="E385" i="9"/>
  <c r="E391" i="9"/>
  <c r="E397" i="9"/>
  <c r="E445" i="9"/>
  <c r="E457" i="9"/>
  <c r="E469" i="9"/>
  <c r="I72" i="10" l="1"/>
  <c r="N33" i="10"/>
  <c r="M195" i="10"/>
  <c r="I87" i="10"/>
  <c r="I93" i="10"/>
  <c r="K15" i="10"/>
  <c r="K51" i="10"/>
  <c r="O51" i="10" s="1"/>
  <c r="I162" i="10"/>
  <c r="K159" i="10" s="1"/>
  <c r="N177" i="10"/>
  <c r="L177" i="10"/>
  <c r="M33" i="10"/>
  <c r="K33" i="10"/>
  <c r="N213" i="10"/>
  <c r="L213" i="10"/>
  <c r="N123" i="10"/>
  <c r="L123" i="10"/>
  <c r="O15" i="10"/>
  <c r="N87" i="10"/>
  <c r="L87" i="10"/>
  <c r="M123" i="10"/>
  <c r="K123" i="10"/>
  <c r="M177" i="10"/>
  <c r="K177" i="10"/>
  <c r="O159" i="10"/>
  <c r="I69" i="10"/>
  <c r="K105" i="10"/>
  <c r="M105" i="10"/>
  <c r="M15" i="10"/>
  <c r="K16" i="10" s="1"/>
  <c r="O16" i="10" s="1"/>
  <c r="K52" i="10"/>
  <c r="O52" i="10" s="1"/>
  <c r="L69" i="10"/>
  <c r="N69" i="10"/>
  <c r="L141" i="10"/>
  <c r="N141" i="10"/>
  <c r="N105" i="10"/>
  <c r="L105" i="10"/>
  <c r="P33" i="10"/>
  <c r="L32" i="10"/>
  <c r="P32" i="10" s="1"/>
  <c r="P31" i="10" s="1"/>
  <c r="AF7" i="10" s="1"/>
  <c r="L34" i="10"/>
  <c r="P34" i="10" s="1"/>
  <c r="L15" i="10"/>
  <c r="N51" i="10"/>
  <c r="L51" i="10"/>
  <c r="K195" i="10"/>
  <c r="K87" i="10"/>
  <c r="M87" i="10"/>
  <c r="M141" i="10"/>
  <c r="K141" i="10"/>
  <c r="K213" i="10"/>
  <c r="M213" i="10"/>
  <c r="L195" i="10"/>
  <c r="N195" i="10"/>
  <c r="L159" i="10"/>
  <c r="N159" i="10"/>
  <c r="F172" i="9"/>
  <c r="G172" i="9" s="1"/>
  <c r="F166" i="9"/>
  <c r="G166" i="9" s="1"/>
  <c r="F178" i="9"/>
  <c r="G178" i="9" s="1"/>
  <c r="F160" i="9"/>
  <c r="G160" i="9" s="1"/>
  <c r="F106" i="9"/>
  <c r="G106" i="9" s="1"/>
  <c r="F88" i="9"/>
  <c r="G88" i="9" s="1"/>
  <c r="F100" i="9"/>
  <c r="G100" i="9" s="1"/>
  <c r="F94" i="9"/>
  <c r="G94" i="9" s="1"/>
  <c r="F124" i="9"/>
  <c r="G124" i="9" s="1"/>
  <c r="F133" i="9"/>
  <c r="G133" i="9" s="1"/>
  <c r="F130" i="9"/>
  <c r="G130" i="9" s="1"/>
  <c r="F145" i="9"/>
  <c r="G145" i="9" s="1"/>
  <c r="F121" i="9"/>
  <c r="G121" i="9" s="1"/>
  <c r="F136" i="9"/>
  <c r="G136" i="9" s="1"/>
  <c r="F142" i="9"/>
  <c r="G142" i="9" s="1"/>
  <c r="F58" i="9"/>
  <c r="G58" i="9" s="1"/>
  <c r="F52" i="9"/>
  <c r="G52" i="9" s="1"/>
  <c r="F64" i="9"/>
  <c r="G64" i="9" s="1"/>
  <c r="F49" i="9"/>
  <c r="G49" i="9" s="1"/>
  <c r="F70" i="9"/>
  <c r="G70" i="9" s="1"/>
  <c r="F55" i="9"/>
  <c r="G55" i="9" s="1"/>
  <c r="F61" i="9"/>
  <c r="G61" i="9" s="1"/>
  <c r="F448" i="9"/>
  <c r="G448" i="9" s="1"/>
  <c r="F460" i="9"/>
  <c r="G460" i="9" s="1"/>
  <c r="F469" i="9"/>
  <c r="G469" i="9" s="1"/>
  <c r="F73" i="9"/>
  <c r="G73" i="9" s="1"/>
  <c r="F388" i="9"/>
  <c r="G388" i="9" s="1"/>
  <c r="F361" i="9"/>
  <c r="G361" i="9" s="1"/>
  <c r="F181" i="9"/>
  <c r="G181" i="9" s="1"/>
  <c r="F385" i="9"/>
  <c r="G385" i="9" s="1"/>
  <c r="F220" i="9"/>
  <c r="F235" i="9" s="1"/>
  <c r="G235" i="9" s="1"/>
  <c r="F109" i="9"/>
  <c r="G109" i="9" s="1"/>
  <c r="F382" i="9"/>
  <c r="G382" i="9" s="1"/>
  <c r="F349" i="9"/>
  <c r="G349" i="9" s="1"/>
  <c r="F169" i="9"/>
  <c r="G169" i="9" s="1"/>
  <c r="F355" i="9"/>
  <c r="G355" i="9" s="1"/>
  <c r="F91" i="9"/>
  <c r="G91" i="9" s="1"/>
  <c r="F445" i="9"/>
  <c r="G445" i="9" s="1"/>
  <c r="F379" i="9"/>
  <c r="G379" i="9" s="1"/>
  <c r="F175" i="9"/>
  <c r="G175" i="9" s="1"/>
  <c r="F466" i="9"/>
  <c r="G466" i="9" s="1"/>
  <c r="F358" i="9"/>
  <c r="G358" i="9" s="1"/>
  <c r="F316" i="9"/>
  <c r="G316" i="9" s="1"/>
  <c r="F97" i="9"/>
  <c r="G97" i="9" s="1"/>
  <c r="F463" i="9"/>
  <c r="G463" i="9" s="1"/>
  <c r="F400" i="9"/>
  <c r="F376" i="9"/>
  <c r="G376" i="9" s="1"/>
  <c r="F337" i="9"/>
  <c r="G337" i="9" s="1"/>
  <c r="F157" i="9"/>
  <c r="G157" i="9" s="1"/>
  <c r="F103" i="9"/>
  <c r="G103" i="9" s="1"/>
  <c r="F427" i="9"/>
  <c r="G427" i="9" s="1"/>
  <c r="F343" i="9"/>
  <c r="G343" i="9" s="1"/>
  <c r="F397" i="9"/>
  <c r="G397" i="9" s="1"/>
  <c r="F373" i="9"/>
  <c r="G373" i="9" s="1"/>
  <c r="F256" i="9"/>
  <c r="F286" i="9" s="1"/>
  <c r="G286" i="9" s="1"/>
  <c r="F163" i="9"/>
  <c r="G163" i="9" s="1"/>
  <c r="F454" i="9"/>
  <c r="G454" i="9" s="1"/>
  <c r="F346" i="9"/>
  <c r="G346" i="9" s="1"/>
  <c r="F196" i="9"/>
  <c r="G196" i="9" s="1"/>
  <c r="F85" i="9"/>
  <c r="G85" i="9" s="1"/>
  <c r="F451" i="9"/>
  <c r="G451" i="9" s="1"/>
  <c r="F394" i="9"/>
  <c r="G394" i="9" s="1"/>
  <c r="F292" i="9"/>
  <c r="F247" i="9"/>
  <c r="G247" i="9" s="1"/>
  <c r="F67" i="9"/>
  <c r="G67" i="9" s="1"/>
  <c r="F139" i="9"/>
  <c r="G139" i="9" s="1"/>
  <c r="F127" i="9"/>
  <c r="G127" i="9" s="1"/>
  <c r="F391" i="9"/>
  <c r="G391" i="9" s="1"/>
  <c r="F304" i="9"/>
  <c r="G304" i="9" s="1"/>
  <c r="F457" i="9"/>
  <c r="G457" i="9" s="1"/>
  <c r="K50" i="10" l="1"/>
  <c r="O50" i="10" s="1"/>
  <c r="O49" i="10" s="1"/>
  <c r="U7" i="10" s="1"/>
  <c r="V15" i="10" s="1"/>
  <c r="M159" i="10"/>
  <c r="K142" i="10"/>
  <c r="O142" i="10" s="1"/>
  <c r="O141" i="10"/>
  <c r="K140" i="10"/>
  <c r="O140" i="10" s="1"/>
  <c r="O139" i="10" s="1"/>
  <c r="Z7" i="10" s="1"/>
  <c r="U15" i="10" s="1"/>
  <c r="O195" i="10"/>
  <c r="K194" i="10"/>
  <c r="O194" i="10" s="1"/>
  <c r="K196" i="10"/>
  <c r="O196" i="10" s="1"/>
  <c r="P69" i="10"/>
  <c r="L68" i="10"/>
  <c r="P68" i="10" s="1"/>
  <c r="L70" i="10"/>
  <c r="P70" i="10" s="1"/>
  <c r="L124" i="10"/>
  <c r="P124" i="10" s="1"/>
  <c r="P123" i="10"/>
  <c r="L122" i="10"/>
  <c r="P122" i="10" s="1"/>
  <c r="O33" i="10"/>
  <c r="K32" i="10"/>
  <c r="O32" i="10" s="1"/>
  <c r="O31" i="10" s="1"/>
  <c r="T7" i="10" s="1"/>
  <c r="S15" i="10" s="1"/>
  <c r="K34" i="10"/>
  <c r="O34" i="10" s="1"/>
  <c r="P195" i="10"/>
  <c r="L194" i="10"/>
  <c r="P194" i="10" s="1"/>
  <c r="L196" i="10"/>
  <c r="P196" i="10" s="1"/>
  <c r="L52" i="10"/>
  <c r="P52" i="10" s="1"/>
  <c r="P51" i="10"/>
  <c r="L50" i="10"/>
  <c r="P50" i="10" s="1"/>
  <c r="K122" i="10"/>
  <c r="O122" i="10" s="1"/>
  <c r="K124" i="10"/>
  <c r="O124" i="10" s="1"/>
  <c r="O123" i="10"/>
  <c r="K14" i="10"/>
  <c r="O14" i="10" s="1"/>
  <c r="O13" i="10" s="1"/>
  <c r="S7" i="10" s="1"/>
  <c r="W15" i="10" s="1"/>
  <c r="AF6" i="10"/>
  <c r="P35" i="10"/>
  <c r="AF8" i="10" s="1"/>
  <c r="P141" i="10"/>
  <c r="L140" i="10"/>
  <c r="P140" i="10" s="1"/>
  <c r="L142" i="10"/>
  <c r="P142" i="10" s="1"/>
  <c r="O53" i="10"/>
  <c r="U8" i="10" s="1"/>
  <c r="V16" i="10" s="1"/>
  <c r="U6" i="10"/>
  <c r="V14" i="10" s="1"/>
  <c r="O105" i="10"/>
  <c r="K104" i="10"/>
  <c r="O104" i="10" s="1"/>
  <c r="O103" i="10" s="1"/>
  <c r="X7" i="10" s="1"/>
  <c r="X15" i="10" s="1"/>
  <c r="K106" i="10"/>
  <c r="O106" i="10" s="1"/>
  <c r="S6" i="10"/>
  <c r="W14" i="10" s="1"/>
  <c r="O17" i="10"/>
  <c r="S8" i="10" s="1"/>
  <c r="W16" i="10" s="1"/>
  <c r="L212" i="10"/>
  <c r="P212" i="10" s="1"/>
  <c r="P211" i="10" s="1"/>
  <c r="AN7" i="10" s="1"/>
  <c r="L214" i="10"/>
  <c r="P214" i="10" s="1"/>
  <c r="P213" i="10"/>
  <c r="L178" i="10"/>
  <c r="P178" i="10" s="1"/>
  <c r="P177" i="10"/>
  <c r="P179" i="10" s="1"/>
  <c r="L176" i="10"/>
  <c r="P176" i="10" s="1"/>
  <c r="P159" i="10"/>
  <c r="L158" i="10"/>
  <c r="P158" i="10" s="1"/>
  <c r="P157" i="10" s="1"/>
  <c r="L160" i="10"/>
  <c r="P160" i="10" s="1"/>
  <c r="O213" i="10"/>
  <c r="K212" i="10"/>
  <c r="O212" i="10" s="1"/>
  <c r="K214" i="10"/>
  <c r="O214" i="10" s="1"/>
  <c r="O87" i="10"/>
  <c r="K86" i="10"/>
  <c r="O86" i="10" s="1"/>
  <c r="K88" i="10"/>
  <c r="O88" i="10" s="1"/>
  <c r="P15" i="10"/>
  <c r="L14" i="10"/>
  <c r="P14" i="10" s="1"/>
  <c r="P13" i="10" s="1"/>
  <c r="AE7" i="10" s="1"/>
  <c r="L16" i="10"/>
  <c r="P16" i="10" s="1"/>
  <c r="L104" i="10"/>
  <c r="P104" i="10" s="1"/>
  <c r="L106" i="10"/>
  <c r="P106" i="10" s="1"/>
  <c r="P105" i="10"/>
  <c r="M69" i="10"/>
  <c r="K69" i="10"/>
  <c r="K176" i="10"/>
  <c r="O176" i="10" s="1"/>
  <c r="K178" i="10"/>
  <c r="O178" i="10" s="1"/>
  <c r="O177" i="10"/>
  <c r="P87" i="10"/>
  <c r="L86" i="10"/>
  <c r="P86" i="10" s="1"/>
  <c r="P85" i="10" s="1"/>
  <c r="AI7" i="10" s="1"/>
  <c r="L88" i="10"/>
  <c r="P88" i="10" s="1"/>
  <c r="F229" i="9"/>
  <c r="G229" i="9" s="1"/>
  <c r="F424" i="9"/>
  <c r="G424" i="9" s="1"/>
  <c r="F430" i="9"/>
  <c r="G430" i="9" s="1"/>
  <c r="F409" i="9"/>
  <c r="G409" i="9" s="1"/>
  <c r="F421" i="9"/>
  <c r="G421" i="9" s="1"/>
  <c r="F433" i="9"/>
  <c r="G433" i="9" s="1"/>
  <c r="F412" i="9"/>
  <c r="G412" i="9" s="1"/>
  <c r="F418" i="9"/>
  <c r="G418" i="9" s="1"/>
  <c r="F238" i="9"/>
  <c r="G238" i="9" s="1"/>
  <c r="F268" i="9"/>
  <c r="G268" i="9" s="1"/>
  <c r="F241" i="9"/>
  <c r="G241" i="9" s="1"/>
  <c r="F265" i="9"/>
  <c r="G265" i="9" s="1"/>
  <c r="F301" i="9"/>
  <c r="G301" i="9" s="1"/>
  <c r="F313" i="9"/>
  <c r="G313" i="9" s="1"/>
  <c r="F325" i="9"/>
  <c r="G325" i="9" s="1"/>
  <c r="F253" i="9"/>
  <c r="G253" i="9" s="1"/>
  <c r="F274" i="9"/>
  <c r="G274" i="9" s="1"/>
  <c r="F322" i="9"/>
  <c r="G322" i="9" s="1"/>
  <c r="F271" i="9"/>
  <c r="G271" i="9" s="1"/>
  <c r="F250" i="9"/>
  <c r="G250" i="9" s="1"/>
  <c r="F277" i="9"/>
  <c r="G277" i="9" s="1"/>
  <c r="F319" i="9"/>
  <c r="G319" i="9" s="1"/>
  <c r="F244" i="9"/>
  <c r="G244" i="9" s="1"/>
  <c r="F283" i="9"/>
  <c r="G283" i="9" s="1"/>
  <c r="F280" i="9"/>
  <c r="G280" i="9" s="1"/>
  <c r="F415" i="9"/>
  <c r="G415" i="9" s="1"/>
  <c r="F307" i="9"/>
  <c r="G307" i="9" s="1"/>
  <c r="F310" i="9"/>
  <c r="G310" i="9" s="1"/>
  <c r="F232" i="9"/>
  <c r="G232" i="9" s="1"/>
  <c r="F289" i="9"/>
  <c r="G289" i="9" s="1"/>
  <c r="K158" i="10" l="1"/>
  <c r="O158" i="10" s="1"/>
  <c r="O157" i="10" s="1"/>
  <c r="K160" i="10"/>
  <c r="O160" i="10" s="1"/>
  <c r="O161" i="10" s="1"/>
  <c r="O179" i="10"/>
  <c r="O85" i="10"/>
  <c r="W7" i="10" s="1"/>
  <c r="Z15" i="10" s="1"/>
  <c r="P175" i="10"/>
  <c r="P121" i="10"/>
  <c r="AK7" i="10" s="1"/>
  <c r="P67" i="10"/>
  <c r="AH7" i="10" s="1"/>
  <c r="O215" i="10"/>
  <c r="AB8" i="10" s="1"/>
  <c r="AB16" i="10" s="1"/>
  <c r="AB6" i="10"/>
  <c r="AB14" i="10" s="1"/>
  <c r="O125" i="10"/>
  <c r="Y8" i="10" s="1"/>
  <c r="Y16" i="10" s="1"/>
  <c r="Y6" i="10"/>
  <c r="Y14" i="10" s="1"/>
  <c r="P197" i="10"/>
  <c r="AM8" i="10" s="1"/>
  <c r="AM6" i="10"/>
  <c r="P107" i="10"/>
  <c r="AJ8" i="10" s="1"/>
  <c r="AJ6" i="10"/>
  <c r="AH6" i="10"/>
  <c r="P71" i="10"/>
  <c r="AH8" i="10" s="1"/>
  <c r="P143" i="10"/>
  <c r="AL8" i="10" s="1"/>
  <c r="AL6" i="10"/>
  <c r="P53" i="10"/>
  <c r="AG8" i="10" s="1"/>
  <c r="AG6" i="10"/>
  <c r="AA6" i="10"/>
  <c r="AA14" i="10" s="1"/>
  <c r="O197" i="10"/>
  <c r="AA8" i="10" s="1"/>
  <c r="AA16" i="10" s="1"/>
  <c r="W6" i="10"/>
  <c r="Z14" i="10" s="1"/>
  <c r="O89" i="10"/>
  <c r="W8" i="10" s="1"/>
  <c r="Z16" i="10" s="1"/>
  <c r="P125" i="10"/>
  <c r="AK8" i="10" s="1"/>
  <c r="AK6" i="10"/>
  <c r="O175" i="10"/>
  <c r="P17" i="10"/>
  <c r="AE8" i="10" s="1"/>
  <c r="AE6" i="10"/>
  <c r="O121" i="10"/>
  <c r="Y7" i="10" s="1"/>
  <c r="Y15" i="10" s="1"/>
  <c r="O143" i="10"/>
  <c r="Z8" i="10" s="1"/>
  <c r="U16" i="10" s="1"/>
  <c r="Z6" i="10"/>
  <c r="U14" i="10" s="1"/>
  <c r="P89" i="10"/>
  <c r="AI8" i="10" s="1"/>
  <c r="AI6" i="10"/>
  <c r="K70" i="10"/>
  <c r="O70" i="10" s="1"/>
  <c r="O69" i="10"/>
  <c r="K68" i="10"/>
  <c r="O68" i="10" s="1"/>
  <c r="P103" i="10"/>
  <c r="AJ7" i="10" s="1"/>
  <c r="O211" i="10"/>
  <c r="AB7" i="10" s="1"/>
  <c r="AB15" i="10" s="1"/>
  <c r="P161" i="10"/>
  <c r="P215" i="10"/>
  <c r="AN8" i="10" s="1"/>
  <c r="AN6" i="10"/>
  <c r="O107" i="10"/>
  <c r="X8" i="10" s="1"/>
  <c r="X16" i="10" s="1"/>
  <c r="X6" i="10"/>
  <c r="X14" i="10" s="1"/>
  <c r="P139" i="10"/>
  <c r="AL7" i="10" s="1"/>
  <c r="P49" i="10"/>
  <c r="AG7" i="10" s="1"/>
  <c r="P193" i="10"/>
  <c r="AM7" i="10" s="1"/>
  <c r="T6" i="10"/>
  <c r="S14" i="10" s="1"/>
  <c r="O35" i="10"/>
  <c r="T8" i="10" s="1"/>
  <c r="S16" i="10" s="1"/>
  <c r="O193" i="10"/>
  <c r="AA7" i="10" s="1"/>
  <c r="AA15" i="10" s="1"/>
  <c r="I48" i="8"/>
  <c r="F48" i="8"/>
  <c r="E48" i="8"/>
  <c r="D48" i="8"/>
  <c r="C48" i="8"/>
  <c r="B48" i="8"/>
  <c r="G45" i="8"/>
  <c r="G48" i="8" s="1"/>
  <c r="D32" i="8"/>
  <c r="C32" i="8"/>
  <c r="B32" i="8"/>
  <c r="G25" i="8"/>
  <c r="H47" i="8"/>
  <c r="H48" i="8" s="1"/>
  <c r="O67" i="10" l="1"/>
  <c r="V7" i="10" s="1"/>
  <c r="T15" i="10" s="1"/>
  <c r="O71" i="10"/>
  <c r="V8" i="10" s="1"/>
  <c r="T16" i="10" s="1"/>
  <c r="V6" i="10"/>
  <c r="T14" i="10" s="1"/>
  <c r="AW5" i="6" l="1"/>
  <c r="AP26" i="6"/>
  <c r="AV102" i="6"/>
  <c r="AP102" i="6"/>
  <c r="BC102" i="6" s="1"/>
  <c r="AJ102" i="6"/>
  <c r="BB102" i="6" s="1"/>
  <c r="AD102" i="6"/>
  <c r="X102" i="6"/>
  <c r="AX102" i="6" s="1"/>
  <c r="BE102" i="6" s="1"/>
  <c r="R102" i="6"/>
  <c r="L102" i="6"/>
  <c r="F102" i="6"/>
  <c r="BC99" i="6"/>
  <c r="AX99" i="6"/>
  <c r="AV99" i="6"/>
  <c r="AP99" i="6"/>
  <c r="AJ99" i="6"/>
  <c r="BB99" i="6" s="1"/>
  <c r="BI99" i="6" s="1"/>
  <c r="AD99" i="6"/>
  <c r="AY99" i="6" s="1"/>
  <c r="X99" i="6"/>
  <c r="R99" i="6"/>
  <c r="AZ99" i="6" s="1"/>
  <c r="L99" i="6"/>
  <c r="BA99" i="6" s="1"/>
  <c r="F99" i="6"/>
  <c r="AV96" i="6"/>
  <c r="AP96" i="6"/>
  <c r="BC96" i="6" s="1"/>
  <c r="BJ96" i="6" s="1"/>
  <c r="AJ96" i="6"/>
  <c r="BB96" i="6" s="1"/>
  <c r="AD96" i="6"/>
  <c r="X96" i="6"/>
  <c r="AX96" i="6" s="1"/>
  <c r="R96" i="6"/>
  <c r="L96" i="6"/>
  <c r="BA96" i="6" s="1"/>
  <c r="F96" i="6"/>
  <c r="AV93" i="6"/>
  <c r="AP93" i="6"/>
  <c r="AJ93" i="6"/>
  <c r="AD93" i="6"/>
  <c r="X93" i="6"/>
  <c r="R93" i="6"/>
  <c r="L93" i="6"/>
  <c r="F93" i="6"/>
  <c r="AV90" i="6"/>
  <c r="AP90" i="6"/>
  <c r="AJ90" i="6"/>
  <c r="AD90" i="6"/>
  <c r="X90" i="6"/>
  <c r="R90" i="6"/>
  <c r="L90" i="6"/>
  <c r="F90" i="6"/>
  <c r="AV87" i="6"/>
  <c r="AP87" i="6"/>
  <c r="AJ87" i="6"/>
  <c r="AD87" i="6"/>
  <c r="X87" i="6"/>
  <c r="R87" i="6"/>
  <c r="L87" i="6"/>
  <c r="F87" i="6"/>
  <c r="AV84" i="6"/>
  <c r="AP84" i="6"/>
  <c r="AJ84" i="6"/>
  <c r="AD84" i="6"/>
  <c r="X84" i="6"/>
  <c r="AX84" i="6" s="1"/>
  <c r="R84" i="6"/>
  <c r="L84" i="6"/>
  <c r="F84" i="6"/>
  <c r="AX81" i="6"/>
  <c r="AV81" i="6"/>
  <c r="AP81" i="6"/>
  <c r="BC81" i="6" s="1"/>
  <c r="AJ81" i="6"/>
  <c r="BB81" i="6" s="1"/>
  <c r="AD81" i="6"/>
  <c r="AY81" i="6" s="1"/>
  <c r="X81" i="6"/>
  <c r="R81" i="6"/>
  <c r="AZ81" i="6" s="1"/>
  <c r="L81" i="6"/>
  <c r="BA81" i="6" s="1"/>
  <c r="F81" i="6"/>
  <c r="AV78" i="6"/>
  <c r="AP78" i="6"/>
  <c r="BC78" i="6" s="1"/>
  <c r="AJ78" i="6"/>
  <c r="AD78" i="6"/>
  <c r="AY78" i="6" s="1"/>
  <c r="X78" i="6"/>
  <c r="AX78" i="6" s="1"/>
  <c r="R78" i="6"/>
  <c r="AZ78" i="6" s="1"/>
  <c r="L78" i="6"/>
  <c r="F78" i="6"/>
  <c r="AV75" i="6"/>
  <c r="AP75" i="6"/>
  <c r="AJ75" i="6"/>
  <c r="AD75" i="6"/>
  <c r="X75" i="6"/>
  <c r="R75" i="6"/>
  <c r="L75" i="6"/>
  <c r="F75" i="6"/>
  <c r="AV72" i="6"/>
  <c r="AP72" i="6"/>
  <c r="BC72" i="6" s="1"/>
  <c r="AJ72" i="6"/>
  <c r="AD72" i="6"/>
  <c r="AY72" i="6" s="1"/>
  <c r="X72" i="6"/>
  <c r="AX72" i="6" s="1"/>
  <c r="BE72" i="6" s="1"/>
  <c r="R72" i="6"/>
  <c r="AZ72" i="6" s="1"/>
  <c r="L72" i="6"/>
  <c r="F72" i="6"/>
  <c r="AV69" i="6"/>
  <c r="AP69" i="6"/>
  <c r="BC69" i="6" s="1"/>
  <c r="AJ69" i="6"/>
  <c r="AD69" i="6"/>
  <c r="AY69" i="6" s="1"/>
  <c r="BF69" i="6" s="1"/>
  <c r="X69" i="6"/>
  <c r="AX69" i="6" s="1"/>
  <c r="R69" i="6"/>
  <c r="AZ69" i="6" s="1"/>
  <c r="BG69" i="6" s="1"/>
  <c r="L69" i="6"/>
  <c r="F69" i="6"/>
  <c r="AV66" i="6"/>
  <c r="BA66" i="6" s="1"/>
  <c r="AP66" i="6"/>
  <c r="BC66" i="6" s="1"/>
  <c r="BJ66" i="6" s="1"/>
  <c r="AJ66" i="6"/>
  <c r="AD66" i="6"/>
  <c r="AY66" i="6" s="1"/>
  <c r="BF66" i="6" s="1"/>
  <c r="X66" i="6"/>
  <c r="AX66" i="6" s="1"/>
  <c r="BE66" i="6" s="1"/>
  <c r="R66" i="6"/>
  <c r="AZ66" i="6" s="1"/>
  <c r="BG66" i="6" s="1"/>
  <c r="L66" i="6"/>
  <c r="F66" i="6"/>
  <c r="AV63" i="6"/>
  <c r="BA63" i="6" s="1"/>
  <c r="AP63" i="6"/>
  <c r="BC63" i="6" s="1"/>
  <c r="AJ63" i="6"/>
  <c r="AD63" i="6"/>
  <c r="AY63" i="6" s="1"/>
  <c r="X63" i="6"/>
  <c r="AX63" i="6" s="1"/>
  <c r="BE63" i="6" s="1"/>
  <c r="R63" i="6"/>
  <c r="AZ63" i="6" s="1"/>
  <c r="L63" i="6"/>
  <c r="F63" i="6"/>
  <c r="AV60" i="6"/>
  <c r="BA60" i="6" s="1"/>
  <c r="BH60" i="6" s="1"/>
  <c r="AP60" i="6"/>
  <c r="BC60" i="6" s="1"/>
  <c r="AJ60" i="6"/>
  <c r="AD60" i="6"/>
  <c r="AY60" i="6" s="1"/>
  <c r="BF60" i="6" s="1"/>
  <c r="X60" i="6"/>
  <c r="AX60" i="6" s="1"/>
  <c r="R60" i="6"/>
  <c r="AZ60" i="6" s="1"/>
  <c r="BG60" i="6" s="1"/>
  <c r="L60" i="6"/>
  <c r="F60" i="6"/>
  <c r="AV57" i="6"/>
  <c r="BA57" i="6" s="1"/>
  <c r="AP57" i="6"/>
  <c r="BC57" i="6" s="1"/>
  <c r="BJ57" i="6" s="1"/>
  <c r="AJ57" i="6"/>
  <c r="AD57" i="6"/>
  <c r="AY57" i="6" s="1"/>
  <c r="BF57" i="6" s="1"/>
  <c r="X57" i="6"/>
  <c r="AX57" i="6" s="1"/>
  <c r="BE57" i="6" s="1"/>
  <c r="R57" i="6"/>
  <c r="AZ57" i="6" s="1"/>
  <c r="BG57" i="6" s="1"/>
  <c r="L57" i="6"/>
  <c r="F57" i="6"/>
  <c r="AN50" i="6"/>
  <c r="AV50" i="6" s="1"/>
  <c r="BC50" i="6" s="1"/>
  <c r="AI50" i="6"/>
  <c r="AD50" i="6"/>
  <c r="AU50" i="6" s="1"/>
  <c r="Y50" i="6"/>
  <c r="T50" i="6"/>
  <c r="AS50" i="6" s="1"/>
  <c r="O50" i="6"/>
  <c r="J50" i="6"/>
  <c r="AQ50" i="6" s="1"/>
  <c r="AX50" i="6" s="1"/>
  <c r="E50" i="6"/>
  <c r="AN47" i="6"/>
  <c r="AI47" i="6"/>
  <c r="AD47" i="6"/>
  <c r="AU47" i="6" s="1"/>
  <c r="Y47" i="6"/>
  <c r="T47" i="6"/>
  <c r="AS47" i="6" s="1"/>
  <c r="O47" i="6"/>
  <c r="J47" i="6"/>
  <c r="AQ47" i="6" s="1"/>
  <c r="E47" i="6"/>
  <c r="AN44" i="6"/>
  <c r="AI44" i="6"/>
  <c r="AD44" i="6"/>
  <c r="AU44" i="6" s="1"/>
  <c r="Y44" i="6"/>
  <c r="T44" i="6"/>
  <c r="AS44" i="6" s="1"/>
  <c r="O44" i="6"/>
  <c r="J44" i="6"/>
  <c r="AQ44" i="6" s="1"/>
  <c r="E44" i="6"/>
  <c r="AQ32" i="6"/>
  <c r="AN32" i="6"/>
  <c r="AI32" i="6"/>
  <c r="AV32" i="6" s="1"/>
  <c r="AD32" i="6"/>
  <c r="AU32" i="6" s="1"/>
  <c r="Y32" i="6"/>
  <c r="AT32" i="6" s="1"/>
  <c r="T32" i="6"/>
  <c r="AS32" i="6" s="1"/>
  <c r="O32" i="6"/>
  <c r="AR32" i="6" s="1"/>
  <c r="J32" i="6"/>
  <c r="E32" i="6"/>
  <c r="AP32" i="6" s="1"/>
  <c r="AN29" i="6"/>
  <c r="AI29" i="6"/>
  <c r="AV29" i="6" s="1"/>
  <c r="AD29" i="6"/>
  <c r="AU29" i="6" s="1"/>
  <c r="Y29" i="6"/>
  <c r="AT29" i="6" s="1"/>
  <c r="T29" i="6"/>
  <c r="AS29" i="6" s="1"/>
  <c r="O29" i="6"/>
  <c r="AR29" i="6" s="1"/>
  <c r="J29" i="6"/>
  <c r="AQ29" i="6" s="1"/>
  <c r="E29" i="6"/>
  <c r="AP29" i="6" s="1"/>
  <c r="AN26" i="6"/>
  <c r="AI26" i="6"/>
  <c r="AV26" i="6" s="1"/>
  <c r="AD26" i="6"/>
  <c r="AU26" i="6" s="1"/>
  <c r="Y26" i="6"/>
  <c r="AT26" i="6" s="1"/>
  <c r="T26" i="6"/>
  <c r="AS26" i="6" s="1"/>
  <c r="O26" i="6"/>
  <c r="AR26" i="6" s="1"/>
  <c r="J26" i="6"/>
  <c r="AQ26" i="6" s="1"/>
  <c r="E26" i="6"/>
  <c r="AN20" i="6"/>
  <c r="AI20" i="6"/>
  <c r="AV20" i="6" s="1"/>
  <c r="BC20" i="6" s="1"/>
  <c r="AD20" i="6"/>
  <c r="AU20" i="6" s="1"/>
  <c r="BB20" i="6" s="1"/>
  <c r="Y20" i="6"/>
  <c r="AT20" i="6" s="1"/>
  <c r="BA20" i="6" s="1"/>
  <c r="T20" i="6"/>
  <c r="AS20" i="6" s="1"/>
  <c r="AZ20" i="6" s="1"/>
  <c r="O20" i="6"/>
  <c r="AR20" i="6" s="1"/>
  <c r="AY20" i="6" s="1"/>
  <c r="J20" i="6"/>
  <c r="AQ20" i="6" s="1"/>
  <c r="AX20" i="6" s="1"/>
  <c r="E20" i="6"/>
  <c r="AP20" i="6" s="1"/>
  <c r="AW20" i="6" s="1"/>
  <c r="AN17" i="6"/>
  <c r="AI17" i="6"/>
  <c r="AV17" i="6" s="1"/>
  <c r="BC17" i="6" s="1"/>
  <c r="AD17" i="6"/>
  <c r="AU17" i="6" s="1"/>
  <c r="BB17" i="6" s="1"/>
  <c r="Y17" i="6"/>
  <c r="AT17" i="6" s="1"/>
  <c r="BA17" i="6" s="1"/>
  <c r="T17" i="6"/>
  <c r="AS17" i="6" s="1"/>
  <c r="AZ17" i="6" s="1"/>
  <c r="O17" i="6"/>
  <c r="AR17" i="6" s="1"/>
  <c r="AY17" i="6" s="1"/>
  <c r="J17" i="6"/>
  <c r="AQ17" i="6" s="1"/>
  <c r="AX17" i="6" s="1"/>
  <c r="E17" i="6"/>
  <c r="AP17" i="6" s="1"/>
  <c r="AW17" i="6" s="1"/>
  <c r="AN14" i="6"/>
  <c r="AI14" i="6"/>
  <c r="AV14" i="6" s="1"/>
  <c r="BC14" i="6" s="1"/>
  <c r="AD14" i="6"/>
  <c r="AU14" i="6" s="1"/>
  <c r="BB14" i="6" s="1"/>
  <c r="Y14" i="6"/>
  <c r="AT14" i="6" s="1"/>
  <c r="BA14" i="6" s="1"/>
  <c r="T14" i="6"/>
  <c r="AS14" i="6" s="1"/>
  <c r="AZ14" i="6" s="1"/>
  <c r="O14" i="6"/>
  <c r="AR14" i="6" s="1"/>
  <c r="AY14" i="6" s="1"/>
  <c r="J14" i="6"/>
  <c r="AQ14" i="6" s="1"/>
  <c r="AX14" i="6" s="1"/>
  <c r="E14" i="6"/>
  <c r="AP14" i="6" s="1"/>
  <c r="AW14" i="6" s="1"/>
  <c r="AN11" i="6"/>
  <c r="AI11" i="6"/>
  <c r="AV11" i="6" s="1"/>
  <c r="BC11" i="6" s="1"/>
  <c r="AD11" i="6"/>
  <c r="AU11" i="6" s="1"/>
  <c r="BB11" i="6" s="1"/>
  <c r="Y11" i="6"/>
  <c r="AT11" i="6" s="1"/>
  <c r="BA11" i="6" s="1"/>
  <c r="T11" i="6"/>
  <c r="AS11" i="6" s="1"/>
  <c r="AZ11" i="6" s="1"/>
  <c r="O11" i="6"/>
  <c r="AR11" i="6" s="1"/>
  <c r="AY11" i="6" s="1"/>
  <c r="J11" i="6"/>
  <c r="AQ11" i="6" s="1"/>
  <c r="AX11" i="6" s="1"/>
  <c r="E11" i="6"/>
  <c r="AP11" i="6" s="1"/>
  <c r="AW11" i="6" s="1"/>
  <c r="AN8" i="6"/>
  <c r="AI8" i="6"/>
  <c r="AV8" i="6" s="1"/>
  <c r="BC8" i="6" s="1"/>
  <c r="AD8" i="6"/>
  <c r="AU8" i="6" s="1"/>
  <c r="BB8" i="6" s="1"/>
  <c r="Y8" i="6"/>
  <c r="AT8" i="6" s="1"/>
  <c r="BA8" i="6" s="1"/>
  <c r="T8" i="6"/>
  <c r="AS8" i="6" s="1"/>
  <c r="AZ8" i="6" s="1"/>
  <c r="O8" i="6"/>
  <c r="AR8" i="6" s="1"/>
  <c r="AY8" i="6" s="1"/>
  <c r="J8" i="6"/>
  <c r="AQ8" i="6" s="1"/>
  <c r="AX8" i="6" s="1"/>
  <c r="E8" i="6"/>
  <c r="AP8" i="6" s="1"/>
  <c r="AW8" i="6" s="1"/>
  <c r="AN5" i="6"/>
  <c r="AI5" i="6"/>
  <c r="AV5" i="6" s="1"/>
  <c r="BC5" i="6" s="1"/>
  <c r="AD5" i="6"/>
  <c r="AU5" i="6" s="1"/>
  <c r="BB5" i="6" s="1"/>
  <c r="Y5" i="6"/>
  <c r="AT5" i="6" s="1"/>
  <c r="BA5" i="6" s="1"/>
  <c r="T5" i="6"/>
  <c r="AS5" i="6" s="1"/>
  <c r="AZ5" i="6" s="1"/>
  <c r="O5" i="6"/>
  <c r="AR5" i="6" s="1"/>
  <c r="AY5" i="6" s="1"/>
  <c r="J5" i="6"/>
  <c r="AQ5" i="6" s="1"/>
  <c r="AX5" i="6" s="1"/>
  <c r="E5" i="6"/>
  <c r="AP5" i="6" s="1"/>
  <c r="AR44" i="6" l="1"/>
  <c r="AY44" i="6" s="1"/>
  <c r="AV44" i="6"/>
  <c r="AR47" i="6"/>
  <c r="AY47" i="6" s="1"/>
  <c r="AV47" i="6"/>
  <c r="BC47" i="6" s="1"/>
  <c r="AR50" i="6"/>
  <c r="AY50" i="6" s="1"/>
  <c r="BB57" i="6"/>
  <c r="BB60" i="6"/>
  <c r="BI60" i="6" s="1"/>
  <c r="BB63" i="6"/>
  <c r="BI63" i="6" s="1"/>
  <c r="BB66" i="6"/>
  <c r="AZ84" i="6"/>
  <c r="BC84" i="6"/>
  <c r="AZ96" i="6"/>
  <c r="BG96" i="6" s="1"/>
  <c r="AY102" i="6"/>
  <c r="AZ44" i="6"/>
  <c r="AZ47" i="6"/>
  <c r="AZ50" i="6"/>
  <c r="BJ60" i="6"/>
  <c r="BJ69" i="6"/>
  <c r="BB84" i="6"/>
  <c r="BE99" i="6"/>
  <c r="BA102" i="6"/>
  <c r="BH102" i="6" s="1"/>
  <c r="BJ99" i="6"/>
  <c r="AP44" i="6"/>
  <c r="AT44" i="6"/>
  <c r="BA44" i="6" s="1"/>
  <c r="AP47" i="6"/>
  <c r="AW47" i="6" s="1"/>
  <c r="AT47" i="6"/>
  <c r="AP50" i="6"/>
  <c r="AT50" i="6"/>
  <c r="BA50" i="6" s="1"/>
  <c r="BH57" i="6"/>
  <c r="BE60" i="6"/>
  <c r="BE69" i="6"/>
  <c r="BA69" i="6"/>
  <c r="BH69" i="6" s="1"/>
  <c r="BB72" i="6"/>
  <c r="BA78" i="6"/>
  <c r="BH96" i="6" s="1"/>
  <c r="AY84" i="6"/>
  <c r="AY96" i="6"/>
  <c r="BF96" i="6" s="1"/>
  <c r="AZ102" i="6"/>
  <c r="BH63" i="6"/>
  <c r="BE96" i="6"/>
  <c r="BH99" i="6"/>
  <c r="BG102" i="6"/>
  <c r="BJ102" i="6"/>
  <c r="BF63" i="6"/>
  <c r="BF72" i="6"/>
  <c r="BG99" i="6"/>
  <c r="BF102" i="6"/>
  <c r="BG63" i="6"/>
  <c r="BJ63" i="6"/>
  <c r="BG72" i="6"/>
  <c r="BJ72" i="6"/>
  <c r="BF99" i="6"/>
  <c r="BI102" i="6"/>
  <c r="BA72" i="6"/>
  <c r="BH72" i="6" s="1"/>
  <c r="BA84" i="6"/>
  <c r="BB69" i="6"/>
  <c r="BI69" i="6" s="1"/>
  <c r="BB78" i="6"/>
  <c r="BI57" i="6" s="1"/>
  <c r="AW44" i="6"/>
  <c r="BA47" i="6"/>
  <c r="AW50" i="6"/>
  <c r="AX44" i="6"/>
  <c r="BB44" i="6"/>
  <c r="AX47" i="6"/>
  <c r="BB47" i="6"/>
  <c r="BB50" i="6"/>
  <c r="BC44" i="6"/>
  <c r="BI96" i="6" l="1"/>
  <c r="BH66" i="6"/>
  <c r="BI72" i="6"/>
  <c r="BI66" i="6"/>
  <c r="E217" i="5" l="1"/>
  <c r="F215" i="5" s="1"/>
  <c r="G214" i="5" s="1"/>
  <c r="F216" i="5"/>
  <c r="E214" i="5"/>
  <c r="F213" i="5"/>
  <c r="E211" i="5"/>
  <c r="F209" i="5"/>
  <c r="E208" i="5"/>
  <c r="E205" i="5"/>
  <c r="F203" i="5"/>
  <c r="E202" i="5"/>
  <c r="E199" i="5"/>
  <c r="F197" i="5"/>
  <c r="E196" i="5"/>
  <c r="E193" i="5"/>
  <c r="F191" i="5" s="1"/>
  <c r="G190" i="5" s="1"/>
  <c r="F192" i="5"/>
  <c r="E190" i="5"/>
  <c r="F189" i="5"/>
  <c r="E187" i="5"/>
  <c r="E184" i="5"/>
  <c r="E181" i="5"/>
  <c r="F179" i="5"/>
  <c r="E178" i="5"/>
  <c r="F176" i="5"/>
  <c r="E175" i="5"/>
  <c r="F173" i="5"/>
  <c r="E172" i="5"/>
  <c r="E169" i="5"/>
  <c r="F165" i="5" s="1"/>
  <c r="G163" i="5" s="1"/>
  <c r="F168" i="5"/>
  <c r="E166" i="5"/>
  <c r="F164" i="5"/>
  <c r="F163" i="5"/>
  <c r="E163" i="5"/>
  <c r="F162" i="5"/>
  <c r="G160" i="5"/>
  <c r="F160" i="5"/>
  <c r="E160" i="5"/>
  <c r="F159" i="5"/>
  <c r="F158" i="5"/>
  <c r="F157" i="5"/>
  <c r="E157" i="5"/>
  <c r="F156" i="5"/>
  <c r="E154" i="5"/>
  <c r="F153" i="5"/>
  <c r="E151" i="5"/>
  <c r="F149" i="5"/>
  <c r="F148" i="5"/>
  <c r="E148" i="5"/>
  <c r="E145" i="5"/>
  <c r="F135" i="5" s="1"/>
  <c r="F143" i="5"/>
  <c r="E142" i="5"/>
  <c r="F140" i="5"/>
  <c r="E139" i="5"/>
  <c r="F136" i="5"/>
  <c r="E136" i="5"/>
  <c r="E133" i="5"/>
  <c r="E130" i="5"/>
  <c r="E127" i="5"/>
  <c r="E124" i="5"/>
  <c r="E121" i="5"/>
  <c r="F110" i="5" s="1"/>
  <c r="F120" i="5"/>
  <c r="E118" i="5"/>
  <c r="F117" i="5"/>
  <c r="E115" i="5"/>
  <c r="F114" i="5"/>
  <c r="E112" i="5"/>
  <c r="E109" i="5"/>
  <c r="E106" i="5"/>
  <c r="F104" i="5"/>
  <c r="F103" i="5"/>
  <c r="E103" i="5"/>
  <c r="F102" i="5"/>
  <c r="F101" i="5"/>
  <c r="G100" i="5" s="1"/>
  <c r="E100" i="5"/>
  <c r="E97" i="5"/>
  <c r="E94" i="5"/>
  <c r="F92" i="5"/>
  <c r="E91" i="5"/>
  <c r="F90" i="5"/>
  <c r="F89" i="5"/>
  <c r="E88" i="5"/>
  <c r="F87" i="5"/>
  <c r="E85" i="5"/>
  <c r="F84" i="5"/>
  <c r="F83" i="5"/>
  <c r="F82" i="5"/>
  <c r="G82" i="5" s="1"/>
  <c r="E82" i="5"/>
  <c r="F81" i="5"/>
  <c r="E79" i="5"/>
  <c r="F78" i="5"/>
  <c r="F77" i="5"/>
  <c r="G76" i="5"/>
  <c r="E76" i="5"/>
  <c r="E73" i="5"/>
  <c r="F68" i="5" s="1"/>
  <c r="G67" i="5" s="1"/>
  <c r="F72" i="5"/>
  <c r="F71" i="5"/>
  <c r="F70" i="5"/>
  <c r="G70" i="5" s="1"/>
  <c r="E70" i="5"/>
  <c r="F69" i="5"/>
  <c r="E67" i="5"/>
  <c r="F66" i="5"/>
  <c r="F64" i="5"/>
  <c r="E64" i="5"/>
  <c r="F62" i="5"/>
  <c r="F61" i="5"/>
  <c r="E61" i="5"/>
  <c r="F60" i="5"/>
  <c r="F59" i="5"/>
  <c r="E58" i="5"/>
  <c r="F57" i="5"/>
  <c r="F56" i="5"/>
  <c r="F55" i="5"/>
  <c r="G55" i="5" s="1"/>
  <c r="E55" i="5"/>
  <c r="F53" i="5"/>
  <c r="F52" i="5"/>
  <c r="G52" i="5" s="1"/>
  <c r="E52" i="5"/>
  <c r="E49" i="5"/>
  <c r="F41" i="5" s="1"/>
  <c r="E46" i="5"/>
  <c r="E43" i="5"/>
  <c r="E40" i="5"/>
  <c r="F38" i="5"/>
  <c r="E37" i="5"/>
  <c r="F36" i="5"/>
  <c r="E34" i="5"/>
  <c r="F31" i="5"/>
  <c r="E31" i="5"/>
  <c r="E28" i="5"/>
  <c r="E25" i="5"/>
  <c r="F21" i="5" s="1"/>
  <c r="F24" i="5"/>
  <c r="F23" i="5"/>
  <c r="F22" i="5"/>
  <c r="G22" i="5" s="1"/>
  <c r="E22" i="5"/>
  <c r="F20" i="5"/>
  <c r="E19" i="5"/>
  <c r="F18" i="5"/>
  <c r="F17" i="5"/>
  <c r="G16" i="5" s="1"/>
  <c r="E16" i="5"/>
  <c r="F15" i="5"/>
  <c r="F13" i="5"/>
  <c r="E13" i="5"/>
  <c r="F12" i="5"/>
  <c r="F11" i="5"/>
  <c r="G10" i="5" s="1"/>
  <c r="E10" i="5"/>
  <c r="F9" i="5"/>
  <c r="F8" i="5"/>
  <c r="F7" i="5"/>
  <c r="G7" i="5" s="1"/>
  <c r="E7" i="5"/>
  <c r="F5" i="5"/>
  <c r="E4" i="5"/>
  <c r="G13" i="5" l="1"/>
  <c r="F34" i="5"/>
  <c r="G34" i="5" s="1"/>
  <c r="H10" i="5" s="1"/>
  <c r="F39" i="5"/>
  <c r="F44" i="5"/>
  <c r="F30" i="5"/>
  <c r="F32" i="5"/>
  <c r="G31" i="5" s="1"/>
  <c r="H7" i="5" s="1"/>
  <c r="F37" i="5"/>
  <c r="G37" i="5" s="1"/>
  <c r="F42" i="5"/>
  <c r="F45" i="5"/>
  <c r="F47" i="5"/>
  <c r="F95" i="5"/>
  <c r="F94" i="5"/>
  <c r="F93" i="5"/>
  <c r="F96" i="5"/>
  <c r="G109" i="5"/>
  <c r="F137" i="5"/>
  <c r="G175" i="5"/>
  <c r="F4" i="5"/>
  <c r="G4" i="5" s="1"/>
  <c r="F6" i="5"/>
  <c r="F14" i="5"/>
  <c r="F19" i="5"/>
  <c r="G19" i="5" s="1"/>
  <c r="F33" i="5"/>
  <c r="F35" i="5"/>
  <c r="F40" i="5"/>
  <c r="G40" i="5" s="1"/>
  <c r="F48" i="5"/>
  <c r="F58" i="5"/>
  <c r="G58" i="5" s="1"/>
  <c r="F63" i="5"/>
  <c r="G61" i="5" s="1"/>
  <c r="F65" i="5"/>
  <c r="G64" i="5" s="1"/>
  <c r="H16" i="5" s="1"/>
  <c r="F79" i="5"/>
  <c r="F86" i="5"/>
  <c r="G148" i="5"/>
  <c r="F46" i="5"/>
  <c r="G91" i="5"/>
  <c r="G157" i="5"/>
  <c r="G202" i="5"/>
  <c r="F29" i="5"/>
  <c r="G88" i="5"/>
  <c r="F141" i="5"/>
  <c r="F138" i="5"/>
  <c r="G136" i="5" s="1"/>
  <c r="F131" i="5"/>
  <c r="F144" i="5"/>
  <c r="F134" i="5"/>
  <c r="F133" i="5"/>
  <c r="F132" i="5"/>
  <c r="F129" i="5"/>
  <c r="F127" i="5"/>
  <c r="F125" i="5"/>
  <c r="F124" i="5"/>
  <c r="G178" i="5"/>
  <c r="F105" i="5"/>
  <c r="F106" i="5"/>
  <c r="F108" i="5"/>
  <c r="F111" i="5"/>
  <c r="F112" i="5"/>
  <c r="F113" i="5"/>
  <c r="F116" i="5"/>
  <c r="F119" i="5"/>
  <c r="F152" i="5"/>
  <c r="F155" i="5"/>
  <c r="F167" i="5"/>
  <c r="F174" i="5"/>
  <c r="F177" i="5"/>
  <c r="F180" i="5"/>
  <c r="F181" i="5"/>
  <c r="F182" i="5"/>
  <c r="F184" i="5"/>
  <c r="F185" i="5"/>
  <c r="F187" i="5"/>
  <c r="F188" i="5"/>
  <c r="F198" i="5"/>
  <c r="F199" i="5"/>
  <c r="F201" i="5"/>
  <c r="F204" i="5"/>
  <c r="F205" i="5"/>
  <c r="F206" i="5"/>
  <c r="F210" i="5"/>
  <c r="G208" i="5" s="1"/>
  <c r="F211" i="5"/>
  <c r="F212" i="5"/>
  <c r="I209" i="5" l="1"/>
  <c r="J209" i="5" s="1"/>
  <c r="I162" i="5"/>
  <c r="J162" i="5" s="1"/>
  <c r="I114" i="5"/>
  <c r="J114" i="5" s="1"/>
  <c r="I90" i="5"/>
  <c r="J90" i="5" s="1"/>
  <c r="I89" i="5"/>
  <c r="J89" i="5" s="1"/>
  <c r="I136" i="5"/>
  <c r="J136" i="5" s="1"/>
  <c r="I160" i="5"/>
  <c r="J160" i="5" s="1"/>
  <c r="I176" i="5"/>
  <c r="J176" i="5" s="1"/>
  <c r="I104" i="5"/>
  <c r="J104" i="5" s="1"/>
  <c r="I103" i="5"/>
  <c r="J103" i="5" s="1"/>
  <c r="I81" i="5"/>
  <c r="J81" i="5" s="1"/>
  <c r="I153" i="5"/>
  <c r="J153" i="5" s="1"/>
  <c r="I203" i="5"/>
  <c r="J203" i="5" s="1"/>
  <c r="I179" i="5"/>
  <c r="J179" i="5" s="1"/>
  <c r="I156" i="5"/>
  <c r="J156" i="5" s="1"/>
  <c r="I83" i="5"/>
  <c r="J83" i="5" s="1"/>
  <c r="I84" i="5"/>
  <c r="J84" i="5" s="1"/>
  <c r="I82" i="5"/>
  <c r="J82" i="5" s="1"/>
  <c r="I201" i="5"/>
  <c r="J201" i="5" s="1"/>
  <c r="I181" i="5"/>
  <c r="J181" i="5" s="1"/>
  <c r="G181" i="5"/>
  <c r="G166" i="5"/>
  <c r="I108" i="5"/>
  <c r="J108" i="5" s="1"/>
  <c r="G133" i="5"/>
  <c r="I86" i="5"/>
  <c r="J86" i="5" s="1"/>
  <c r="G85" i="5"/>
  <c r="I137" i="5"/>
  <c r="J137" i="5" s="1"/>
  <c r="I96" i="5"/>
  <c r="J96" i="5" s="1"/>
  <c r="I206" i="5"/>
  <c r="J206" i="5" s="1"/>
  <c r="I199" i="5"/>
  <c r="J199" i="5" s="1"/>
  <c r="G199" i="5"/>
  <c r="I185" i="5"/>
  <c r="J185" i="5" s="1"/>
  <c r="I155" i="5"/>
  <c r="J155" i="5" s="1"/>
  <c r="G154" i="5"/>
  <c r="I113" i="5"/>
  <c r="J113" i="5" s="1"/>
  <c r="I106" i="5"/>
  <c r="J106" i="5" s="1"/>
  <c r="G106" i="5"/>
  <c r="I127" i="5"/>
  <c r="J127" i="5" s="1"/>
  <c r="G127" i="5"/>
  <c r="I134" i="5"/>
  <c r="J134" i="5" s="1"/>
  <c r="G46" i="5"/>
  <c r="H22" i="5" s="1"/>
  <c r="I79" i="5"/>
  <c r="J79" i="5" s="1"/>
  <c r="G79" i="5"/>
  <c r="H19" i="5"/>
  <c r="I93" i="5" s="1"/>
  <c r="J93" i="5" s="1"/>
  <c r="H13" i="5"/>
  <c r="I205" i="5"/>
  <c r="J205" i="5" s="1"/>
  <c r="G205" i="5"/>
  <c r="I184" i="5"/>
  <c r="J184" i="5" s="1"/>
  <c r="G184" i="5"/>
  <c r="I177" i="5"/>
  <c r="J177" i="5" s="1"/>
  <c r="I152" i="5"/>
  <c r="J152" i="5" s="1"/>
  <c r="G151" i="5"/>
  <c r="I112" i="5"/>
  <c r="J112" i="5" s="1"/>
  <c r="G112" i="5"/>
  <c r="G103" i="5"/>
  <c r="I105" i="5"/>
  <c r="J105" i="5" s="1"/>
  <c r="I129" i="5"/>
  <c r="J129" i="5" s="1"/>
  <c r="I144" i="5"/>
  <c r="J144" i="5" s="1"/>
  <c r="G196" i="5"/>
  <c r="G94" i="5"/>
  <c r="I94" i="5"/>
  <c r="J94" i="5" s="1"/>
  <c r="G43" i="5"/>
  <c r="G211" i="5"/>
  <c r="I204" i="5"/>
  <c r="J204" i="5" s="1"/>
  <c r="I182" i="5"/>
  <c r="J182" i="5" s="1"/>
  <c r="I119" i="5"/>
  <c r="J119" i="5" s="1"/>
  <c r="G118" i="5"/>
  <c r="I111" i="5"/>
  <c r="J111" i="5" s="1"/>
  <c r="G124" i="5"/>
  <c r="I132" i="5"/>
  <c r="J132" i="5" s="1"/>
  <c r="I131" i="5"/>
  <c r="J131" i="5" s="1"/>
  <c r="G130" i="5"/>
  <c r="G139" i="5"/>
  <c r="G28" i="5"/>
  <c r="H4" i="5" s="1"/>
  <c r="G142" i="5"/>
  <c r="G172" i="5"/>
  <c r="I95" i="5"/>
  <c r="J95" i="5" s="1"/>
  <c r="I210" i="5"/>
  <c r="J210" i="5" s="1"/>
  <c r="G187" i="5"/>
  <c r="I116" i="5"/>
  <c r="J116" i="5" s="1"/>
  <c r="G115" i="5"/>
  <c r="I138" i="5"/>
  <c r="J138" i="5" s="1"/>
  <c r="I180" i="5"/>
  <c r="J180" i="5" s="1"/>
  <c r="I197" i="5" l="1"/>
  <c r="J197" i="5" s="1"/>
  <c r="I173" i="5"/>
  <c r="J173" i="5" s="1"/>
  <c r="I102" i="5"/>
  <c r="J102" i="5" s="1"/>
  <c r="I77" i="5"/>
  <c r="J77" i="5" s="1"/>
  <c r="I101" i="5"/>
  <c r="J101" i="5" s="1"/>
  <c r="I78" i="5"/>
  <c r="J78" i="5" s="1"/>
  <c r="I148" i="5"/>
  <c r="J148" i="5" s="1"/>
  <c r="I149" i="5"/>
  <c r="J149" i="5" s="1"/>
  <c r="I125" i="5"/>
  <c r="J125" i="5" s="1"/>
  <c r="I198" i="5"/>
  <c r="J198" i="5" s="1"/>
  <c r="I174" i="5"/>
  <c r="J174" i="5" s="1"/>
  <c r="I124" i="5"/>
  <c r="J124" i="5" s="1"/>
  <c r="I212" i="5"/>
  <c r="J212" i="5" s="1"/>
  <c r="I187" i="5"/>
  <c r="J187" i="5" s="1"/>
  <c r="I211" i="5"/>
  <c r="J211" i="5" s="1"/>
  <c r="I159" i="5"/>
  <c r="J159" i="5" s="1"/>
  <c r="I110" i="5"/>
  <c r="J110" i="5" s="1"/>
  <c r="I158" i="5"/>
  <c r="J158" i="5" s="1"/>
  <c r="I87" i="5"/>
  <c r="J87" i="5" s="1"/>
  <c r="I135" i="5"/>
  <c r="J135" i="5" s="1"/>
  <c r="I157" i="5"/>
  <c r="J157" i="5" s="1"/>
  <c r="I188" i="5"/>
  <c r="J188" i="5" s="1"/>
  <c r="I145" i="5"/>
  <c r="J145" i="5" s="1"/>
  <c r="I216" i="5"/>
  <c r="J216" i="5" s="1"/>
  <c r="I168" i="5"/>
  <c r="J168" i="5" s="1"/>
  <c r="I215" i="5"/>
  <c r="J215" i="5" s="1"/>
  <c r="I192" i="5"/>
  <c r="J192" i="5" s="1"/>
  <c r="I120" i="5"/>
  <c r="J120" i="5" s="1"/>
  <c r="I191" i="5"/>
  <c r="J191" i="5" s="1"/>
  <c r="I133" i="5"/>
  <c r="J133" i="5" s="1"/>
  <c r="I167" i="5"/>
  <c r="J167" i="5" s="1"/>
  <c r="I164" i="5"/>
  <c r="J164" i="5" s="1"/>
  <c r="I117" i="5"/>
  <c r="J117" i="5" s="1"/>
  <c r="I189" i="5"/>
  <c r="J189" i="5" s="1"/>
  <c r="I163" i="5"/>
  <c r="J163" i="5" s="1"/>
  <c r="I140" i="5"/>
  <c r="J140" i="5" s="1"/>
  <c r="I92" i="5"/>
  <c r="J92" i="5" s="1"/>
  <c r="I213" i="5"/>
  <c r="J213" i="5" s="1"/>
  <c r="I141" i="5"/>
  <c r="J141" i="5" s="1"/>
  <c r="E28" i="1" l="1"/>
  <c r="E27" i="1"/>
  <c r="E26" i="1"/>
  <c r="E25" i="1"/>
  <c r="R85" i="3"/>
  <c r="O85" i="3"/>
  <c r="W17" i="3" s="1"/>
  <c r="N85" i="3"/>
  <c r="I85" i="3"/>
  <c r="H85" i="3"/>
  <c r="E85" i="3"/>
  <c r="D85" i="3"/>
  <c r="R83" i="3"/>
  <c r="Q83" i="3"/>
  <c r="Q85" i="3" s="1"/>
  <c r="W19" i="3" s="1"/>
  <c r="P83" i="3"/>
  <c r="P85" i="3" s="1"/>
  <c r="W18" i="3" s="1"/>
  <c r="O83" i="3"/>
  <c r="N83" i="3"/>
  <c r="M83" i="3"/>
  <c r="M85" i="3" s="1"/>
  <c r="W15" i="3" s="1"/>
  <c r="L83" i="3"/>
  <c r="L85" i="3" s="1"/>
  <c r="W14" i="3" s="1"/>
  <c r="I83" i="3"/>
  <c r="H83" i="3"/>
  <c r="G83" i="3"/>
  <c r="G85" i="3" s="1"/>
  <c r="F83" i="3"/>
  <c r="F85" i="3" s="1"/>
  <c r="E83" i="3"/>
  <c r="D83" i="3"/>
  <c r="C83" i="3"/>
  <c r="C85" i="3" s="1"/>
  <c r="R81" i="3"/>
  <c r="W10" i="3" s="1"/>
  <c r="Q81" i="3"/>
  <c r="P81" i="3"/>
  <c r="O81" i="3"/>
  <c r="N81" i="3"/>
  <c r="M81" i="3"/>
  <c r="L81" i="3"/>
  <c r="I81" i="3"/>
  <c r="H81" i="3"/>
  <c r="G81" i="3"/>
  <c r="F81" i="3"/>
  <c r="E81" i="3"/>
  <c r="D81" i="3"/>
  <c r="C81" i="3"/>
  <c r="AF66" i="3"/>
  <c r="AF65" i="3"/>
  <c r="AE65" i="3"/>
  <c r="AF64" i="3"/>
  <c r="AE64" i="3"/>
  <c r="AD64" i="3"/>
  <c r="AF63" i="3"/>
  <c r="AE63" i="3"/>
  <c r="AD63" i="3"/>
  <c r="AC63" i="3"/>
  <c r="AF62" i="3"/>
  <c r="AE62" i="3"/>
  <c r="AD62" i="3"/>
  <c r="AC62" i="3"/>
  <c r="AB62" i="3"/>
  <c r="AF61" i="3"/>
  <c r="AE61" i="3"/>
  <c r="AD61" i="3"/>
  <c r="AC61" i="3"/>
  <c r="AB61" i="3"/>
  <c r="AA61" i="3"/>
  <c r="R57" i="3"/>
  <c r="V20" i="3" s="1"/>
  <c r="Q57" i="3"/>
  <c r="N57" i="3"/>
  <c r="V16" i="3" s="1"/>
  <c r="M57" i="3"/>
  <c r="H57" i="3"/>
  <c r="G57" i="3"/>
  <c r="D57" i="3"/>
  <c r="C57" i="3"/>
  <c r="R55" i="3"/>
  <c r="Q55" i="3"/>
  <c r="P55" i="3"/>
  <c r="P57" i="3" s="1"/>
  <c r="V18" i="3" s="1"/>
  <c r="O55" i="3"/>
  <c r="O57" i="3" s="1"/>
  <c r="V17" i="3" s="1"/>
  <c r="N55" i="3"/>
  <c r="M55" i="3"/>
  <c r="L55" i="3"/>
  <c r="L57" i="3" s="1"/>
  <c r="V14" i="3" s="1"/>
  <c r="I55" i="3"/>
  <c r="I57" i="3" s="1"/>
  <c r="H55" i="3"/>
  <c r="G55" i="3"/>
  <c r="F55" i="3"/>
  <c r="F57" i="3" s="1"/>
  <c r="E55" i="3"/>
  <c r="E57" i="3" s="1"/>
  <c r="D55" i="3"/>
  <c r="C55" i="3"/>
  <c r="R53" i="3"/>
  <c r="Q53" i="3"/>
  <c r="P53" i="3"/>
  <c r="O53" i="3"/>
  <c r="N53" i="3"/>
  <c r="V6" i="3" s="1"/>
  <c r="M53" i="3"/>
  <c r="V5" i="3" s="1"/>
  <c r="L53" i="3"/>
  <c r="I53" i="3"/>
  <c r="H53" i="3"/>
  <c r="G53" i="3"/>
  <c r="F53" i="3"/>
  <c r="E53" i="3"/>
  <c r="D53" i="3"/>
  <c r="C53" i="3"/>
  <c r="AF38" i="3"/>
  <c r="AF37" i="3"/>
  <c r="AE37" i="3"/>
  <c r="AF36" i="3"/>
  <c r="AE36" i="3"/>
  <c r="AD36" i="3"/>
  <c r="AF35" i="3"/>
  <c r="AE35" i="3"/>
  <c r="AD35" i="3"/>
  <c r="AC35" i="3"/>
  <c r="AF34" i="3"/>
  <c r="AE34" i="3"/>
  <c r="AD34" i="3"/>
  <c r="AC34" i="3"/>
  <c r="AB34" i="3"/>
  <c r="AF33" i="3"/>
  <c r="AE33" i="3"/>
  <c r="AD33" i="3"/>
  <c r="AC33" i="3"/>
  <c r="AB33" i="3"/>
  <c r="AA33" i="3"/>
  <c r="Q29" i="3"/>
  <c r="U19" i="3" s="1"/>
  <c r="P29" i="3"/>
  <c r="M29" i="3"/>
  <c r="U15" i="3" s="1"/>
  <c r="L29" i="3"/>
  <c r="U14" i="3" s="1"/>
  <c r="G29" i="3"/>
  <c r="F29" i="3"/>
  <c r="C29" i="3"/>
  <c r="R27" i="3"/>
  <c r="R29" i="3" s="1"/>
  <c r="U20" i="3" s="1"/>
  <c r="Q27" i="3"/>
  <c r="P27" i="3"/>
  <c r="O27" i="3"/>
  <c r="O29" i="3" s="1"/>
  <c r="U17" i="3" s="1"/>
  <c r="N27" i="3"/>
  <c r="N29" i="3" s="1"/>
  <c r="U16" i="3" s="1"/>
  <c r="M27" i="3"/>
  <c r="L27" i="3"/>
  <c r="I27" i="3"/>
  <c r="I29" i="3" s="1"/>
  <c r="H27" i="3"/>
  <c r="H29" i="3" s="1"/>
  <c r="G27" i="3"/>
  <c r="F27" i="3"/>
  <c r="E27" i="3"/>
  <c r="E29" i="3" s="1"/>
  <c r="D27" i="3"/>
  <c r="D29" i="3" s="1"/>
  <c r="C27" i="3"/>
  <c r="R25" i="3"/>
  <c r="Q25" i="3"/>
  <c r="U9" i="3" s="1"/>
  <c r="P25" i="3"/>
  <c r="U8" i="3" s="1"/>
  <c r="O25" i="3"/>
  <c r="N25" i="3"/>
  <c r="M25" i="3"/>
  <c r="L25" i="3"/>
  <c r="U4" i="3" s="1"/>
  <c r="I25" i="3"/>
  <c r="H25" i="3"/>
  <c r="G25" i="3"/>
  <c r="F25" i="3"/>
  <c r="E25" i="3"/>
  <c r="D25" i="3"/>
  <c r="C25" i="3"/>
  <c r="W20" i="3"/>
  <c r="V19" i="3"/>
  <c r="U18" i="3"/>
  <c r="W16" i="3"/>
  <c r="V15" i="3"/>
  <c r="AF10" i="3"/>
  <c r="V10" i="3"/>
  <c r="U10" i="3"/>
  <c r="AF9" i="3"/>
  <c r="AE9" i="3"/>
  <c r="W9" i="3"/>
  <c r="V9" i="3"/>
  <c r="AF8" i="3"/>
  <c r="AE8" i="3"/>
  <c r="AD8" i="3"/>
  <c r="W8" i="3"/>
  <c r="V8" i="3"/>
  <c r="AF7" i="3"/>
  <c r="AE7" i="3"/>
  <c r="AD7" i="3"/>
  <c r="AC7" i="3"/>
  <c r="W7" i="3"/>
  <c r="V7" i="3"/>
  <c r="U7" i="3"/>
  <c r="AF6" i="3"/>
  <c r="AE6" i="3"/>
  <c r="AD6" i="3"/>
  <c r="AC6" i="3"/>
  <c r="AB6" i="3"/>
  <c r="W6" i="3"/>
  <c r="U6" i="3"/>
  <c r="AF5" i="3"/>
  <c r="AE5" i="3"/>
  <c r="AD5" i="3"/>
  <c r="AC5" i="3"/>
  <c r="AB5" i="3"/>
  <c r="AA5" i="3"/>
  <c r="W5" i="3"/>
  <c r="U5" i="3"/>
  <c r="W4" i="3"/>
  <c r="V4" i="3"/>
</calcChain>
</file>

<file path=xl/sharedStrings.xml><?xml version="1.0" encoding="utf-8"?>
<sst xmlns="http://schemas.openxmlformats.org/spreadsheetml/2006/main" count="8465" uniqueCount="743">
  <si>
    <t>Total Chlorophyll (nmol total chlorophyll / mg fresh weight)</t>
  </si>
  <si>
    <t>Total</t>
  </si>
  <si>
    <t>Chlorophyll</t>
  </si>
  <si>
    <t>(nmol</t>
  </si>
  <si>
    <t>total</t>
  </si>
  <si>
    <t>chlorophyll</t>
  </si>
  <si>
    <t>/</t>
  </si>
  <si>
    <t>mg</t>
  </si>
  <si>
    <t>fresh</t>
  </si>
  <si>
    <t>weight)</t>
  </si>
  <si>
    <t>WT</t>
  </si>
  <si>
    <t>Atepl1-1</t>
  </si>
  <si>
    <t>Atepl1-2</t>
  </si>
  <si>
    <t>Atepl1-3</t>
  </si>
  <si>
    <t>Ateaf1-1</t>
  </si>
  <si>
    <t>glk</t>
  </si>
  <si>
    <t>Atepl1 glk</t>
  </si>
  <si>
    <t>Chlorophyll a / b ratio</t>
  </si>
  <si>
    <t>Mean</t>
  </si>
  <si>
    <t>alpha</t>
  </si>
  <si>
    <t>SD</t>
  </si>
  <si>
    <t>n</t>
  </si>
  <si>
    <t>CI</t>
  </si>
  <si>
    <t>P</t>
  </si>
  <si>
    <t>values</t>
  </si>
  <si>
    <t>(two-tailed</t>
  </si>
  <si>
    <t>T-test)</t>
  </si>
  <si>
    <t>Atepl1</t>
  </si>
  <si>
    <t>a</t>
  </si>
  <si>
    <t>b</t>
  </si>
  <si>
    <t>ratio</t>
  </si>
  <si>
    <t>epl1-1</t>
  </si>
  <si>
    <t>epl1-2</t>
  </si>
  <si>
    <t>epl1-3</t>
  </si>
  <si>
    <t>Log10 of rosette radius in mm</t>
  </si>
  <si>
    <t>week 2</t>
  </si>
  <si>
    <t>Plant #</t>
  </si>
  <si>
    <t>CI 95%</t>
  </si>
  <si>
    <t>week 3</t>
  </si>
  <si>
    <t>week 4</t>
  </si>
  <si>
    <t>Repl. #</t>
  </si>
  <si>
    <t>P values (two-tailed Mann Whitney U test)</t>
  </si>
  <si>
    <t> 0.645377</t>
  </si>
  <si>
    <t>M-W U</t>
  </si>
  <si>
    <t>T</t>
  </si>
  <si>
    <t>Sample Name</t>
  </si>
  <si>
    <t>Target Name</t>
  </si>
  <si>
    <t>CT</t>
  </si>
  <si>
    <t>MEAN CT</t>
  </si>
  <si>
    <t>DELTA CT</t>
  </si>
  <si>
    <t>AVG DELTA CT</t>
  </si>
  <si>
    <t>AVG DELTA CT FOR ALL WT</t>
  </si>
  <si>
    <t>DELTA DELTA CT</t>
  </si>
  <si>
    <t>2^-delta delta CT</t>
  </si>
  <si>
    <t>wt1</t>
  </si>
  <si>
    <t>215020</t>
  </si>
  <si>
    <t>FRK3</t>
  </si>
  <si>
    <t>RPL3A</t>
  </si>
  <si>
    <t>CPN60B</t>
  </si>
  <si>
    <t>GDSL1</t>
  </si>
  <si>
    <t>VTC2</t>
  </si>
  <si>
    <t>ECS1</t>
  </si>
  <si>
    <t>UB</t>
  </si>
  <si>
    <t>wt2</t>
  </si>
  <si>
    <t>wt3</t>
  </si>
  <si>
    <t>haf1</t>
  </si>
  <si>
    <t>haf2</t>
  </si>
  <si>
    <t>haf3</t>
  </si>
  <si>
    <t>epl1</t>
  </si>
  <si>
    <t>epl2</t>
  </si>
  <si>
    <t>epl3</t>
  </si>
  <si>
    <t>Well</t>
  </si>
  <si>
    <t>Detector Name</t>
  </si>
  <si>
    <t>Ct</t>
  </si>
  <si>
    <t>GLK1</t>
  </si>
  <si>
    <t>GLK2</t>
  </si>
  <si>
    <t>LHCB1</t>
  </si>
  <si>
    <t>RBCS1A</t>
  </si>
  <si>
    <t>RBCS2B</t>
  </si>
  <si>
    <t>RBCS3B</t>
  </si>
  <si>
    <t>UBC</t>
  </si>
  <si>
    <t>UBCq1</t>
  </si>
  <si>
    <t>UBQ10</t>
  </si>
  <si>
    <t>pie1-1</t>
  </si>
  <si>
    <t>pie1-2</t>
  </si>
  <si>
    <t>pie1-3</t>
  </si>
  <si>
    <t>water</t>
  </si>
  <si>
    <t>Undetermined</t>
  </si>
  <si>
    <t>WT-1</t>
  </si>
  <si>
    <t>WT-2</t>
  </si>
  <si>
    <t>WT-3</t>
  </si>
  <si>
    <t>yaf9-1</t>
  </si>
  <si>
    <t>yaf9-2</t>
  </si>
  <si>
    <t>yaf9-3</t>
  </si>
  <si>
    <t>delta Ct</t>
  </si>
  <si>
    <t>delta delta Ct</t>
  </si>
  <si>
    <t>Task</t>
  </si>
  <si>
    <t>LHCB2</t>
  </si>
  <si>
    <t>LHCB3</t>
  </si>
  <si>
    <t>HEMA1</t>
  </si>
  <si>
    <t>CA1</t>
  </si>
  <si>
    <t>SIG2</t>
  </si>
  <si>
    <t>SIG6</t>
  </si>
  <si>
    <t>18S</t>
  </si>
  <si>
    <t>Unknown</t>
  </si>
  <si>
    <t>NTC</t>
  </si>
  <si>
    <t>Standard</t>
  </si>
  <si>
    <t>Apical curvature</t>
  </si>
  <si>
    <t>WT 0H</t>
  </si>
  <si>
    <t>WT 6H</t>
  </si>
  <si>
    <t>WT 24H</t>
  </si>
  <si>
    <t>EPL 0H</t>
  </si>
  <si>
    <t>EPL 6H</t>
  </si>
  <si>
    <t>EPL 24H</t>
  </si>
  <si>
    <t>degrees</t>
  </si>
  <si>
    <t>Hypocotyl</t>
  </si>
  <si>
    <t>WT 56H</t>
  </si>
  <si>
    <t>EPL 56H</t>
  </si>
  <si>
    <t>mm</t>
  </si>
  <si>
    <t>mm2</t>
  </si>
  <si>
    <t>Cotyledon angle</t>
  </si>
  <si>
    <t>CT MEAN</t>
  </si>
  <si>
    <t>2^-(DELTA DELTA CT)</t>
  </si>
  <si>
    <t>WT1</t>
  </si>
  <si>
    <t>ACt2</t>
  </si>
  <si>
    <t>WT2</t>
  </si>
  <si>
    <t>WT3</t>
  </si>
  <si>
    <t>EPL1</t>
  </si>
  <si>
    <t>EPL2</t>
  </si>
  <si>
    <t>EPL3</t>
  </si>
  <si>
    <t>GLK3</t>
  </si>
  <si>
    <t>EPLGLK1</t>
  </si>
  <si>
    <t>EPLGLK2</t>
  </si>
  <si>
    <t>EPLGLK3</t>
  </si>
  <si>
    <t>PORA</t>
  </si>
  <si>
    <t>PNSL4</t>
  </si>
  <si>
    <t>LHCB1.1</t>
  </si>
  <si>
    <t>HEMD</t>
  </si>
  <si>
    <t>GUN4</t>
  </si>
  <si>
    <t>GSA1</t>
  </si>
  <si>
    <t>CHLI1</t>
  </si>
  <si>
    <t>CHLH</t>
  </si>
  <si>
    <t>PGK</t>
  </si>
  <si>
    <t>EG1</t>
  </si>
  <si>
    <t>EG2</t>
  </si>
  <si>
    <t>EG3</t>
  </si>
  <si>
    <t>PSAL</t>
  </si>
  <si>
    <t>TPP</t>
  </si>
  <si>
    <t>dCT</t>
  </si>
  <si>
    <t>ddCT</t>
  </si>
  <si>
    <t>Mean ddCT</t>
  </si>
  <si>
    <t>SD ddCT</t>
  </si>
  <si>
    <t>FC</t>
  </si>
  <si>
    <t>Reporter</t>
  </si>
  <si>
    <t>Mean CT</t>
  </si>
  <si>
    <t>UBQ</t>
  </si>
  <si>
    <t>BGL2</t>
  </si>
  <si>
    <t>EDS1</t>
  </si>
  <si>
    <t>NPR4</t>
  </si>
  <si>
    <t>PAD4</t>
  </si>
  <si>
    <t>PDF1.2</t>
  </si>
  <si>
    <t>PR1</t>
  </si>
  <si>
    <t>PR5</t>
  </si>
  <si>
    <t>SAG101</t>
  </si>
  <si>
    <t>CHLD</t>
  </si>
  <si>
    <t>Target 1</t>
  </si>
  <si>
    <t>UNKNOWN</t>
  </si>
  <si>
    <t>SYBR</t>
  </si>
  <si>
    <t>FC(RT-qPCR)</t>
  </si>
  <si>
    <t>SD(+)</t>
  </si>
  <si>
    <t>SD(-)</t>
  </si>
  <si>
    <t>FC(RNAseq)</t>
  </si>
  <si>
    <t>Target 2</t>
  </si>
  <si>
    <t>Target 3</t>
  </si>
  <si>
    <t>Target 4</t>
  </si>
  <si>
    <t>Target 5</t>
  </si>
  <si>
    <t>Target 6</t>
  </si>
  <si>
    <t>Target 7</t>
  </si>
  <si>
    <t>Target 8</t>
  </si>
  <si>
    <t>Target 9</t>
  </si>
  <si>
    <t>Target 10</t>
  </si>
  <si>
    <t>Target 11</t>
  </si>
  <si>
    <t>Target 12</t>
  </si>
  <si>
    <t>% of input</t>
  </si>
  <si>
    <t>EPL1_H3_1</t>
  </si>
  <si>
    <t>RPL11</t>
  </si>
  <si>
    <t>EPL1_H3_2</t>
  </si>
  <si>
    <t>EPL1_H3_3</t>
  </si>
  <si>
    <t>EPL1_INP_1</t>
  </si>
  <si>
    <t>EPL1_INP_2</t>
  </si>
  <si>
    <t>EPL1_INP_3</t>
  </si>
  <si>
    <t>EPL1_K12_1</t>
  </si>
  <si>
    <t>EPL1_K12_2</t>
  </si>
  <si>
    <t>EPL1_K12_3</t>
  </si>
  <si>
    <t>EPL1_K16_1</t>
  </si>
  <si>
    <t>EPL1_K16_2</t>
  </si>
  <si>
    <t>EPL1_K16_3</t>
  </si>
  <si>
    <t>EPL1_K8_1</t>
  </si>
  <si>
    <t>EPL1_K8_2</t>
  </si>
  <si>
    <t>EPL1_K8_3</t>
  </si>
  <si>
    <t>EPL2_H3_1</t>
  </si>
  <si>
    <t>EPL2_H3_2</t>
  </si>
  <si>
    <t>EPL2_H3_3</t>
  </si>
  <si>
    <t>EPL2_INP_1</t>
  </si>
  <si>
    <t>EPL2_INP_2</t>
  </si>
  <si>
    <t>EPL2_INP_3</t>
  </si>
  <si>
    <t>EPL2_K12_1</t>
  </si>
  <si>
    <t>EPL2_K12_2</t>
  </si>
  <si>
    <t>EPL2_K12_3</t>
  </si>
  <si>
    <t>EPL2_K16_1</t>
  </si>
  <si>
    <t>EPL2_K16_2</t>
  </si>
  <si>
    <t>EPL2_K16_3</t>
  </si>
  <si>
    <t>EPL2_K8_1</t>
  </si>
  <si>
    <t>EPL2_K8_2</t>
  </si>
  <si>
    <t>EPL2_K8_3</t>
  </si>
  <si>
    <t>EPL3_H3_1</t>
  </si>
  <si>
    <t>EPL3_H3_2</t>
  </si>
  <si>
    <t>EPL3_H3_3</t>
  </si>
  <si>
    <t>EPL3_INP_1</t>
  </si>
  <si>
    <t>EPL3_INP_2</t>
  </si>
  <si>
    <t>EPL3_INP_3</t>
  </si>
  <si>
    <t>EPL3_K12_1</t>
  </si>
  <si>
    <t>EPL3_K12_2</t>
  </si>
  <si>
    <t>EPL3_K12_3</t>
  </si>
  <si>
    <t>EPL3_K16_1</t>
  </si>
  <si>
    <t>EPL3_K16_2</t>
  </si>
  <si>
    <t>EPL3_K16_3</t>
  </si>
  <si>
    <t>EPL3_K8_1</t>
  </si>
  <si>
    <t>EPL3_K8_2</t>
  </si>
  <si>
    <t>EPL3_K8_3</t>
  </si>
  <si>
    <t>EPL4_H3_1</t>
  </si>
  <si>
    <t>EPL4_H3_2</t>
  </si>
  <si>
    <t>EPL4_H3_3</t>
  </si>
  <si>
    <t>EPL4_INP_1</t>
  </si>
  <si>
    <t>EPL4_INP_2</t>
  </si>
  <si>
    <t>EPL4_INP_3</t>
  </si>
  <si>
    <t>EPL4_K12_1</t>
  </si>
  <si>
    <t>EPL4_K12_2</t>
  </si>
  <si>
    <t>EPL4_K12_3</t>
  </si>
  <si>
    <t>EPL4_K16_1</t>
  </si>
  <si>
    <t>EPL4_K16_2</t>
  </si>
  <si>
    <t>EPL4_K16_3</t>
  </si>
  <si>
    <t>EPL4_K8_1</t>
  </si>
  <si>
    <t>EPL4_K8_2</t>
  </si>
  <si>
    <t>EPL4_K8_3</t>
  </si>
  <si>
    <t>WT1_H3_1</t>
  </si>
  <si>
    <t>WT1_H3_2</t>
  </si>
  <si>
    <t>WT1_H3_3</t>
  </si>
  <si>
    <t>WT1_INP_1</t>
  </si>
  <si>
    <t>WT1_INP_2</t>
  </si>
  <si>
    <t>WT1_INP_3</t>
  </si>
  <si>
    <t>WT1_K12_1</t>
  </si>
  <si>
    <t>WT1_K12_2</t>
  </si>
  <si>
    <t>WT1_K12_3</t>
  </si>
  <si>
    <t>WT1_K16_1</t>
  </si>
  <si>
    <t>WT1_K16_2</t>
  </si>
  <si>
    <t>WT1_K16_3</t>
  </si>
  <si>
    <t>WT1_K8_1</t>
  </si>
  <si>
    <t>WT1_K8_2</t>
  </si>
  <si>
    <t>WT1_K8_3</t>
  </si>
  <si>
    <t>WT2_H3_1</t>
  </si>
  <si>
    <t>WT2_H3_2</t>
  </si>
  <si>
    <t>WT2_H3_3</t>
  </si>
  <si>
    <t>WT2_INP_1</t>
  </si>
  <si>
    <t>WT2_INP_2</t>
  </si>
  <si>
    <t>WT2_INP_3</t>
  </si>
  <si>
    <t>WT2_K12_1</t>
  </si>
  <si>
    <t>WT2_K12_2</t>
  </si>
  <si>
    <t>WT2_K12_3</t>
  </si>
  <si>
    <t>WT2_K16_1</t>
  </si>
  <si>
    <t>WT2_K16_2</t>
  </si>
  <si>
    <t>WT2_K16_3</t>
  </si>
  <si>
    <t>WT2_K8_1</t>
  </si>
  <si>
    <t>WT2_K8_2</t>
  </si>
  <si>
    <t>WT2_K8_3</t>
  </si>
  <si>
    <t>WT3_H3_1</t>
  </si>
  <si>
    <t>WT3_H3_2</t>
  </si>
  <si>
    <t>WT3_H3_3</t>
  </si>
  <si>
    <t>WT3_INP_1</t>
  </si>
  <si>
    <t>WT3_INP_2</t>
  </si>
  <si>
    <t>WT3_INP_3</t>
  </si>
  <si>
    <t>WT3_K12_1</t>
  </si>
  <si>
    <t>WT3_K12_2</t>
  </si>
  <si>
    <t>WT3_K12_3</t>
  </si>
  <si>
    <t>WT3_K16_1</t>
  </si>
  <si>
    <t>WT3_K16_2</t>
  </si>
  <si>
    <t>WT3_K16_3</t>
  </si>
  <si>
    <t>WT3_K8_1</t>
  </si>
  <si>
    <t>WT3_K8_2</t>
  </si>
  <si>
    <t>WT3_K8_3</t>
  </si>
  <si>
    <t>WT4_H3_1</t>
  </si>
  <si>
    <t>WT4_H3_2</t>
  </si>
  <si>
    <t>WT4_H3_3</t>
  </si>
  <si>
    <t>WT4_INP_1</t>
  </si>
  <si>
    <t>WT4_INP_2</t>
  </si>
  <si>
    <t>WT4_INP_3</t>
  </si>
  <si>
    <t>WT4_K12_1</t>
  </si>
  <si>
    <t>WT4_K12_2</t>
  </si>
  <si>
    <t>WT4_K12_3</t>
  </si>
  <si>
    <t>WT4_K16_1</t>
  </si>
  <si>
    <t>WT4_K16_2</t>
  </si>
  <si>
    <t>WT4_K16_3</t>
  </si>
  <si>
    <t>WT4_K8_1</t>
  </si>
  <si>
    <t>WT4_K8_2</t>
  </si>
  <si>
    <t>WT4_K8_3</t>
  </si>
  <si>
    <t>RPL18</t>
  </si>
  <si>
    <t>RPS1</t>
  </si>
  <si>
    <t>EPL4_H4_3</t>
  </si>
  <si>
    <t>CHLI</t>
  </si>
  <si>
    <t>AT5G15710</t>
  </si>
  <si>
    <t>EPL2_H3_4</t>
  </si>
  <si>
    <t>AT5G16410</t>
  </si>
  <si>
    <t>Gypsy</t>
  </si>
  <si>
    <t>WT1_H4K5_1</t>
  </si>
  <si>
    <t>WT1_H4K5_2</t>
  </si>
  <si>
    <t>WT1_H4K5_3</t>
  </si>
  <si>
    <t>WT1_INPUT_1</t>
  </si>
  <si>
    <t>WT1_INPUT_2</t>
  </si>
  <si>
    <t>WT1_INPUT_3</t>
  </si>
  <si>
    <t>WT2_H2AZac_1</t>
  </si>
  <si>
    <t>WT2_H2AZac_2</t>
  </si>
  <si>
    <t>WT2_H2AZac_3</t>
  </si>
  <si>
    <t>WT2_H4K5_1</t>
  </si>
  <si>
    <t>WT2_H4K5_2</t>
  </si>
  <si>
    <t>WT2_H4K5_3</t>
  </si>
  <si>
    <t>WT2_INPUT_1</t>
  </si>
  <si>
    <t>WT2_INPUT_2</t>
  </si>
  <si>
    <t>WT2_INPUT_3</t>
  </si>
  <si>
    <t>WT7_H2AZac_1</t>
  </si>
  <si>
    <t>WT7_H2AZac_2</t>
  </si>
  <si>
    <t>WT7_H2AZac_3</t>
  </si>
  <si>
    <t>WT7_H3_1</t>
  </si>
  <si>
    <t>WT7_H3_2</t>
  </si>
  <si>
    <t>WT7_H3_3</t>
  </si>
  <si>
    <t>WT7_H4K5_1</t>
  </si>
  <si>
    <t>WT7_H4K5_2</t>
  </si>
  <si>
    <t>WT7_H4K5_3</t>
  </si>
  <si>
    <t>WT7_INPUT_1</t>
  </si>
  <si>
    <t>WT7_INPUT_2</t>
  </si>
  <si>
    <t>WT7_INPUT_3</t>
  </si>
  <si>
    <t>EPL1_H2AZ_1</t>
  </si>
  <si>
    <t>EPL1_H2AZ_2</t>
  </si>
  <si>
    <t>EPL1_H2AZ_3</t>
  </si>
  <si>
    <t>EPL1_H2AZac_1</t>
  </si>
  <si>
    <t>EPL1_H2AZac_2</t>
  </si>
  <si>
    <t>EPL1_H2AZac_3</t>
  </si>
  <si>
    <t>EPL1_H4K5_1</t>
  </si>
  <si>
    <t>EPL1_H4K5_2</t>
  </si>
  <si>
    <t>EPL1_H4K5_3</t>
  </si>
  <si>
    <t>EPL1_INPUT_1</t>
  </si>
  <si>
    <t>EPL1_INPUT_2</t>
  </si>
  <si>
    <t>EPL1_INPUT_3</t>
  </si>
  <si>
    <t>EPL2_H2AZ_1</t>
  </si>
  <si>
    <t>EPL2_H2AZ_2</t>
  </si>
  <si>
    <t>EPL2_H2AZ_3</t>
  </si>
  <si>
    <t>EPL2_H2AZac_1</t>
  </si>
  <si>
    <t>EPL2_H2AZac_2</t>
  </si>
  <si>
    <t>EPL2_H2AZac_3</t>
  </si>
  <si>
    <t>EPL2_H4K5_1</t>
  </si>
  <si>
    <t>EPL2_H4K5_2</t>
  </si>
  <si>
    <t>EPL2_H4K5_3</t>
  </si>
  <si>
    <t>EPL2_INPUT_1</t>
  </si>
  <si>
    <t>EPL2_INPUT_2</t>
  </si>
  <si>
    <t>EPL2_INPUT_3</t>
  </si>
  <si>
    <t>EPL4_H2AZac_1</t>
  </si>
  <si>
    <t>EPL4_H2AZac_2</t>
  </si>
  <si>
    <t>EPL4_H2AZac_3</t>
  </si>
  <si>
    <t>EPL4_H4K5_1</t>
  </si>
  <si>
    <t>EPL4_H4K5_2</t>
  </si>
  <si>
    <t>EPL4_H4K5_3</t>
  </si>
  <si>
    <t>EPL4_INPUT_1</t>
  </si>
  <si>
    <t>EPL4_INPUT_2</t>
  </si>
  <si>
    <t>EPL4_INPUT_3</t>
  </si>
  <si>
    <t>WT1_H2AZ_1</t>
  </si>
  <si>
    <t>WT1_H2AZ_2</t>
  </si>
  <si>
    <t>WT1_H2AZ_3</t>
  </si>
  <si>
    <t>ChIP-qPCR H4K5/8/12/16</t>
  </si>
  <si>
    <t>WT1_H2AZac_1</t>
  </si>
  <si>
    <t>WT1_H2AZac_2</t>
  </si>
  <si>
    <t>WT1_H2AZac_3</t>
  </si>
  <si>
    <t>WT4_H4K5_1</t>
  </si>
  <si>
    <t>WT4_H4K5_2</t>
  </si>
  <si>
    <t>WT4_H4K5_3</t>
  </si>
  <si>
    <t>WT4_INPUT_1</t>
  </si>
  <si>
    <t>WT4_INPUT_2</t>
  </si>
  <si>
    <t>WT4_INPUT_3</t>
  </si>
  <si>
    <t>sample</t>
  </si>
  <si>
    <t>target</t>
  </si>
  <si>
    <t>ct</t>
  </si>
  <si>
    <t>ct mean</t>
  </si>
  <si>
    <t>adj input</t>
  </si>
  <si>
    <t>delta CT</t>
  </si>
  <si>
    <t>WT1_H3</t>
  </si>
  <si>
    <t>WT1_H2AZT</t>
  </si>
  <si>
    <t>WT2_H3</t>
  </si>
  <si>
    <t>WT2_H2AZT</t>
  </si>
  <si>
    <t>WT3_H3</t>
  </si>
  <si>
    <t>WT3_H2AZT</t>
  </si>
  <si>
    <t>WT1_INPUT</t>
  </si>
  <si>
    <t>EPL3_H2AZ_1</t>
  </si>
  <si>
    <t>EPL3_H2AZ_2</t>
  </si>
  <si>
    <t>EPL3_H2AZ_3</t>
  </si>
  <si>
    <t>EPL3_INPUT_1</t>
  </si>
  <si>
    <t>EPL3_INPUT_2</t>
  </si>
  <si>
    <t>EPL3_INPUT_3</t>
  </si>
  <si>
    <t>WT2_INPUT</t>
  </si>
  <si>
    <t>WT3_INPUT</t>
  </si>
  <si>
    <t>EPL1H2AZ</t>
  </si>
  <si>
    <t>EPL1H3</t>
  </si>
  <si>
    <t>EPL1INP</t>
  </si>
  <si>
    <t>EPL2_H2AZT</t>
  </si>
  <si>
    <t>EPL2_H3</t>
  </si>
  <si>
    <t>EPL2_INPUT</t>
  </si>
  <si>
    <t>WT1H2AZ</t>
  </si>
  <si>
    <t>WT1H3</t>
  </si>
  <si>
    <t>WT1INP</t>
  </si>
  <si>
    <t>WT2H2AZ</t>
  </si>
  <si>
    <t>WT2H3</t>
  </si>
  <si>
    <t>WT2INP</t>
  </si>
  <si>
    <t>EPL1_H3</t>
  </si>
  <si>
    <t>EPL1_H2AZT</t>
  </si>
  <si>
    <t>EPL1_INPUT</t>
  </si>
  <si>
    <t>27,971418)</t>
  </si>
  <si>
    <t>EPL2_H2AZ_total_1</t>
  </si>
  <si>
    <t>EPL2_H2AZ_total_2</t>
  </si>
  <si>
    <t>EPL2_H2AZ_total_3</t>
  </si>
  <si>
    <t>AT5G15711</t>
  </si>
  <si>
    <t>EPL3_H2AZ_total_1</t>
  </si>
  <si>
    <t>EPL3_H2AZ_total_2</t>
  </si>
  <si>
    <t>EPL3_H2AZ_total_3</t>
  </si>
  <si>
    <t xml:space="preserve">ChIP-qPCR TOTAL H2A.Z </t>
  </si>
  <si>
    <t>ChIP-qPCR Acetylated H2A.Z</t>
  </si>
  <si>
    <t>WT_H3_1</t>
  </si>
  <si>
    <t>AT4G07700</t>
  </si>
  <si>
    <t>WT_H3_2</t>
  </si>
  <si>
    <t>WT_H3_3</t>
  </si>
  <si>
    <t>WT_H4K5_1</t>
  </si>
  <si>
    <t>WT_H4K5_2</t>
  </si>
  <si>
    <t>WT_H4K5_3</t>
  </si>
  <si>
    <t>WT_INPUT_1</t>
  </si>
  <si>
    <t>WT_INPUT_2</t>
  </si>
  <si>
    <t>WT_INPUT_3</t>
  </si>
  <si>
    <t>EPL_H3_1</t>
  </si>
  <si>
    <t>EPL_H3_2</t>
  </si>
  <si>
    <t>EPL_H3_3</t>
  </si>
  <si>
    <t>EPL_H4K5_1</t>
  </si>
  <si>
    <t>EPL_H4K5_2</t>
  </si>
  <si>
    <t>EPL_H4K5_3</t>
  </si>
  <si>
    <t>EPL_INPUT_1</t>
  </si>
  <si>
    <t>EPL_INPUT_2</t>
  </si>
  <si>
    <t>EPL_INPUT_3</t>
  </si>
  <si>
    <t>WT4_H2AZac_1</t>
  </si>
  <si>
    <t>WT4_H2AZac_2</t>
  </si>
  <si>
    <t>WT4_H2AZac_3</t>
  </si>
  <si>
    <t>WT_H2AZac_1</t>
  </si>
  <si>
    <t>WT_H2AZac_2</t>
  </si>
  <si>
    <t>WT_H2AZac_3</t>
  </si>
  <si>
    <t>EPL_H2AZac_1</t>
  </si>
  <si>
    <t>EPL_H2AZac_2</t>
  </si>
  <si>
    <t>EPL_H2AZac_3</t>
  </si>
  <si>
    <t>Atyaf9</t>
  </si>
  <si>
    <t>AVERAGE</t>
  </si>
  <si>
    <t>Coomassie stain before drying the gel</t>
  </si>
  <si>
    <t>Fig. 4d: Flag western blot showing Flag-HAM1</t>
  </si>
  <si>
    <t>Autoradiography</t>
  </si>
  <si>
    <t>Left panel on SONs and right panel on CHs</t>
  </si>
  <si>
    <t>Fig. 4g: Hat activity of recombinant At picNuA4 on HTA9-enriched SONs</t>
  </si>
  <si>
    <t>Fig. 4c: Coomassie stain of His-HAM1</t>
  </si>
  <si>
    <t>mean -EB</t>
  </si>
  <si>
    <t>range</t>
  </si>
  <si>
    <t>mean</t>
  </si>
  <si>
    <t>n=2</t>
  </si>
  <si>
    <t>n=1</t>
  </si>
  <si>
    <t>Sc</t>
  </si>
  <si>
    <t>At-</t>
  </si>
  <si>
    <t>At+</t>
  </si>
  <si>
    <t>At+ His</t>
  </si>
  <si>
    <t>EB</t>
  </si>
  <si>
    <t>CH</t>
  </si>
  <si>
    <t>hSON</t>
  </si>
  <si>
    <t>CPM (30 min) used to generate the graph</t>
  </si>
  <si>
    <t>Fig. S8b</t>
  </si>
  <si>
    <t>Fig. S8c : Western blot test of H2A.Zac antiboddy on HTA9 enriched chromatin</t>
  </si>
  <si>
    <t>Fig. S8. AtEPL1A supports nucleosomal H4 and H2A.Z acetylation in vitro</t>
  </si>
  <si>
    <t>psrp6</t>
  </si>
  <si>
    <t>At5g17870</t>
  </si>
  <si>
    <t>psrp5</t>
  </si>
  <si>
    <t>At3g56910</t>
  </si>
  <si>
    <t>psrp4</t>
  </si>
  <si>
    <t>At2g38140</t>
  </si>
  <si>
    <t>psrp3</t>
  </si>
  <si>
    <t>At1g68590</t>
  </si>
  <si>
    <t>psrp2</t>
  </si>
  <si>
    <t>At3g52150</t>
  </si>
  <si>
    <t>rpl9</t>
  </si>
  <si>
    <t>At3g44890</t>
  </si>
  <si>
    <t>rpl6</t>
  </si>
  <si>
    <t>At1g05190</t>
  </si>
  <si>
    <t>rpl5</t>
  </si>
  <si>
    <t>At4g01310</t>
  </si>
  <si>
    <t>rpl4</t>
  </si>
  <si>
    <t>At1g07320</t>
  </si>
  <si>
    <t>rpl35</t>
  </si>
  <si>
    <t>At2g24090</t>
  </si>
  <si>
    <t>rpl34</t>
  </si>
  <si>
    <t>At1g29070</t>
  </si>
  <si>
    <t>rpl31</t>
  </si>
  <si>
    <t>At1g75350</t>
  </si>
  <si>
    <t>rpl3</t>
  </si>
  <si>
    <t>At2g43030</t>
  </si>
  <si>
    <t>rpl29</t>
  </si>
  <si>
    <t>At5g65220</t>
  </si>
  <si>
    <t>rpl28</t>
  </si>
  <si>
    <t>At2g33450</t>
  </si>
  <si>
    <t>rpl27</t>
  </si>
  <si>
    <t>At5g40950</t>
  </si>
  <si>
    <t>rpl24</t>
  </si>
  <si>
    <t>At5g54600</t>
  </si>
  <si>
    <t>rpl21</t>
  </si>
  <si>
    <t>At1g35680</t>
  </si>
  <si>
    <t>rpl19</t>
  </si>
  <si>
    <t>At5g47190</t>
  </si>
  <si>
    <t>rpl18</t>
  </si>
  <si>
    <t>At1g48350</t>
  </si>
  <si>
    <t>rpl17</t>
  </si>
  <si>
    <t>At3g54210</t>
  </si>
  <si>
    <t>rpl15</t>
  </si>
  <si>
    <t>At3g25920</t>
  </si>
  <si>
    <t>rpl13</t>
  </si>
  <si>
    <t>At4g17560</t>
  </si>
  <si>
    <t>At1g78630</t>
  </si>
  <si>
    <t>rpl12</t>
  </si>
  <si>
    <t>At3g27830</t>
  </si>
  <si>
    <t>rpl11</t>
  </si>
  <si>
    <t>At1g32990</t>
  </si>
  <si>
    <t>rpl10</t>
  </si>
  <si>
    <t>At5g13510</t>
  </si>
  <si>
    <t>rpl1</t>
  </si>
  <si>
    <t>At3g27850</t>
  </si>
  <si>
    <t>At3g63490</t>
  </si>
  <si>
    <t>rps9</t>
  </si>
  <si>
    <t>At1g74970</t>
  </si>
  <si>
    <t>rps6</t>
  </si>
  <si>
    <t>At1g64510</t>
  </si>
  <si>
    <t>rps5</t>
  </si>
  <si>
    <t>At2g33800</t>
  </si>
  <si>
    <t>rps21</t>
  </si>
  <si>
    <t>At3g27160</t>
  </si>
  <si>
    <t>rps20</t>
  </si>
  <si>
    <t>At3g15190</t>
  </si>
  <si>
    <t>rps17</t>
  </si>
  <si>
    <t>At1g79850</t>
  </si>
  <si>
    <t>rps13</t>
  </si>
  <si>
    <t>At5g14320</t>
  </si>
  <si>
    <t>rps10</t>
  </si>
  <si>
    <t>At3g13120</t>
  </si>
  <si>
    <t>rps1</t>
  </si>
  <si>
    <t>At5g30510</t>
  </si>
  <si>
    <t>Plastid ribosomal proteins (nucleus genome)</t>
  </si>
  <si>
    <t>ATPG</t>
  </si>
  <si>
    <t>AT4G32260</t>
  </si>
  <si>
    <t>ATPD</t>
  </si>
  <si>
    <t>AT4G09650</t>
  </si>
  <si>
    <t>ATPC1</t>
  </si>
  <si>
    <t>AT4G04640</t>
  </si>
  <si>
    <t>PETM</t>
  </si>
  <si>
    <t>AT2G26500</t>
  </si>
  <si>
    <t>PETC</t>
  </si>
  <si>
    <t>AT4G03280</t>
  </si>
  <si>
    <t>PSAP</t>
  </si>
  <si>
    <t>AT2G46820</t>
  </si>
  <si>
    <t>PSAO</t>
  </si>
  <si>
    <t>AT1G08380</t>
  </si>
  <si>
    <t>PSAN</t>
  </si>
  <si>
    <t>AT5G64040</t>
  </si>
  <si>
    <t>AT4G12800</t>
  </si>
  <si>
    <t>PSAK</t>
  </si>
  <si>
    <t>AT1G30380</t>
  </si>
  <si>
    <t>PSAH-1</t>
  </si>
  <si>
    <t>AT3G16140</t>
  </si>
  <si>
    <t>PSAH-2</t>
  </si>
  <si>
    <t>AT1G52230</t>
  </si>
  <si>
    <t>PSAG</t>
  </si>
  <si>
    <t>AT1G55670</t>
  </si>
  <si>
    <t>PSAF</t>
  </si>
  <si>
    <t>AT1G31330</t>
  </si>
  <si>
    <t>PSAE</t>
  </si>
  <si>
    <t>AT4G28750</t>
  </si>
  <si>
    <t>PSAD2</t>
  </si>
  <si>
    <t>AT1G03130</t>
  </si>
  <si>
    <t>PSAD1</t>
  </si>
  <si>
    <t>AT4G02770</t>
  </si>
  <si>
    <t>LHCA4</t>
  </si>
  <si>
    <t>AT3G47470</t>
  </si>
  <si>
    <t>LHCA3</t>
  </si>
  <si>
    <t>AT1G61520</t>
  </si>
  <si>
    <t>LHCA2</t>
  </si>
  <si>
    <t>AT3G61470</t>
  </si>
  <si>
    <t>LHCA1</t>
  </si>
  <si>
    <t>AT3G54890</t>
  </si>
  <si>
    <t>Photosystem I</t>
  </si>
  <si>
    <t>PSBY</t>
  </si>
  <si>
    <t>AT1G67740</t>
  </si>
  <si>
    <t>PSBX</t>
  </si>
  <si>
    <t>AT2G06520</t>
  </si>
  <si>
    <t>PSBW</t>
  </si>
  <si>
    <t>AT2G30570</t>
  </si>
  <si>
    <t>PSBTn</t>
  </si>
  <si>
    <t>AT3G21055</t>
  </si>
  <si>
    <t>PSBS</t>
  </si>
  <si>
    <t>AT1G44575</t>
  </si>
  <si>
    <t>PSBR</t>
  </si>
  <si>
    <t>AT1G79040</t>
  </si>
  <si>
    <t>PSBQ</t>
  </si>
  <si>
    <t>AT4G05180</t>
  </si>
  <si>
    <t>PSBP</t>
  </si>
  <si>
    <t>AT1G06680</t>
  </si>
  <si>
    <t>PSBO</t>
  </si>
  <si>
    <t>AT5G66570</t>
  </si>
  <si>
    <t>PSB29</t>
  </si>
  <si>
    <t>AT2G20890</t>
  </si>
  <si>
    <t>PSB28</t>
  </si>
  <si>
    <t>AT4G28660</t>
  </si>
  <si>
    <t>PSB27</t>
  </si>
  <si>
    <t>AT1G03600</t>
  </si>
  <si>
    <t>LHCB7</t>
  </si>
  <si>
    <t>AT1G76570</t>
  </si>
  <si>
    <t>LHCB6</t>
  </si>
  <si>
    <t>AT1G15820</t>
  </si>
  <si>
    <t>LHCB5</t>
  </si>
  <si>
    <t>AT4G10340</t>
  </si>
  <si>
    <t>LHCB4.3</t>
  </si>
  <si>
    <t>AT2G40100</t>
  </si>
  <si>
    <t>LHCB4.2</t>
  </si>
  <si>
    <t>AT3G08940</t>
  </si>
  <si>
    <t>LHCB4.1</t>
  </si>
  <si>
    <t>AT5G01530</t>
  </si>
  <si>
    <t>AT5G54270</t>
  </si>
  <si>
    <t>LHCB2.4</t>
  </si>
  <si>
    <t>AT3G27690</t>
  </si>
  <si>
    <t>LHCB2.2</t>
  </si>
  <si>
    <t>AT2G05070</t>
  </si>
  <si>
    <t>LHCB2.1</t>
  </si>
  <si>
    <t>AT2G05100</t>
  </si>
  <si>
    <t>LHCB1.5</t>
  </si>
  <si>
    <t>AT2G34420</t>
  </si>
  <si>
    <t>LHCB1.4</t>
  </si>
  <si>
    <t>AT2G34430</t>
  </si>
  <si>
    <t>LHCB1.3</t>
  </si>
  <si>
    <t>AT1G29930</t>
  </si>
  <si>
    <t>LHCB1.2</t>
  </si>
  <si>
    <t>AT1G29910</t>
  </si>
  <si>
    <t>AT1G29920</t>
  </si>
  <si>
    <t>Photosystem II</t>
  </si>
  <si>
    <t>CAO</t>
  </si>
  <si>
    <t>At1g44446</t>
  </si>
  <si>
    <t>DVR</t>
  </si>
  <si>
    <t>At5g18660</t>
  </si>
  <si>
    <t>CHLG</t>
  </si>
  <si>
    <t>At3g51820</t>
  </si>
  <si>
    <t>PORC</t>
  </si>
  <si>
    <t>At1g03630</t>
  </si>
  <si>
    <t>PORB</t>
  </si>
  <si>
    <t>At4g27440</t>
  </si>
  <si>
    <t>At5g54190</t>
  </si>
  <si>
    <t>CRD1</t>
  </si>
  <si>
    <t>At3g56940</t>
  </si>
  <si>
    <t>CHLM</t>
  </si>
  <si>
    <t>At4g25080</t>
  </si>
  <si>
    <t>CHLI2</t>
  </si>
  <si>
    <t>At5g45930</t>
  </si>
  <si>
    <t>At4g18480</t>
  </si>
  <si>
    <t>At3g59400</t>
  </si>
  <si>
    <t>At5g13630</t>
  </si>
  <si>
    <t>At1g08520</t>
  </si>
  <si>
    <t>HEMG2</t>
  </si>
  <si>
    <t>At5g14220</t>
  </si>
  <si>
    <t>HEMG1</t>
  </si>
  <si>
    <t>At4g01690</t>
  </si>
  <si>
    <t>HEMF3</t>
  </si>
  <si>
    <t>At5g63290</t>
  </si>
  <si>
    <t>HEMF2</t>
  </si>
  <si>
    <t>At4g03205</t>
  </si>
  <si>
    <t>HEMF1</t>
  </si>
  <si>
    <t>At1g03475</t>
  </si>
  <si>
    <t>HEME2</t>
  </si>
  <si>
    <t>At2g40490</t>
  </si>
  <si>
    <t>HEME1</t>
  </si>
  <si>
    <t>At3g14930</t>
  </si>
  <si>
    <t>At2g26540</t>
  </si>
  <si>
    <t>HEMC</t>
  </si>
  <si>
    <t>At5g08280</t>
  </si>
  <si>
    <t>HEMB2</t>
  </si>
  <si>
    <t>At1g44318</t>
  </si>
  <si>
    <t>HEMB1</t>
  </si>
  <si>
    <t>At1g69740</t>
  </si>
  <si>
    <t>GSA2</t>
  </si>
  <si>
    <t>At3g48730</t>
  </si>
  <si>
    <t>At5g63570</t>
  </si>
  <si>
    <t>HEMA3</t>
  </si>
  <si>
    <t>At2g31250</t>
  </si>
  <si>
    <t>HEMA2</t>
  </si>
  <si>
    <t>At1g09940</t>
  </si>
  <si>
    <t>At1g58290</t>
  </si>
  <si>
    <t>Chlorophyll biosynthesis</t>
  </si>
  <si>
    <t>t-test</t>
  </si>
  <si>
    <t>Petiole length (mm)</t>
  </si>
  <si>
    <t>Blade surface area (mm2)</t>
  </si>
  <si>
    <t>Blade length (mm)</t>
  </si>
  <si>
    <t>Excluded technical repeats are marked in red</t>
  </si>
  <si>
    <t>Raw data for Supplementary Fig. 3b</t>
  </si>
  <si>
    <t>Raw data for Supplementary Fig. 4</t>
  </si>
  <si>
    <t>Cotyledon size</t>
  </si>
  <si>
    <t>Raw data for Supplementary Fig. 3a</t>
  </si>
  <si>
    <t>Raw data for Fig. 7d</t>
  </si>
  <si>
    <t>Median cell projection surface area in µm2 (n cells / replicate = 9)</t>
  </si>
  <si>
    <t>Median chloroplast projection surface area in µm2 (n chloroplasts / replicate = 20)</t>
  </si>
  <si>
    <r>
      <t xml:space="preserve">Relative transcript levels of the genes encoding four selected groups of chloroplast proteins in </t>
    </r>
    <r>
      <rPr>
        <i/>
        <sz val="10"/>
        <color theme="1"/>
        <rFont val="Arial"/>
        <family val="2"/>
      </rPr>
      <t>Atepl1-2</t>
    </r>
    <r>
      <rPr>
        <sz val="10"/>
        <color theme="1"/>
        <rFont val="Arial"/>
        <family val="2"/>
      </rPr>
      <t xml:space="preserve">, </t>
    </r>
    <r>
      <rPr>
        <i/>
        <sz val="10"/>
        <color theme="1"/>
        <rFont val="Arial"/>
        <family val="2"/>
      </rPr>
      <t>Ateaf1-1</t>
    </r>
    <r>
      <rPr>
        <sz val="10"/>
        <color theme="1"/>
        <rFont val="Arial"/>
        <family val="2"/>
      </rPr>
      <t xml:space="preserve"> and </t>
    </r>
    <r>
      <rPr>
        <i/>
        <sz val="10"/>
        <color theme="1"/>
        <rFont val="Arial"/>
        <family val="2"/>
      </rPr>
      <t>glk (values corresponding to the heatmap in Fig. 3c)</t>
    </r>
  </si>
  <si>
    <t>Raw data for Fig. 2a</t>
  </si>
  <si>
    <t>Raw data for Fig. 2b</t>
  </si>
  <si>
    <t>Raw data for Fig. 2c</t>
  </si>
  <si>
    <t>Raw data for Fig. 3c</t>
  </si>
  <si>
    <t>Raw data for Fig. 4a</t>
  </si>
  <si>
    <t>Fig. 4a</t>
  </si>
  <si>
    <t>Fig. 4b</t>
  </si>
  <si>
    <t>Raw data for Fig. 4b</t>
  </si>
  <si>
    <t>Fig. 4f: Coomassie of the immunoprecipitated HTA9-Flag</t>
  </si>
  <si>
    <r>
      <t xml:space="preserve">Fig.4e: HAT activity of recombinant </t>
    </r>
    <r>
      <rPr>
        <i/>
        <sz val="10"/>
        <color theme="1"/>
        <rFont val="Arial"/>
        <family val="2"/>
      </rPr>
      <t>At</t>
    </r>
    <r>
      <rPr>
        <sz val="10"/>
        <color theme="1"/>
        <rFont val="Arial"/>
        <family val="2"/>
      </rPr>
      <t xml:space="preserve"> picNuA4on SONs and CHs</t>
    </r>
  </si>
  <si>
    <t>Raw data for Fig. 4c-g</t>
  </si>
  <si>
    <t>Red boxes represent the lanes showed in the figure</t>
  </si>
  <si>
    <t>Exp. 12 days</t>
  </si>
  <si>
    <t>Exp. 5 days</t>
  </si>
  <si>
    <t>Coomassie stain before drying the gels</t>
  </si>
  <si>
    <t>Exp. 2 days</t>
  </si>
  <si>
    <t>Fig. 4h</t>
  </si>
  <si>
    <t>Raw data for Fig. 4h</t>
  </si>
  <si>
    <t>Raw data for Supplementary Fig. 5</t>
  </si>
  <si>
    <t>Raw data for Supplementary Fig. 6b</t>
  </si>
  <si>
    <t>Raw data for Supplementary Fig. 10</t>
  </si>
  <si>
    <r>
      <t xml:space="preserve">Fig. S8a : Coomassie staining, purification of the </t>
    </r>
    <r>
      <rPr>
        <i/>
        <sz val="10"/>
        <color theme="1"/>
        <rFont val="Arial"/>
        <family val="2"/>
      </rPr>
      <t>A. thaliana</t>
    </r>
    <r>
      <rPr>
        <sz val="10"/>
        <color theme="1"/>
        <rFont val="Arial"/>
        <family val="2"/>
      </rPr>
      <t xml:space="preserve"> picNuA4 from bacteria</t>
    </r>
  </si>
  <si>
    <t>αH2A.Zac</t>
  </si>
  <si>
    <t>αH4</t>
  </si>
  <si>
    <t>αFlag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</si>
</sst>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0"/>
    <numFmt numFmtId="165" formatCode="0.000000"/>
    <numFmt numFmtId="166" formatCode="#,##0.000"/>
    <numFmt numFmtId="167" formatCode="0.0"/>
  </numFmts>
  <fonts count="13">
    <font>
      <sz val="11"/>
      <color theme="1"/>
      <name val="Calibri"/>
      <family val="2"/>
      <scheme val="minor"/>
    </font>
    <font>
      <sz val="11"/>
      <color rgb="FF9C0006"/>
      <name val="Calibri"/>
      <family val="2"/>
      <charset val="238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rgb="FFD9D9D9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sz val="10"/>
      <color rgb="FF9C0006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7CE"/>
        <bgColor rgb="FFFFC7CE"/>
      </patternFill>
    </fill>
  </fills>
  <borders count="14">
    <border>
      <left/>
      <right/>
      <top/>
      <bottom/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5" fillId="0" borderId="0"/>
    <xf numFmtId="0" fontId="6" fillId="0" borderId="0"/>
  </cellStyleXfs>
  <cellXfs count="80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0" fillId="0" borderId="0" xfId="0"/>
    <xf numFmtId="0" fontId="7" fillId="0" borderId="0" xfId="0" applyFont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2" fontId="8" fillId="0" borderId="2" xfId="0" applyNumberFormat="1" applyFont="1" applyBorder="1"/>
    <xf numFmtId="2" fontId="8" fillId="0" borderId="5" xfId="0" applyNumberFormat="1" applyFont="1" applyBorder="1"/>
    <xf numFmtId="2" fontId="8" fillId="0" borderId="1" xfId="0" applyNumberFormat="1" applyFont="1" applyBorder="1"/>
    <xf numFmtId="2" fontId="8" fillId="4" borderId="1" xfId="0" applyNumberFormat="1" applyFont="1" applyFill="1" applyBorder="1"/>
    <xf numFmtId="2" fontId="8" fillId="0" borderId="3" xfId="0" applyNumberFormat="1" applyFont="1" applyBorder="1"/>
    <xf numFmtId="2" fontId="3" fillId="0" borderId="0" xfId="0" applyNumberFormat="1" applyFont="1"/>
    <xf numFmtId="2" fontId="3" fillId="0" borderId="1" xfId="0" applyNumberFormat="1" applyFont="1" applyBorder="1"/>
    <xf numFmtId="2" fontId="3" fillId="0" borderId="3" xfId="0" applyNumberFormat="1" applyFont="1" applyBorder="1"/>
    <xf numFmtId="0" fontId="3" fillId="0" borderId="4" xfId="0" applyFont="1" applyBorder="1"/>
    <xf numFmtId="0" fontId="3" fillId="0" borderId="6" xfId="0" applyFont="1" applyBorder="1"/>
    <xf numFmtId="2" fontId="3" fillId="0" borderId="5" xfId="0" applyNumberFormat="1" applyFont="1" applyBorder="1"/>
    <xf numFmtId="0" fontId="3" fillId="4" borderId="0" xfId="0" applyFont="1" applyFill="1"/>
    <xf numFmtId="2" fontId="3" fillId="4" borderId="0" xfId="0" applyNumberFormat="1" applyFont="1" applyFill="1"/>
    <xf numFmtId="2" fontId="3" fillId="4" borderId="3" xfId="0" applyNumberFormat="1" applyFont="1" applyFill="1" applyBorder="1"/>
    <xf numFmtId="2" fontId="3" fillId="4" borderId="5" xfId="0" applyNumberFormat="1" applyFont="1" applyFill="1" applyBorder="1"/>
    <xf numFmtId="0" fontId="9" fillId="0" borderId="0" xfId="0" applyFont="1"/>
    <xf numFmtId="166" fontId="3" fillId="0" borderId="0" xfId="0" applyNumberFormat="1" applyFont="1"/>
    <xf numFmtId="0" fontId="10" fillId="2" borderId="0" xfId="1" applyFont="1"/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65" fontId="3" fillId="0" borderId="0" xfId="0" applyNumberFormat="1" applyFont="1" applyFill="1"/>
    <xf numFmtId="0" fontId="3" fillId="0" borderId="0" xfId="0" applyFont="1" applyFill="1"/>
    <xf numFmtId="2" fontId="3" fillId="0" borderId="0" xfId="0" applyNumberFormat="1" applyFont="1" applyFill="1"/>
    <xf numFmtId="164" fontId="3" fillId="0" borderId="0" xfId="0" applyNumberFormat="1" applyFont="1"/>
    <xf numFmtId="9" fontId="3" fillId="0" borderId="0" xfId="0" applyNumberFormat="1" applyFont="1"/>
    <xf numFmtId="1" fontId="3" fillId="0" borderId="0" xfId="0" applyNumberFormat="1" applyFont="1"/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164" fontId="3" fillId="0" borderId="0" xfId="0" applyNumberFormat="1" applyFont="1" applyFill="1"/>
    <xf numFmtId="0" fontId="3" fillId="0" borderId="0" xfId="3" applyFont="1"/>
    <xf numFmtId="2" fontId="3" fillId="0" borderId="0" xfId="3" applyNumberFormat="1" applyFont="1"/>
    <xf numFmtId="2" fontId="4" fillId="0" borderId="0" xfId="3" applyNumberFormat="1" applyFont="1"/>
    <xf numFmtId="166" fontId="3" fillId="3" borderId="0" xfId="0" applyNumberFormat="1" applyFont="1" applyFill="1"/>
    <xf numFmtId="0" fontId="3" fillId="3" borderId="0" xfId="0" applyFont="1" applyFill="1"/>
    <xf numFmtId="0" fontId="3" fillId="0" borderId="0" xfId="0" applyFont="1" applyAlignment="1">
      <alignment horizontal="right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167" fontId="3" fillId="0" borderId="0" xfId="0" applyNumberFormat="1" applyFont="1"/>
    <xf numFmtId="0" fontId="3" fillId="0" borderId="0" xfId="2" applyFont="1"/>
    <xf numFmtId="0" fontId="9" fillId="0" borderId="0" xfId="2" applyFont="1"/>
    <xf numFmtId="0" fontId="9" fillId="0" borderId="8" xfId="2" applyFont="1" applyBorder="1" applyAlignment="1">
      <alignment horizontal="center"/>
    </xf>
    <xf numFmtId="0" fontId="9" fillId="0" borderId="7" xfId="2" applyFont="1" applyBorder="1" applyAlignment="1">
      <alignment horizontal="center"/>
    </xf>
    <xf numFmtId="0" fontId="9" fillId="0" borderId="0" xfId="2" applyFont="1" applyAlignment="1">
      <alignment horizontal="center"/>
    </xf>
    <xf numFmtId="0" fontId="10" fillId="5" borderId="0" xfId="0" applyFont="1" applyFill="1"/>
    <xf numFmtId="0" fontId="3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3" applyFont="1" applyAlignment="1">
      <alignment horizontal="center" vertical="center" textRotation="90"/>
    </xf>
    <xf numFmtId="0" fontId="3" fillId="0" borderId="0" xfId="3" applyFont="1"/>
    <xf numFmtId="16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6" fontId="10" fillId="2" borderId="0" xfId="1" applyNumberFormat="1" applyFont="1" applyAlignment="1">
      <alignment horizontal="center" vertical="center"/>
    </xf>
    <xf numFmtId="166" fontId="10" fillId="2" borderId="0" xfId="1" applyNumberFormat="1" applyFont="1" applyAlignment="1">
      <alignment horizontal="center"/>
    </xf>
    <xf numFmtId="0" fontId="10" fillId="2" borderId="0" xfId="1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13" xfId="2" applyFont="1" applyBorder="1" applyAlignment="1">
      <alignment horizontal="center"/>
    </xf>
    <xf numFmtId="0" fontId="9" fillId="0" borderId="10" xfId="2" applyFont="1" applyBorder="1" applyAlignment="1">
      <alignment horizontal="center"/>
    </xf>
    <xf numFmtId="0" fontId="9" fillId="0" borderId="12" xfId="2" applyFont="1" applyBorder="1" applyAlignment="1">
      <alignment horizontal="center"/>
    </xf>
    <xf numFmtId="0" fontId="9" fillId="0" borderId="11" xfId="2" applyFont="1" applyBorder="1" applyAlignment="1">
      <alignment horizontal="center"/>
    </xf>
    <xf numFmtId="0" fontId="9" fillId="0" borderId="9" xfId="2" applyFont="1" applyBorder="1" applyAlignment="1">
      <alignment horizontal="center"/>
    </xf>
    <xf numFmtId="0" fontId="3" fillId="0" borderId="0" xfId="0" applyFont="1"/>
    <xf numFmtId="0" fontId="10" fillId="5" borderId="0" xfId="0" applyFont="1" applyFill="1" applyAlignment="1">
      <alignment horizontal="center"/>
    </xf>
    <xf numFmtId="0" fontId="11" fillId="0" borderId="0" xfId="0" applyFont="1"/>
    <xf numFmtId="0" fontId="10" fillId="2" borderId="0" xfId="1" applyFont="1" applyAlignment="1">
      <alignment horizontal="center" vertical="center"/>
    </xf>
    <xf numFmtId="0" fontId="10" fillId="2" borderId="0" xfId="1" applyFont="1"/>
    <xf numFmtId="0" fontId="10" fillId="5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4">
    <cellStyle name="Bad" xfId="1" builtinId="27"/>
    <cellStyle name="Normal" xfId="0" builtinId="0"/>
    <cellStyle name="Normal 2" xfId="2" xr:uid="{D54A2EA7-BF09-5C43-B9E7-5DB309B94D5D}"/>
    <cellStyle name="Normal 3" xfId="3" xr:uid="{CCFA94D0-7C69-5743-BCA0-2B8288C01EB1}"/>
  </cellStyles>
  <dxfs count="1">
    <dxf>
      <font>
        <color rgb="FFBFBFBF"/>
      </font>
      <fill>
        <patternFill patternType="solid">
          <fgColor rgb="FFBFBFBF"/>
          <bgColor rgb="FFBFBFB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[1]Growth!$T$4</c:f>
              <c:strCache>
                <c:ptCount val="1"/>
                <c:pt idx="0">
                  <c:v>WT</c:v>
                </c:pt>
              </c:strCache>
            </c:strRef>
          </c:tx>
          <c:spPr>
            <a:ln w="1270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errBars>
            <c:errDir val="y"/>
            <c:errBarType val="both"/>
            <c:errValType val="cust"/>
            <c:noEndCap val="0"/>
            <c:plus>
              <c:numRef>
                <c:f>[1]Growth!$U$14:$W$14</c:f>
                <c:numCache>
                  <c:formatCode>General</c:formatCode>
                  <c:ptCount val="3"/>
                  <c:pt idx="0">
                    <c:v>6.9715214745321857E-2</c:v>
                  </c:pt>
                  <c:pt idx="1">
                    <c:v>4.0574329410872377E-2</c:v>
                  </c:pt>
                  <c:pt idx="2">
                    <c:v>1.8919215279264854E-2</c:v>
                  </c:pt>
                </c:numCache>
              </c:numRef>
            </c:plus>
            <c:minus>
              <c:numRef>
                <c:f>[1]Growth!$U$14:$W$14</c:f>
                <c:numCache>
                  <c:formatCode>General</c:formatCode>
                  <c:ptCount val="3"/>
                  <c:pt idx="0">
                    <c:v>6.9715214745321857E-2</c:v>
                  </c:pt>
                  <c:pt idx="1">
                    <c:v>4.0574329410872377E-2</c:v>
                  </c:pt>
                  <c:pt idx="2">
                    <c:v>1.8919215279264854E-2</c:v>
                  </c:pt>
                </c:numCache>
              </c:numRef>
            </c:minus>
            <c:spPr>
              <a:noFill/>
              <a:ln w="6350" cap="flat" cmpd="sng" algn="ctr">
                <a:solidFill>
                  <a:srgbClr val="00B050"/>
                </a:solidFill>
                <a:round/>
              </a:ln>
              <a:effectLst/>
            </c:spPr>
          </c:errBars>
          <c:cat>
            <c:numRef>
              <c:f>[1]Growth!$U$3:$W$3</c:f>
              <c:numCache>
                <c:formatCode>General</c:formatCode>
                <c:ptCount val="3"/>
                <c:pt idx="0">
                  <c:v>2</c:v>
                </c:pt>
                <c:pt idx="1">
                  <c:v>3</c:v>
                </c:pt>
                <c:pt idx="2">
                  <c:v>4</c:v>
                </c:pt>
              </c:numCache>
            </c:numRef>
          </c:cat>
          <c:val>
            <c:numRef>
              <c:f>[1]Growth!$U$4:$W$4</c:f>
              <c:numCache>
                <c:formatCode>General</c:formatCode>
                <c:ptCount val="3"/>
                <c:pt idx="0">
                  <c:v>0.82738699077643518</c:v>
                </c:pt>
                <c:pt idx="1">
                  <c:v>1.3876925030517788</c:v>
                </c:pt>
                <c:pt idx="2">
                  <c:v>1.7023923152551022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A4-4FAB-9782-4950B90F3A43}"/>
            </c:ext>
          </c:extLst>
        </c:ser>
        <c:ser>
          <c:idx val="1"/>
          <c:order val="1"/>
          <c:tx>
            <c:strRef>
              <c:f>[1]Growth!$T$5</c:f>
              <c:strCache>
                <c:ptCount val="1"/>
                <c:pt idx="0">
                  <c:v>Atepl1-1</c:v>
                </c:pt>
              </c:strCache>
            </c:strRef>
          </c:tx>
          <c:spPr>
            <a:ln w="12700" cap="rnd">
              <a:solidFill>
                <a:schemeClr val="accent2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errBars>
            <c:errDir val="y"/>
            <c:errBarType val="both"/>
            <c:errValType val="cust"/>
            <c:noEndCap val="0"/>
            <c:plus>
              <c:numRef>
                <c:f>[1]Growth!$U$15:$W$15</c:f>
                <c:numCache>
                  <c:formatCode>General</c:formatCode>
                  <c:ptCount val="3"/>
                  <c:pt idx="0">
                    <c:v>8.9502649238376933E-2</c:v>
                  </c:pt>
                  <c:pt idx="1">
                    <c:v>0.1145459479080408</c:v>
                  </c:pt>
                  <c:pt idx="2">
                    <c:v>8.0001131528637817E-2</c:v>
                  </c:pt>
                </c:numCache>
              </c:numRef>
            </c:plus>
            <c:minus>
              <c:numRef>
                <c:f>[1]Growth!$U$15:$W$15</c:f>
                <c:numCache>
                  <c:formatCode>General</c:formatCode>
                  <c:ptCount val="3"/>
                  <c:pt idx="0">
                    <c:v>8.9502649238376933E-2</c:v>
                  </c:pt>
                  <c:pt idx="1">
                    <c:v>0.1145459479080408</c:v>
                  </c:pt>
                  <c:pt idx="2">
                    <c:v>8.0001131528637817E-2</c:v>
                  </c:pt>
                </c:numCache>
              </c:numRef>
            </c:minus>
            <c:spPr>
              <a:noFill/>
              <a:ln w="6350" cap="flat" cmpd="sng" algn="ctr">
                <a:solidFill>
                  <a:schemeClr val="accent2">
                    <a:lumMod val="60000"/>
                    <a:lumOff val="40000"/>
                  </a:schemeClr>
                </a:solidFill>
                <a:round/>
              </a:ln>
              <a:effectLst/>
            </c:spPr>
          </c:errBars>
          <c:cat>
            <c:numRef>
              <c:f>[1]Growth!$U$3:$W$3</c:f>
              <c:numCache>
                <c:formatCode>General</c:formatCode>
                <c:ptCount val="3"/>
                <c:pt idx="0">
                  <c:v>2</c:v>
                </c:pt>
                <c:pt idx="1">
                  <c:v>3</c:v>
                </c:pt>
                <c:pt idx="2">
                  <c:v>4</c:v>
                </c:pt>
              </c:numCache>
            </c:numRef>
          </c:cat>
          <c:val>
            <c:numRef>
              <c:f>[1]Growth!$U$5:$W$5</c:f>
              <c:numCache>
                <c:formatCode>General</c:formatCode>
                <c:ptCount val="3"/>
                <c:pt idx="0">
                  <c:v>0.26079775225979818</c:v>
                </c:pt>
                <c:pt idx="1">
                  <c:v>0.52932846824103486</c:v>
                </c:pt>
                <c:pt idx="2">
                  <c:v>0.84382483259508712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A4-4FAB-9782-4950B90F3A43}"/>
            </c:ext>
          </c:extLst>
        </c:ser>
        <c:ser>
          <c:idx val="2"/>
          <c:order val="2"/>
          <c:tx>
            <c:strRef>
              <c:f>[1]Growth!$T$6</c:f>
              <c:strCache>
                <c:ptCount val="1"/>
                <c:pt idx="0">
                  <c:v>Atepl1-2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errBars>
            <c:errDir val="y"/>
            <c:errBarType val="both"/>
            <c:errValType val="cust"/>
            <c:noEndCap val="0"/>
            <c:plus>
              <c:numRef>
                <c:f>[1]Growth!$U$16:$W$16</c:f>
                <c:numCache>
                  <c:formatCode>General</c:formatCode>
                  <c:ptCount val="3"/>
                  <c:pt idx="0">
                    <c:v>4.0460874808362579E-2</c:v>
                  </c:pt>
                  <c:pt idx="1">
                    <c:v>5.7805483421639499E-2</c:v>
                  </c:pt>
                  <c:pt idx="2">
                    <c:v>6.8166470278120214E-2</c:v>
                  </c:pt>
                </c:numCache>
              </c:numRef>
            </c:plus>
            <c:minus>
              <c:numRef>
                <c:f>[1]Growth!$U$16:$W$16</c:f>
                <c:numCache>
                  <c:formatCode>General</c:formatCode>
                  <c:ptCount val="3"/>
                  <c:pt idx="0">
                    <c:v>4.0460874808362579E-2</c:v>
                  </c:pt>
                  <c:pt idx="1">
                    <c:v>5.7805483421639499E-2</c:v>
                  </c:pt>
                  <c:pt idx="2">
                    <c:v>6.8166470278120214E-2</c:v>
                  </c:pt>
                </c:numCache>
              </c:numRef>
            </c:minus>
            <c:spPr>
              <a:noFill/>
              <a:ln w="6350" cap="flat" cmpd="sng" algn="ctr">
                <a:solidFill>
                  <a:schemeClr val="accent2"/>
                </a:solidFill>
                <a:round/>
              </a:ln>
              <a:effectLst/>
            </c:spPr>
          </c:errBars>
          <c:cat>
            <c:numRef>
              <c:f>[1]Growth!$U$3:$W$3</c:f>
              <c:numCache>
                <c:formatCode>General</c:formatCode>
                <c:ptCount val="3"/>
                <c:pt idx="0">
                  <c:v>2</c:v>
                </c:pt>
                <c:pt idx="1">
                  <c:v>3</c:v>
                </c:pt>
                <c:pt idx="2">
                  <c:v>4</c:v>
                </c:pt>
              </c:numCache>
            </c:numRef>
          </c:cat>
          <c:val>
            <c:numRef>
              <c:f>[1]Growth!$U$6:$W$6</c:f>
              <c:numCache>
                <c:formatCode>General</c:formatCode>
                <c:ptCount val="3"/>
                <c:pt idx="0">
                  <c:v>0.26300366216294802</c:v>
                </c:pt>
                <c:pt idx="1">
                  <c:v>0.49941679531590255</c:v>
                </c:pt>
                <c:pt idx="2">
                  <c:v>0.77182828018224758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1A4-4FAB-9782-4950B90F3A43}"/>
            </c:ext>
          </c:extLst>
        </c:ser>
        <c:ser>
          <c:idx val="3"/>
          <c:order val="3"/>
          <c:tx>
            <c:strRef>
              <c:f>[1]Growth!$T$7</c:f>
              <c:strCache>
                <c:ptCount val="1"/>
                <c:pt idx="0">
                  <c:v>Atepl1-3</c:v>
                </c:pt>
              </c:strCache>
            </c:strRef>
          </c:tx>
          <c:spPr>
            <a:ln w="12700" cap="rnd">
              <a:solidFill>
                <a:schemeClr val="accent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errBars>
            <c:errDir val="y"/>
            <c:errBarType val="both"/>
            <c:errValType val="cust"/>
            <c:noEndCap val="0"/>
            <c:plus>
              <c:numRef>
                <c:f>[1]Growth!$U$17:$W$17</c:f>
                <c:numCache>
                  <c:formatCode>General</c:formatCode>
                  <c:ptCount val="3"/>
                  <c:pt idx="0">
                    <c:v>9.2862923350844645E-2</c:v>
                  </c:pt>
                  <c:pt idx="1">
                    <c:v>8.514612388001587E-2</c:v>
                  </c:pt>
                  <c:pt idx="2">
                    <c:v>6.1016359347079052E-2</c:v>
                  </c:pt>
                </c:numCache>
              </c:numRef>
            </c:plus>
            <c:minus>
              <c:numRef>
                <c:f>[1]Growth!$U$17:$W$17</c:f>
                <c:numCache>
                  <c:formatCode>General</c:formatCode>
                  <c:ptCount val="3"/>
                  <c:pt idx="0">
                    <c:v>9.2862923350844645E-2</c:v>
                  </c:pt>
                  <c:pt idx="1">
                    <c:v>8.514612388001587E-2</c:v>
                  </c:pt>
                  <c:pt idx="2">
                    <c:v>6.1016359347079052E-2</c:v>
                  </c:pt>
                </c:numCache>
              </c:numRef>
            </c:minus>
            <c:spPr>
              <a:noFill/>
              <a:ln w="6350" cap="flat" cmpd="sng" algn="ctr">
                <a:solidFill>
                  <a:schemeClr val="accent2">
                    <a:lumMod val="75000"/>
                  </a:schemeClr>
                </a:solidFill>
                <a:round/>
              </a:ln>
              <a:effectLst/>
            </c:spPr>
          </c:errBars>
          <c:cat>
            <c:numRef>
              <c:f>[1]Growth!$U$3:$W$3</c:f>
              <c:numCache>
                <c:formatCode>General</c:formatCode>
                <c:ptCount val="3"/>
                <c:pt idx="0">
                  <c:v>2</c:v>
                </c:pt>
                <c:pt idx="1">
                  <c:v>3</c:v>
                </c:pt>
                <c:pt idx="2">
                  <c:v>4</c:v>
                </c:pt>
              </c:numCache>
            </c:numRef>
          </c:cat>
          <c:val>
            <c:numRef>
              <c:f>[1]Growth!$U$7:$W$7</c:f>
              <c:numCache>
                <c:formatCode>General</c:formatCode>
                <c:ptCount val="3"/>
                <c:pt idx="0">
                  <c:v>0.26721201745284218</c:v>
                </c:pt>
                <c:pt idx="1">
                  <c:v>0.53225023549542261</c:v>
                </c:pt>
                <c:pt idx="2">
                  <c:v>0.82502608029368096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1A4-4FAB-9782-4950B90F3A43}"/>
            </c:ext>
          </c:extLst>
        </c:ser>
        <c:ser>
          <c:idx val="4"/>
          <c:order val="4"/>
          <c:tx>
            <c:strRef>
              <c:f>[1]Growth!$T$8</c:f>
              <c:strCache>
                <c:ptCount val="1"/>
                <c:pt idx="0">
                  <c:v>Ateaf1-1</c:v>
                </c:pt>
              </c:strCache>
            </c:strRef>
          </c:tx>
          <c:spPr>
            <a:ln w="1270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errBars>
            <c:errDir val="y"/>
            <c:errBarType val="both"/>
            <c:errValType val="cust"/>
            <c:noEndCap val="0"/>
            <c:plus>
              <c:numRef>
                <c:f>[1]Growth!$U$18:$W$18</c:f>
                <c:numCache>
                  <c:formatCode>General</c:formatCode>
                  <c:ptCount val="3"/>
                  <c:pt idx="0">
                    <c:v>5.9984610587460699E-2</c:v>
                  </c:pt>
                  <c:pt idx="1">
                    <c:v>7.3019375397724517E-2</c:v>
                  </c:pt>
                  <c:pt idx="2">
                    <c:v>5.7714252196755911E-2</c:v>
                  </c:pt>
                </c:numCache>
              </c:numRef>
            </c:plus>
            <c:minus>
              <c:numRef>
                <c:f>[1]Growth!$U$18:$W$18</c:f>
                <c:numCache>
                  <c:formatCode>General</c:formatCode>
                  <c:ptCount val="3"/>
                  <c:pt idx="0">
                    <c:v>5.9984610587460699E-2</c:v>
                  </c:pt>
                  <c:pt idx="1">
                    <c:v>7.3019375397724517E-2</c:v>
                  </c:pt>
                  <c:pt idx="2">
                    <c:v>5.7714252196755911E-2</c:v>
                  </c:pt>
                </c:numCache>
              </c:numRef>
            </c:minus>
            <c:spPr>
              <a:noFill/>
              <a:ln w="6350" cap="flat" cmpd="sng" algn="ctr">
                <a:solidFill>
                  <a:schemeClr val="accent5"/>
                </a:solidFill>
                <a:round/>
              </a:ln>
              <a:effectLst/>
            </c:spPr>
          </c:errBars>
          <c:cat>
            <c:numRef>
              <c:f>[1]Growth!$U$3:$W$3</c:f>
              <c:numCache>
                <c:formatCode>General</c:formatCode>
                <c:ptCount val="3"/>
                <c:pt idx="0">
                  <c:v>2</c:v>
                </c:pt>
                <c:pt idx="1">
                  <c:v>3</c:v>
                </c:pt>
                <c:pt idx="2">
                  <c:v>4</c:v>
                </c:pt>
              </c:numCache>
            </c:numRef>
          </c:cat>
          <c:val>
            <c:numRef>
              <c:f>[1]Growth!$U$8:$W$8</c:f>
              <c:numCache>
                <c:formatCode>General</c:formatCode>
                <c:ptCount val="3"/>
                <c:pt idx="0">
                  <c:v>0.36502854962603271</c:v>
                </c:pt>
                <c:pt idx="1">
                  <c:v>0.70231413597336156</c:v>
                </c:pt>
                <c:pt idx="2">
                  <c:v>0.96460815496531072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1A4-4FAB-9782-4950B90F3A43}"/>
            </c:ext>
          </c:extLst>
        </c:ser>
        <c:ser>
          <c:idx val="5"/>
          <c:order val="5"/>
          <c:tx>
            <c:strRef>
              <c:f>[1]Growth!$T$9</c:f>
              <c:strCache>
                <c:ptCount val="1"/>
                <c:pt idx="0">
                  <c:v>glk</c:v>
                </c:pt>
              </c:strCache>
            </c:strRef>
          </c:tx>
          <c:spPr>
            <a:ln w="12700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errBars>
            <c:errDir val="y"/>
            <c:errBarType val="both"/>
            <c:errValType val="cust"/>
            <c:noEndCap val="0"/>
            <c:plus>
              <c:numRef>
                <c:f>[1]Growth!$U$19:$W$19</c:f>
                <c:numCache>
                  <c:formatCode>General</c:formatCode>
                  <c:ptCount val="3"/>
                  <c:pt idx="0">
                    <c:v>4.4288229041550546E-2</c:v>
                  </c:pt>
                  <c:pt idx="1">
                    <c:v>3.7150565593951065E-2</c:v>
                  </c:pt>
                  <c:pt idx="2">
                    <c:v>3.2132857472600175E-2</c:v>
                  </c:pt>
                </c:numCache>
              </c:numRef>
            </c:plus>
            <c:minus>
              <c:numRef>
                <c:f>[1]Growth!$U$19:$W$19</c:f>
                <c:numCache>
                  <c:formatCode>General</c:formatCode>
                  <c:ptCount val="3"/>
                  <c:pt idx="0">
                    <c:v>4.4288229041550546E-2</c:v>
                  </c:pt>
                  <c:pt idx="1">
                    <c:v>3.7150565593951065E-2</c:v>
                  </c:pt>
                  <c:pt idx="2">
                    <c:v>3.2132857472600175E-2</c:v>
                  </c:pt>
                </c:numCache>
              </c:numRef>
            </c:minus>
            <c:spPr>
              <a:noFill/>
              <a:ln w="6350" cap="flat" cmpd="sng" algn="ctr">
                <a:solidFill>
                  <a:srgbClr val="92D050"/>
                </a:solidFill>
                <a:round/>
              </a:ln>
              <a:effectLst/>
            </c:spPr>
          </c:errBars>
          <c:cat>
            <c:numRef>
              <c:f>[1]Growth!$U$3:$W$3</c:f>
              <c:numCache>
                <c:formatCode>General</c:formatCode>
                <c:ptCount val="3"/>
                <c:pt idx="0">
                  <c:v>2</c:v>
                </c:pt>
                <c:pt idx="1">
                  <c:v>3</c:v>
                </c:pt>
                <c:pt idx="2">
                  <c:v>4</c:v>
                </c:pt>
              </c:numCache>
            </c:numRef>
          </c:cat>
          <c:val>
            <c:numRef>
              <c:f>[1]Growth!$U$9:$W$9</c:f>
              <c:numCache>
                <c:formatCode>General</c:formatCode>
                <c:ptCount val="3"/>
                <c:pt idx="0">
                  <c:v>0.7164072056545544</c:v>
                </c:pt>
                <c:pt idx="1">
                  <c:v>1.1014709881074871</c:v>
                </c:pt>
                <c:pt idx="2">
                  <c:v>1.4339607498290596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1A4-4FAB-9782-4950B90F3A43}"/>
            </c:ext>
          </c:extLst>
        </c:ser>
        <c:ser>
          <c:idx val="6"/>
          <c:order val="6"/>
          <c:tx>
            <c:strRef>
              <c:f>[1]Growth!$T$10</c:f>
              <c:strCache>
                <c:ptCount val="1"/>
                <c:pt idx="0">
                  <c:v>Atepl1 glk</c:v>
                </c:pt>
              </c:strCache>
            </c:strRef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errBars>
            <c:errDir val="y"/>
            <c:errBarType val="both"/>
            <c:errValType val="cust"/>
            <c:noEndCap val="0"/>
            <c:plus>
              <c:numRef>
                <c:f>[1]Growth!$U$20:$W$20</c:f>
                <c:numCache>
                  <c:formatCode>General</c:formatCode>
                  <c:ptCount val="3"/>
                  <c:pt idx="0">
                    <c:v>7.8884202395472794E-2</c:v>
                  </c:pt>
                  <c:pt idx="1">
                    <c:v>7.0988848663232865E-2</c:v>
                  </c:pt>
                  <c:pt idx="2">
                    <c:v>9.3235770726742148E-2</c:v>
                  </c:pt>
                </c:numCache>
              </c:numRef>
            </c:plus>
            <c:minus>
              <c:numRef>
                <c:f>[1]Growth!$U$20:$W$20</c:f>
                <c:numCache>
                  <c:formatCode>General</c:formatCode>
                  <c:ptCount val="3"/>
                  <c:pt idx="0">
                    <c:v>7.8884202395472794E-2</c:v>
                  </c:pt>
                  <c:pt idx="1">
                    <c:v>7.0988848663232865E-2</c:v>
                  </c:pt>
                  <c:pt idx="2">
                    <c:v>9.3235770726742148E-2</c:v>
                  </c:pt>
                </c:numCache>
              </c:numRef>
            </c:minus>
            <c:spPr>
              <a:noFill/>
              <a:ln w="6350" cap="flat" cmpd="sng" algn="ctr">
                <a:solidFill>
                  <a:schemeClr val="accent4"/>
                </a:solidFill>
                <a:round/>
              </a:ln>
              <a:effectLst/>
            </c:spPr>
          </c:errBars>
          <c:cat>
            <c:numRef>
              <c:f>[1]Growth!$U$3:$W$3</c:f>
              <c:numCache>
                <c:formatCode>General</c:formatCode>
                <c:ptCount val="3"/>
                <c:pt idx="0">
                  <c:v>2</c:v>
                </c:pt>
                <c:pt idx="1">
                  <c:v>3</c:v>
                </c:pt>
                <c:pt idx="2">
                  <c:v>4</c:v>
                </c:pt>
              </c:numCache>
            </c:numRef>
          </c:cat>
          <c:val>
            <c:numRef>
              <c:f>[1]Growth!$U$10:$W$10</c:f>
              <c:numCache>
                <c:formatCode>General</c:formatCode>
                <c:ptCount val="3"/>
                <c:pt idx="0">
                  <c:v>0.21518412793710198</c:v>
                </c:pt>
                <c:pt idx="1">
                  <c:v>0.37203743351511254</c:v>
                </c:pt>
                <c:pt idx="2">
                  <c:v>0.60853377918325557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1A4-4FAB-9782-4950B90F3A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44784272"/>
        <c:axId val="824115296"/>
      </c:lineChart>
      <c:catAx>
        <c:axId val="844784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pl-PL"/>
          </a:p>
        </c:txPr>
        <c:crossAx val="824115296"/>
        <c:crosses val="autoZero"/>
        <c:auto val="1"/>
        <c:lblAlgn val="ctr"/>
        <c:lblOffset val="100"/>
        <c:noMultiLvlLbl val="0"/>
      </c:catAx>
      <c:valAx>
        <c:axId val="824115296"/>
        <c:scaling>
          <c:orientation val="minMax"/>
        </c:scaling>
        <c:delete val="0"/>
        <c:axPos val="l"/>
        <c:numFmt formatCode="0.0" sourceLinked="0"/>
        <c:majorTickMark val="out"/>
        <c:minorTickMark val="none"/>
        <c:tickLblPos val="nextTo"/>
        <c:spPr>
          <a:noFill/>
          <a:ln w="63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pl-PL"/>
          </a:p>
        </c:txPr>
        <c:crossAx val="8447842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Arial" panose="020B0604020202020204" pitchFamily="34" charset="0"/>
          <a:cs typeface="Arial" panose="020B0604020202020204" pitchFamily="34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microsoft.com/office/2007/relationships/hdphoto" Target="../media/hdphoto6.wdp"/><Relationship Id="rId3" Type="http://schemas.openxmlformats.org/officeDocument/2006/relationships/image" Target="../media/image2.png"/><Relationship Id="rId7" Type="http://schemas.openxmlformats.org/officeDocument/2006/relationships/image" Target="../media/image4.png"/><Relationship Id="rId12" Type="http://schemas.openxmlformats.org/officeDocument/2006/relationships/image" Target="../media/image7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6" Type="http://schemas.microsoft.com/office/2007/relationships/hdphoto" Target="../media/hdphoto3.wdp"/><Relationship Id="rId11" Type="http://schemas.microsoft.com/office/2007/relationships/hdphoto" Target="../media/hdphoto5.wdp"/><Relationship Id="rId5" Type="http://schemas.openxmlformats.org/officeDocument/2006/relationships/image" Target="../media/image3.png"/><Relationship Id="rId15" Type="http://schemas.microsoft.com/office/2007/relationships/hdphoto" Target="../media/hdphoto7.wdp"/><Relationship Id="rId10" Type="http://schemas.openxmlformats.org/officeDocument/2006/relationships/image" Target="../media/image6.png"/><Relationship Id="rId4" Type="http://schemas.microsoft.com/office/2007/relationships/hdphoto" Target="../media/hdphoto2.wdp"/><Relationship Id="rId9" Type="http://schemas.microsoft.com/office/2007/relationships/hdphoto" Target="../media/hdphoto4.wdp"/><Relationship Id="rId14" Type="http://schemas.openxmlformats.org/officeDocument/2006/relationships/image" Target="../media/image8.png"/></Relationships>
</file>

<file path=xl/drawings/_rels/drawing3.xml.rels><?xml version="1.0" encoding="UTF-8" standalone="yes"?>
<Relationships xmlns="http://schemas.openxmlformats.org/package/2006/relationships"><Relationship Id="rId3" Type="http://schemas.microsoft.com/office/2007/relationships/hdphoto" Target="../media/hdphoto8.wdp"/><Relationship Id="rId7" Type="http://schemas.microsoft.com/office/2007/relationships/hdphoto" Target="../media/hdphoto10.wdp"/><Relationship Id="rId2" Type="http://schemas.openxmlformats.org/officeDocument/2006/relationships/image" Target="../media/image10.png"/><Relationship Id="rId1" Type="http://schemas.openxmlformats.org/officeDocument/2006/relationships/image" Target="../media/image9.png"/><Relationship Id="rId6" Type="http://schemas.openxmlformats.org/officeDocument/2006/relationships/image" Target="../media/image12.png"/><Relationship Id="rId5" Type="http://schemas.microsoft.com/office/2007/relationships/hdphoto" Target="../media/hdphoto9.wdp"/><Relationship Id="rId4" Type="http://schemas.openxmlformats.org/officeDocument/2006/relationships/image" Target="../media/image11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0.tiff"/><Relationship Id="rId3" Type="http://schemas.openxmlformats.org/officeDocument/2006/relationships/image" Target="../media/image15.jpeg"/><Relationship Id="rId7" Type="http://schemas.openxmlformats.org/officeDocument/2006/relationships/image" Target="../media/image19.tiff"/><Relationship Id="rId2" Type="http://schemas.openxmlformats.org/officeDocument/2006/relationships/image" Target="../media/image14.jpeg"/><Relationship Id="rId1" Type="http://schemas.openxmlformats.org/officeDocument/2006/relationships/image" Target="../media/image13.jpeg"/><Relationship Id="rId6" Type="http://schemas.openxmlformats.org/officeDocument/2006/relationships/image" Target="../media/image18.tiff"/><Relationship Id="rId11" Type="http://schemas.openxmlformats.org/officeDocument/2006/relationships/image" Target="../media/image22.tiff"/><Relationship Id="rId5" Type="http://schemas.openxmlformats.org/officeDocument/2006/relationships/image" Target="../media/image17.tiff"/><Relationship Id="rId10" Type="http://schemas.microsoft.com/office/2007/relationships/hdphoto" Target="../media/hdphoto11.wdp"/><Relationship Id="rId4" Type="http://schemas.openxmlformats.org/officeDocument/2006/relationships/image" Target="../media/image16.jpeg"/><Relationship Id="rId9" Type="http://schemas.openxmlformats.org/officeDocument/2006/relationships/image" Target="../media/image2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.tiff"/><Relationship Id="rId2" Type="http://schemas.openxmlformats.org/officeDocument/2006/relationships/image" Target="../media/image24.tiff"/><Relationship Id="rId1" Type="http://schemas.openxmlformats.org/officeDocument/2006/relationships/image" Target="../media/image23.png"/><Relationship Id="rId4" Type="http://schemas.openxmlformats.org/officeDocument/2006/relationships/image" Target="../media/image26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9.emf"/><Relationship Id="rId2" Type="http://schemas.openxmlformats.org/officeDocument/2006/relationships/image" Target="../media/image28.jpeg"/><Relationship Id="rId1" Type="http://schemas.openxmlformats.org/officeDocument/2006/relationships/image" Target="../media/image27.jpeg"/><Relationship Id="rId4" Type="http://schemas.openxmlformats.org/officeDocument/2006/relationships/image" Target="../media/image3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523874</xdr:colOff>
      <xdr:row>21</xdr:row>
      <xdr:rowOff>147636</xdr:rowOff>
    </xdr:from>
    <xdr:to>
      <xdr:col>23</xdr:col>
      <xdr:colOff>214313</xdr:colOff>
      <xdr:row>33</xdr:row>
      <xdr:rowOff>47625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52014DBA-98F7-468F-A959-77C30FD112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61204</xdr:colOff>
      <xdr:row>21</xdr:row>
      <xdr:rowOff>61205</xdr:rowOff>
    </xdr:from>
    <xdr:to>
      <xdr:col>9</xdr:col>
      <xdr:colOff>581635</xdr:colOff>
      <xdr:row>38</xdr:row>
      <xdr:rowOff>136023</xdr:rowOff>
    </xdr:to>
    <xdr:grpSp>
      <xdr:nvGrpSpPr>
        <xdr:cNvPr id="209" name="Group 208">
          <a:extLst>
            <a:ext uri="{FF2B5EF4-FFF2-40B4-BE49-F238E27FC236}">
              <a16:creationId xmlns:a16="http://schemas.microsoft.com/office/drawing/2014/main" id="{7825E5F7-75CE-E84B-9BFA-847922E60C23}"/>
            </a:ext>
          </a:extLst>
        </xdr:cNvPr>
        <xdr:cNvGrpSpPr/>
      </xdr:nvGrpSpPr>
      <xdr:grpSpPr>
        <a:xfrm>
          <a:off x="61204" y="3574618"/>
          <a:ext cx="6611868" cy="2919010"/>
          <a:chOff x="61204" y="168314"/>
          <a:chExt cx="6579708" cy="2936144"/>
        </a:xfrm>
      </xdr:grpSpPr>
      <xdr:pic>
        <xdr:nvPicPr>
          <xdr:cNvPr id="2" name="Picture 1">
            <a:extLst>
              <a:ext uri="{FF2B5EF4-FFF2-40B4-BE49-F238E27FC236}">
                <a16:creationId xmlns:a16="http://schemas.microsoft.com/office/drawing/2014/main" id="{A3F55DA6-156C-8B4E-A714-9F91EC54152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grayscl/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brightnessContrast bright="20000" contrast="11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rcRect l="27" t="5493" r="40898" b="6056"/>
          <a:stretch/>
        </xdr:blipFill>
        <xdr:spPr>
          <a:xfrm rot="5400000">
            <a:off x="1882986" y="-1653468"/>
            <a:ext cx="2936144" cy="6579708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54973F98-520C-A149-837E-EA9C43E9609A}"/>
              </a:ext>
            </a:extLst>
          </xdr:cNvPr>
          <xdr:cNvSpPr/>
        </xdr:nvSpPr>
        <xdr:spPr>
          <a:xfrm>
            <a:off x="840615" y="1340442"/>
            <a:ext cx="656133" cy="243149"/>
          </a:xfrm>
          <a:prstGeom prst="rect">
            <a:avLst/>
          </a:prstGeom>
          <a:noFill/>
          <a:ln>
            <a:solidFill>
              <a:srgbClr val="C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5962D637-F727-434C-AA05-D63667D7ACFF}"/>
              </a:ext>
            </a:extLst>
          </xdr:cNvPr>
          <xdr:cNvSpPr/>
        </xdr:nvSpPr>
        <xdr:spPr>
          <a:xfrm>
            <a:off x="1505337" y="1340442"/>
            <a:ext cx="656133" cy="243149"/>
          </a:xfrm>
          <a:prstGeom prst="rect">
            <a:avLst/>
          </a:prstGeom>
          <a:noFill/>
          <a:ln>
            <a:solidFill>
              <a:srgbClr val="C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5" name="Rectangle 4">
            <a:extLst>
              <a:ext uri="{FF2B5EF4-FFF2-40B4-BE49-F238E27FC236}">
                <a16:creationId xmlns:a16="http://schemas.microsoft.com/office/drawing/2014/main" id="{10596E4E-66B4-B34E-8CCC-EBDCD975858B}"/>
              </a:ext>
            </a:extLst>
          </xdr:cNvPr>
          <xdr:cNvSpPr/>
        </xdr:nvSpPr>
        <xdr:spPr>
          <a:xfrm>
            <a:off x="3640503" y="1337207"/>
            <a:ext cx="656133" cy="243149"/>
          </a:xfrm>
          <a:prstGeom prst="rect">
            <a:avLst/>
          </a:prstGeom>
          <a:noFill/>
          <a:ln>
            <a:solidFill>
              <a:srgbClr val="C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0</xdr:col>
      <xdr:colOff>11206</xdr:colOff>
      <xdr:row>39</xdr:row>
      <xdr:rowOff>38399</xdr:rowOff>
    </xdr:from>
    <xdr:to>
      <xdr:col>9</xdr:col>
      <xdr:colOff>76143</xdr:colOff>
      <xdr:row>53</xdr:row>
      <xdr:rowOff>726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E8E06618-FA57-5543-8305-C68FF85FE720}"/>
            </a:ext>
          </a:extLst>
        </xdr:cNvPr>
        <xdr:cNvGrpSpPr/>
      </xdr:nvGrpSpPr>
      <xdr:grpSpPr>
        <a:xfrm>
          <a:off x="11206" y="6563309"/>
          <a:ext cx="6156374" cy="2304603"/>
          <a:chOff x="8321767" y="875441"/>
          <a:chExt cx="5572119" cy="2540497"/>
        </a:xfrm>
      </xdr:grpSpPr>
      <xdr:pic>
        <xdr:nvPicPr>
          <xdr:cNvPr id="7" name="Obraz 5">
            <a:extLst>
              <a:ext uri="{FF2B5EF4-FFF2-40B4-BE49-F238E27FC236}">
                <a16:creationId xmlns:a16="http://schemas.microsoft.com/office/drawing/2014/main" id="{7714AAD8-657B-E141-8E08-A86970FE94B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grayscl/>
            <a:extLst>
              <a:ext uri="{BEBA8EAE-BF5A-486C-A8C5-ECC9F3942E4B}">
                <a14:imgProps xmlns:a14="http://schemas.microsoft.com/office/drawing/2010/main">
                  <a14:imgLayer r:embed="rId4">
                    <a14:imgEffect>
                      <a14:brightnessContrast bright="18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rcRect l="727" t="4158" r="46443" b="14583"/>
          <a:stretch/>
        </xdr:blipFill>
        <xdr:spPr>
          <a:xfrm rot="5400000">
            <a:off x="9837578" y="-640370"/>
            <a:ext cx="2540497" cy="5572119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8" name="Rectangle 7">
            <a:extLst>
              <a:ext uri="{FF2B5EF4-FFF2-40B4-BE49-F238E27FC236}">
                <a16:creationId xmlns:a16="http://schemas.microsoft.com/office/drawing/2014/main" id="{A9C9FF82-552A-CF47-8C6A-37FE6FB9B12A}"/>
              </a:ext>
            </a:extLst>
          </xdr:cNvPr>
          <xdr:cNvSpPr/>
        </xdr:nvSpPr>
        <xdr:spPr>
          <a:xfrm rot="16200000">
            <a:off x="11955200" y="1307481"/>
            <a:ext cx="625171" cy="85439"/>
          </a:xfrm>
          <a:prstGeom prst="rect">
            <a:avLst/>
          </a:prstGeom>
        </xdr:spPr>
        <xdr:txBody>
          <a:bodyPr wrap="square" lIns="0" tIns="0" rIns="0" bIns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600" b="1">
                <a:latin typeface="Arial" panose="020B0604020202020204" pitchFamily="34" charset="0"/>
                <a:cs typeface="Arial" panose="020B0604020202020204" pitchFamily="34" charset="0"/>
              </a:rPr>
              <a:t>His-EGFP </a:t>
            </a:r>
            <a:endParaRPr lang="pl-PL" sz="600"/>
          </a:p>
        </xdr:txBody>
      </xdr:sp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AD0A9596-16CD-EA43-842F-6341DDA1B62B}"/>
              </a:ext>
            </a:extLst>
          </xdr:cNvPr>
          <xdr:cNvSpPr/>
        </xdr:nvSpPr>
        <xdr:spPr>
          <a:xfrm rot="16200000">
            <a:off x="12149278" y="1349159"/>
            <a:ext cx="541815" cy="85439"/>
          </a:xfrm>
          <a:prstGeom prst="rect">
            <a:avLst/>
          </a:prstGeom>
        </xdr:spPr>
        <xdr:txBody>
          <a:bodyPr wrap="square" lIns="0" tIns="0" rIns="0" bIns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600" b="1">
                <a:latin typeface="Arial" panose="020B0604020202020204" pitchFamily="34" charset="0"/>
                <a:cs typeface="Arial" panose="020B0604020202020204" pitchFamily="34" charset="0"/>
              </a:rPr>
              <a:t>No BAIT </a:t>
            </a:r>
            <a:endParaRPr lang="pl-PL" sz="600"/>
          </a:p>
        </xdr:txBody>
      </xdr:sp>
      <xdr:sp macro="" textlink="">
        <xdr:nvSpPr>
          <xdr:cNvPr id="10" name="Rectangle 9">
            <a:extLst>
              <a:ext uri="{FF2B5EF4-FFF2-40B4-BE49-F238E27FC236}">
                <a16:creationId xmlns:a16="http://schemas.microsoft.com/office/drawing/2014/main" id="{33B52370-2A6E-0D4F-9BDE-24FB41A7916C}"/>
              </a:ext>
            </a:extLst>
          </xdr:cNvPr>
          <xdr:cNvSpPr/>
        </xdr:nvSpPr>
        <xdr:spPr>
          <a:xfrm rot="16200000">
            <a:off x="12264124" y="1299467"/>
            <a:ext cx="641201" cy="85439"/>
          </a:xfrm>
          <a:prstGeom prst="rect">
            <a:avLst/>
          </a:prstGeom>
        </xdr:spPr>
        <xdr:txBody>
          <a:bodyPr wrap="square" lIns="0" tIns="0" rIns="0" bIns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600" b="1">
                <a:latin typeface="Arial" panose="020B0604020202020204" pitchFamily="34" charset="0"/>
                <a:cs typeface="Arial" panose="020B0604020202020204" pitchFamily="34" charset="0"/>
              </a:rPr>
              <a:t>His-HAM2 </a:t>
            </a:r>
            <a:endParaRPr lang="pl-PL" sz="600"/>
          </a:p>
        </xdr:txBody>
      </xdr:sp>
      <xdr:sp macro="" textlink="">
        <xdr:nvSpPr>
          <xdr:cNvPr id="11" name="pole tekstowe 35">
            <a:extLst>
              <a:ext uri="{FF2B5EF4-FFF2-40B4-BE49-F238E27FC236}">
                <a16:creationId xmlns:a16="http://schemas.microsoft.com/office/drawing/2014/main" id="{5CF6DB7E-275F-EC41-9288-B101DC920416}"/>
              </a:ext>
            </a:extLst>
          </xdr:cNvPr>
          <xdr:cNvSpPr txBox="1"/>
        </xdr:nvSpPr>
        <xdr:spPr>
          <a:xfrm>
            <a:off x="12235848" y="1649989"/>
            <a:ext cx="57150" cy="161583"/>
          </a:xfrm>
          <a:prstGeom prst="rect">
            <a:avLst/>
          </a:prstGeom>
          <a:noFill/>
        </xdr:spPr>
        <xdr:txBody>
          <a:bodyPr wrap="square" lIns="0" tIns="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1050" b="1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2" name="pole tekstowe 36">
            <a:extLst>
              <a:ext uri="{FF2B5EF4-FFF2-40B4-BE49-F238E27FC236}">
                <a16:creationId xmlns:a16="http://schemas.microsoft.com/office/drawing/2014/main" id="{1FCB46FA-A7DF-A846-8A7B-11FE5EDCBC74}"/>
              </a:ext>
            </a:extLst>
          </xdr:cNvPr>
          <xdr:cNvSpPr txBox="1"/>
        </xdr:nvSpPr>
        <xdr:spPr>
          <a:xfrm>
            <a:off x="12388248" y="1649989"/>
            <a:ext cx="57150" cy="161583"/>
          </a:xfrm>
          <a:prstGeom prst="rect">
            <a:avLst/>
          </a:prstGeom>
          <a:noFill/>
        </xdr:spPr>
        <xdr:txBody>
          <a:bodyPr wrap="square" lIns="0" tIns="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1050" b="1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3" name="pole tekstowe 37">
            <a:extLst>
              <a:ext uri="{FF2B5EF4-FFF2-40B4-BE49-F238E27FC236}">
                <a16:creationId xmlns:a16="http://schemas.microsoft.com/office/drawing/2014/main" id="{7930644F-D0E8-F347-978D-FD2C229FB744}"/>
              </a:ext>
            </a:extLst>
          </xdr:cNvPr>
          <xdr:cNvSpPr txBox="1"/>
        </xdr:nvSpPr>
        <xdr:spPr>
          <a:xfrm>
            <a:off x="12553348" y="1649989"/>
            <a:ext cx="57150" cy="161583"/>
          </a:xfrm>
          <a:prstGeom prst="rect">
            <a:avLst/>
          </a:prstGeom>
          <a:noFill/>
        </xdr:spPr>
        <xdr:txBody>
          <a:bodyPr wrap="square" lIns="0" tIns="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1050" b="1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4" name="Rectangle 13">
            <a:extLst>
              <a:ext uri="{FF2B5EF4-FFF2-40B4-BE49-F238E27FC236}">
                <a16:creationId xmlns:a16="http://schemas.microsoft.com/office/drawing/2014/main" id="{5014CCD9-60D1-4744-AABE-2A629FE9D276}"/>
              </a:ext>
            </a:extLst>
          </xdr:cNvPr>
          <xdr:cNvSpPr/>
        </xdr:nvSpPr>
        <xdr:spPr>
          <a:xfrm>
            <a:off x="12153991" y="1923472"/>
            <a:ext cx="546728" cy="274589"/>
          </a:xfrm>
          <a:prstGeom prst="rect">
            <a:avLst/>
          </a:prstGeom>
          <a:noFill/>
          <a:ln>
            <a:solidFill>
              <a:srgbClr val="C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15" name="Rectangle 14">
            <a:extLst>
              <a:ext uri="{FF2B5EF4-FFF2-40B4-BE49-F238E27FC236}">
                <a16:creationId xmlns:a16="http://schemas.microsoft.com/office/drawing/2014/main" id="{518E9520-17B2-FB4A-A6F9-56A11F7083E0}"/>
              </a:ext>
            </a:extLst>
          </xdr:cNvPr>
          <xdr:cNvSpPr/>
        </xdr:nvSpPr>
        <xdr:spPr>
          <a:xfrm>
            <a:off x="9608288" y="1862344"/>
            <a:ext cx="527388" cy="111028"/>
          </a:xfrm>
          <a:prstGeom prst="rect">
            <a:avLst/>
          </a:prstGeom>
        </xdr:spPr>
        <xdr:txBody>
          <a:bodyPr wrap="square" lIns="0" tIns="0" rIns="0" bIns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700" b="1">
                <a:solidFill>
                  <a:schemeClr val="bg1">
                    <a:lumMod val="9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GST-EPL1A </a:t>
            </a:r>
            <a:endParaRPr lang="pl-PL" sz="700">
              <a:solidFill>
                <a:schemeClr val="bg1">
                  <a:lumMod val="95000"/>
                </a:schemeClr>
              </a:solidFill>
            </a:endParaRPr>
          </a:p>
        </xdr:txBody>
      </xdr:sp>
      <xdr:sp macro="" textlink="">
        <xdr:nvSpPr>
          <xdr:cNvPr id="16" name="Rectangle 15">
            <a:extLst>
              <a:ext uri="{FF2B5EF4-FFF2-40B4-BE49-F238E27FC236}">
                <a16:creationId xmlns:a16="http://schemas.microsoft.com/office/drawing/2014/main" id="{4007318A-5046-E54E-A0CA-1B327357DA16}"/>
              </a:ext>
            </a:extLst>
          </xdr:cNvPr>
          <xdr:cNvSpPr/>
        </xdr:nvSpPr>
        <xdr:spPr>
          <a:xfrm>
            <a:off x="10191998" y="1862344"/>
            <a:ext cx="527388" cy="111028"/>
          </a:xfrm>
          <a:prstGeom prst="rect">
            <a:avLst/>
          </a:prstGeom>
        </xdr:spPr>
        <xdr:txBody>
          <a:bodyPr wrap="square" lIns="0" tIns="0" rIns="0" bIns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700" b="1">
                <a:solidFill>
                  <a:schemeClr val="bg1">
                    <a:lumMod val="9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GST-EPL1B </a:t>
            </a:r>
            <a:endParaRPr lang="pl-PL" sz="700">
              <a:solidFill>
                <a:schemeClr val="bg1">
                  <a:lumMod val="95000"/>
                </a:schemeClr>
              </a:solidFill>
            </a:endParaRPr>
          </a:p>
        </xdr:txBody>
      </xdr:sp>
      <xdr:sp macro="" textlink="">
        <xdr:nvSpPr>
          <xdr:cNvPr id="17" name="Rectangle 16">
            <a:extLst>
              <a:ext uri="{FF2B5EF4-FFF2-40B4-BE49-F238E27FC236}">
                <a16:creationId xmlns:a16="http://schemas.microsoft.com/office/drawing/2014/main" id="{A2B72EA0-507F-924F-9425-FEF27428AD8E}"/>
              </a:ext>
            </a:extLst>
          </xdr:cNvPr>
          <xdr:cNvSpPr/>
        </xdr:nvSpPr>
        <xdr:spPr>
          <a:xfrm>
            <a:off x="9634918" y="1978282"/>
            <a:ext cx="530552" cy="274589"/>
          </a:xfrm>
          <a:prstGeom prst="rect">
            <a:avLst/>
          </a:prstGeom>
          <a:noFill/>
          <a:ln>
            <a:solidFill>
              <a:srgbClr val="C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18" name="Rectangle 17">
            <a:extLst>
              <a:ext uri="{FF2B5EF4-FFF2-40B4-BE49-F238E27FC236}">
                <a16:creationId xmlns:a16="http://schemas.microsoft.com/office/drawing/2014/main" id="{76171DE0-D37D-7E45-9196-B3A8BF24B0A1}"/>
              </a:ext>
            </a:extLst>
          </xdr:cNvPr>
          <xdr:cNvSpPr/>
        </xdr:nvSpPr>
        <xdr:spPr>
          <a:xfrm>
            <a:off x="10186538" y="1970066"/>
            <a:ext cx="534992" cy="257175"/>
          </a:xfrm>
          <a:prstGeom prst="rect">
            <a:avLst/>
          </a:prstGeom>
          <a:noFill/>
          <a:ln>
            <a:solidFill>
              <a:srgbClr val="C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19" name="Rectangle 18">
            <a:extLst>
              <a:ext uri="{FF2B5EF4-FFF2-40B4-BE49-F238E27FC236}">
                <a16:creationId xmlns:a16="http://schemas.microsoft.com/office/drawing/2014/main" id="{E265E13E-BA85-5A4D-9FA5-A0FCF18CD263}"/>
              </a:ext>
            </a:extLst>
          </xdr:cNvPr>
          <xdr:cNvSpPr/>
        </xdr:nvSpPr>
        <xdr:spPr>
          <a:xfrm>
            <a:off x="11606072" y="1812907"/>
            <a:ext cx="527388" cy="111028"/>
          </a:xfrm>
          <a:prstGeom prst="rect">
            <a:avLst/>
          </a:prstGeom>
        </xdr:spPr>
        <xdr:txBody>
          <a:bodyPr wrap="square" lIns="0" tIns="0" rIns="0" bIns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700" b="1">
                <a:solidFill>
                  <a:schemeClr val="bg1">
                    <a:lumMod val="9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GST-EPL1</a:t>
            </a:r>
            <a:r>
              <a:rPr lang="en-US" sz="700" b="1">
                <a:solidFill>
                  <a:schemeClr val="bg1">
                    <a:lumMod val="9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A</a:t>
            </a:r>
            <a:r>
              <a:rPr lang="pl-PL" sz="700" b="1">
                <a:solidFill>
                  <a:schemeClr val="bg1">
                    <a:lumMod val="9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endParaRPr lang="pl-PL" sz="700">
              <a:solidFill>
                <a:schemeClr val="bg1">
                  <a:lumMod val="95000"/>
                </a:schemeClr>
              </a:solidFill>
            </a:endParaRPr>
          </a:p>
        </xdr:txBody>
      </xdr:sp>
      <xdr:sp macro="" textlink="">
        <xdr:nvSpPr>
          <xdr:cNvPr id="20" name="Rectangle 19">
            <a:extLst>
              <a:ext uri="{FF2B5EF4-FFF2-40B4-BE49-F238E27FC236}">
                <a16:creationId xmlns:a16="http://schemas.microsoft.com/office/drawing/2014/main" id="{6BC5A631-FEBD-C74B-AD1E-29A8F0A433D2}"/>
              </a:ext>
            </a:extLst>
          </xdr:cNvPr>
          <xdr:cNvSpPr/>
        </xdr:nvSpPr>
        <xdr:spPr>
          <a:xfrm rot="16200000">
            <a:off x="9416962" y="1417142"/>
            <a:ext cx="625171" cy="85439"/>
          </a:xfrm>
          <a:prstGeom prst="rect">
            <a:avLst/>
          </a:prstGeom>
        </xdr:spPr>
        <xdr:txBody>
          <a:bodyPr wrap="square" lIns="0" tIns="0" rIns="0" bIns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600" b="1">
                <a:latin typeface="Arial" panose="020B0604020202020204" pitchFamily="34" charset="0"/>
                <a:cs typeface="Arial" panose="020B0604020202020204" pitchFamily="34" charset="0"/>
              </a:rPr>
              <a:t>His-EGFP </a:t>
            </a:r>
            <a:endParaRPr lang="pl-PL" sz="600"/>
          </a:p>
        </xdr:txBody>
      </xdr:sp>
      <xdr:sp macro="" textlink="">
        <xdr:nvSpPr>
          <xdr:cNvPr id="21" name="Rectangle 20">
            <a:extLst>
              <a:ext uri="{FF2B5EF4-FFF2-40B4-BE49-F238E27FC236}">
                <a16:creationId xmlns:a16="http://schemas.microsoft.com/office/drawing/2014/main" id="{EEBF93D5-D463-2948-858A-B005661C7073}"/>
              </a:ext>
            </a:extLst>
          </xdr:cNvPr>
          <xdr:cNvSpPr/>
        </xdr:nvSpPr>
        <xdr:spPr>
          <a:xfrm rot="16200000">
            <a:off x="9611040" y="1458820"/>
            <a:ext cx="541815" cy="85439"/>
          </a:xfrm>
          <a:prstGeom prst="rect">
            <a:avLst/>
          </a:prstGeom>
        </xdr:spPr>
        <xdr:txBody>
          <a:bodyPr wrap="square" lIns="0" tIns="0" rIns="0" bIns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600" b="1">
                <a:latin typeface="Arial" panose="020B0604020202020204" pitchFamily="34" charset="0"/>
                <a:cs typeface="Arial" panose="020B0604020202020204" pitchFamily="34" charset="0"/>
              </a:rPr>
              <a:t>No BAIT </a:t>
            </a:r>
            <a:endParaRPr lang="pl-PL" sz="600"/>
          </a:p>
        </xdr:txBody>
      </xdr:sp>
      <xdr:sp macro="" textlink="">
        <xdr:nvSpPr>
          <xdr:cNvPr id="22" name="Rectangle 21">
            <a:extLst>
              <a:ext uri="{FF2B5EF4-FFF2-40B4-BE49-F238E27FC236}">
                <a16:creationId xmlns:a16="http://schemas.microsoft.com/office/drawing/2014/main" id="{93E6DF8E-4231-F84D-B4C0-CB884868F235}"/>
              </a:ext>
            </a:extLst>
          </xdr:cNvPr>
          <xdr:cNvSpPr/>
        </xdr:nvSpPr>
        <xdr:spPr>
          <a:xfrm rot="16200000">
            <a:off x="9722133" y="1409127"/>
            <a:ext cx="641201" cy="85439"/>
          </a:xfrm>
          <a:prstGeom prst="rect">
            <a:avLst/>
          </a:prstGeom>
        </xdr:spPr>
        <xdr:txBody>
          <a:bodyPr wrap="square" lIns="0" tIns="0" rIns="0" bIns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600" b="1">
                <a:latin typeface="Arial" panose="020B0604020202020204" pitchFamily="34" charset="0"/>
                <a:cs typeface="Arial" panose="020B0604020202020204" pitchFamily="34" charset="0"/>
              </a:rPr>
              <a:t>His-HAM1 </a:t>
            </a:r>
            <a:endParaRPr lang="pl-PL" sz="600"/>
          </a:p>
        </xdr:txBody>
      </xdr:sp>
      <xdr:cxnSp macro="">
        <xdr:nvCxnSpPr>
          <xdr:cNvPr id="23" name="Straight Connector 22">
            <a:extLst>
              <a:ext uri="{FF2B5EF4-FFF2-40B4-BE49-F238E27FC236}">
                <a16:creationId xmlns:a16="http://schemas.microsoft.com/office/drawing/2014/main" id="{614F0DDE-C82B-CD4F-8D63-3B6192D11FED}"/>
              </a:ext>
            </a:extLst>
          </xdr:cNvPr>
          <xdr:cNvCxnSpPr/>
        </xdr:nvCxnSpPr>
        <xdr:spPr>
          <a:xfrm>
            <a:off x="9632672" y="1322031"/>
            <a:ext cx="572685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4" name="Rectangle 23">
            <a:extLst>
              <a:ext uri="{FF2B5EF4-FFF2-40B4-BE49-F238E27FC236}">
                <a16:creationId xmlns:a16="http://schemas.microsoft.com/office/drawing/2014/main" id="{1CCDA284-3B92-8844-9EFB-6DA8E59B58A3}"/>
              </a:ext>
            </a:extLst>
          </xdr:cNvPr>
          <xdr:cNvSpPr/>
        </xdr:nvSpPr>
        <xdr:spPr>
          <a:xfrm>
            <a:off x="9712293" y="1187831"/>
            <a:ext cx="468077" cy="106456"/>
          </a:xfrm>
          <a:prstGeom prst="rect">
            <a:avLst/>
          </a:prstGeom>
        </xdr:spPr>
        <xdr:txBody>
          <a:bodyPr wrap="square" lIns="0" tIns="0" rIns="0" bIns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700" b="1">
                <a:latin typeface="Arial" panose="020B0604020202020204" pitchFamily="34" charset="0"/>
                <a:cs typeface="Arial" panose="020B0604020202020204" pitchFamily="34" charset="0"/>
              </a:rPr>
              <a:t>5% INP </a:t>
            </a:r>
            <a:endParaRPr lang="pl-PL" sz="700"/>
          </a:p>
        </xdr:txBody>
      </xdr:sp>
      <xdr:sp macro="" textlink="">
        <xdr:nvSpPr>
          <xdr:cNvPr id="25" name="Rectangle 24">
            <a:extLst>
              <a:ext uri="{FF2B5EF4-FFF2-40B4-BE49-F238E27FC236}">
                <a16:creationId xmlns:a16="http://schemas.microsoft.com/office/drawing/2014/main" id="{1A488E05-EFA0-7240-BF89-05CAB6085F50}"/>
              </a:ext>
            </a:extLst>
          </xdr:cNvPr>
          <xdr:cNvSpPr/>
        </xdr:nvSpPr>
        <xdr:spPr>
          <a:xfrm rot="16200000">
            <a:off x="10053971" y="1406775"/>
            <a:ext cx="625171" cy="85439"/>
          </a:xfrm>
          <a:prstGeom prst="rect">
            <a:avLst/>
          </a:prstGeom>
        </xdr:spPr>
        <xdr:txBody>
          <a:bodyPr wrap="square" lIns="0" tIns="0" rIns="0" bIns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600" b="1">
                <a:latin typeface="Arial" panose="020B0604020202020204" pitchFamily="34" charset="0"/>
                <a:cs typeface="Arial" panose="020B0604020202020204" pitchFamily="34" charset="0"/>
              </a:rPr>
              <a:t>His-EGFP </a:t>
            </a:r>
            <a:endParaRPr lang="pl-PL" sz="600"/>
          </a:p>
        </xdr:txBody>
      </xdr:sp>
      <xdr:sp macro="" textlink="">
        <xdr:nvSpPr>
          <xdr:cNvPr id="26" name="Rectangle 25">
            <a:extLst>
              <a:ext uri="{FF2B5EF4-FFF2-40B4-BE49-F238E27FC236}">
                <a16:creationId xmlns:a16="http://schemas.microsoft.com/office/drawing/2014/main" id="{91214E39-D85D-D641-AE39-36DF20E97C1F}"/>
              </a:ext>
            </a:extLst>
          </xdr:cNvPr>
          <xdr:cNvSpPr/>
        </xdr:nvSpPr>
        <xdr:spPr>
          <a:xfrm rot="16200000">
            <a:off x="10248049" y="1448454"/>
            <a:ext cx="541815" cy="85439"/>
          </a:xfrm>
          <a:prstGeom prst="rect">
            <a:avLst/>
          </a:prstGeom>
        </xdr:spPr>
        <xdr:txBody>
          <a:bodyPr wrap="square" lIns="0" tIns="0" rIns="0" bIns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600" b="1">
                <a:latin typeface="Arial" panose="020B0604020202020204" pitchFamily="34" charset="0"/>
                <a:cs typeface="Arial" panose="020B0604020202020204" pitchFamily="34" charset="0"/>
              </a:rPr>
              <a:t>No BAIT </a:t>
            </a:r>
            <a:endParaRPr lang="pl-PL" sz="600"/>
          </a:p>
        </xdr:txBody>
      </xdr:sp>
      <xdr:sp macro="" textlink="">
        <xdr:nvSpPr>
          <xdr:cNvPr id="27" name="Rectangle 26">
            <a:extLst>
              <a:ext uri="{FF2B5EF4-FFF2-40B4-BE49-F238E27FC236}">
                <a16:creationId xmlns:a16="http://schemas.microsoft.com/office/drawing/2014/main" id="{1B7A4411-F737-C54B-8B70-0CF9311AF155}"/>
              </a:ext>
            </a:extLst>
          </xdr:cNvPr>
          <xdr:cNvSpPr/>
        </xdr:nvSpPr>
        <xdr:spPr>
          <a:xfrm rot="16200000">
            <a:off x="10359142" y="1398761"/>
            <a:ext cx="641201" cy="85439"/>
          </a:xfrm>
          <a:prstGeom prst="rect">
            <a:avLst/>
          </a:prstGeom>
        </xdr:spPr>
        <xdr:txBody>
          <a:bodyPr wrap="square" lIns="0" tIns="0" rIns="0" bIns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600" b="1">
                <a:latin typeface="Arial" panose="020B0604020202020204" pitchFamily="34" charset="0"/>
                <a:cs typeface="Arial" panose="020B0604020202020204" pitchFamily="34" charset="0"/>
              </a:rPr>
              <a:t>His-HAM1 </a:t>
            </a:r>
            <a:endParaRPr lang="pl-PL" sz="600"/>
          </a:p>
        </xdr:txBody>
      </xdr:sp>
      <xdr:cxnSp macro="">
        <xdr:nvCxnSpPr>
          <xdr:cNvPr id="28" name="Straight Connector 27">
            <a:extLst>
              <a:ext uri="{FF2B5EF4-FFF2-40B4-BE49-F238E27FC236}">
                <a16:creationId xmlns:a16="http://schemas.microsoft.com/office/drawing/2014/main" id="{9F6D92C0-202E-5C4D-9656-81118F36F62C}"/>
              </a:ext>
            </a:extLst>
          </xdr:cNvPr>
          <xdr:cNvCxnSpPr/>
        </xdr:nvCxnSpPr>
        <xdr:spPr>
          <a:xfrm>
            <a:off x="10269681" y="1322031"/>
            <a:ext cx="572685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9" name="Rectangle 28">
            <a:extLst>
              <a:ext uri="{FF2B5EF4-FFF2-40B4-BE49-F238E27FC236}">
                <a16:creationId xmlns:a16="http://schemas.microsoft.com/office/drawing/2014/main" id="{E42CE8EE-C8A4-A447-96E7-B51881CA4DEE}"/>
              </a:ext>
            </a:extLst>
          </xdr:cNvPr>
          <xdr:cNvSpPr/>
        </xdr:nvSpPr>
        <xdr:spPr>
          <a:xfrm>
            <a:off x="10349302" y="1177464"/>
            <a:ext cx="468077" cy="106456"/>
          </a:xfrm>
          <a:prstGeom prst="rect">
            <a:avLst/>
          </a:prstGeom>
        </xdr:spPr>
        <xdr:txBody>
          <a:bodyPr wrap="square" lIns="0" tIns="0" rIns="0" bIns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700" b="1">
                <a:latin typeface="Arial" panose="020B0604020202020204" pitchFamily="34" charset="0"/>
                <a:cs typeface="Arial" panose="020B0604020202020204" pitchFamily="34" charset="0"/>
              </a:rPr>
              <a:t>5% INP </a:t>
            </a:r>
            <a:endParaRPr lang="pl-PL" sz="700"/>
          </a:p>
        </xdr:txBody>
      </xdr:sp>
    </xdr:grpSp>
    <xdr:clientData/>
  </xdr:twoCellAnchor>
  <xdr:twoCellAnchor>
    <xdr:from>
      <xdr:col>0</xdr:col>
      <xdr:colOff>21525</xdr:colOff>
      <xdr:row>54</xdr:row>
      <xdr:rowOff>41840</xdr:rowOff>
    </xdr:from>
    <xdr:to>
      <xdr:col>9</xdr:col>
      <xdr:colOff>526339</xdr:colOff>
      <xdr:row>68</xdr:row>
      <xdr:rowOff>121224</xdr:rowOff>
    </xdr:to>
    <xdr:grpSp>
      <xdr:nvGrpSpPr>
        <xdr:cNvPr id="39" name="Group 38">
          <a:extLst>
            <a:ext uri="{FF2B5EF4-FFF2-40B4-BE49-F238E27FC236}">
              <a16:creationId xmlns:a16="http://schemas.microsoft.com/office/drawing/2014/main" id="{6E152B1D-86C2-3545-966F-B31A997F0AB5}"/>
            </a:ext>
          </a:extLst>
        </xdr:cNvPr>
        <xdr:cNvGrpSpPr/>
      </xdr:nvGrpSpPr>
      <xdr:grpSpPr>
        <a:xfrm>
          <a:off x="21525" y="9076331"/>
          <a:ext cx="6596251" cy="2421659"/>
          <a:chOff x="0" y="12887397"/>
          <a:chExt cx="6003038" cy="2771877"/>
        </a:xfrm>
      </xdr:grpSpPr>
      <xdr:pic>
        <xdr:nvPicPr>
          <xdr:cNvPr id="40" name="Picture 39">
            <a:extLst>
              <a:ext uri="{FF2B5EF4-FFF2-40B4-BE49-F238E27FC236}">
                <a16:creationId xmlns:a16="http://schemas.microsoft.com/office/drawing/2014/main" id="{31E28CEF-B73C-C84C-89B8-57E96C46F62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grayscl/>
            <a:extLst>
              <a:ext uri="{BEBA8EAE-BF5A-486C-A8C5-ECC9F3942E4B}">
                <a14:imgProps xmlns:a14="http://schemas.microsoft.com/office/drawing/2010/main">
                  <a14:imgLayer r:embed="rId6">
                    <a14:imgEffect>
                      <a14:brightnessContrast bright="20000" contrast="11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rcRect l="15085" t="5625" r="27753" b="7849"/>
          <a:stretch/>
        </xdr:blipFill>
        <xdr:spPr>
          <a:xfrm rot="5400000">
            <a:off x="1627223" y="11283459"/>
            <a:ext cx="2748592" cy="6003038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41" name="Rectangle 40">
            <a:extLst>
              <a:ext uri="{FF2B5EF4-FFF2-40B4-BE49-F238E27FC236}">
                <a16:creationId xmlns:a16="http://schemas.microsoft.com/office/drawing/2014/main" id="{8CDE6227-5E0F-3A42-9128-640FA86E083D}"/>
              </a:ext>
            </a:extLst>
          </xdr:cNvPr>
          <xdr:cNvSpPr/>
        </xdr:nvSpPr>
        <xdr:spPr>
          <a:xfrm>
            <a:off x="1951920" y="13612930"/>
            <a:ext cx="541050" cy="749508"/>
          </a:xfrm>
          <a:prstGeom prst="rect">
            <a:avLst/>
          </a:prstGeom>
          <a:noFill/>
          <a:ln>
            <a:solidFill>
              <a:srgbClr val="C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42" name="Rectangle 41">
            <a:extLst>
              <a:ext uri="{FF2B5EF4-FFF2-40B4-BE49-F238E27FC236}">
                <a16:creationId xmlns:a16="http://schemas.microsoft.com/office/drawing/2014/main" id="{0367FDB4-DFB4-7C42-B7CC-86D7C8CA6F99}"/>
              </a:ext>
            </a:extLst>
          </xdr:cNvPr>
          <xdr:cNvSpPr/>
        </xdr:nvSpPr>
        <xdr:spPr>
          <a:xfrm>
            <a:off x="730314" y="13612930"/>
            <a:ext cx="596956" cy="749508"/>
          </a:xfrm>
          <a:prstGeom prst="rect">
            <a:avLst/>
          </a:prstGeom>
          <a:noFill/>
          <a:ln>
            <a:solidFill>
              <a:srgbClr val="C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43" name="Rectangle 42">
            <a:extLst>
              <a:ext uri="{FF2B5EF4-FFF2-40B4-BE49-F238E27FC236}">
                <a16:creationId xmlns:a16="http://schemas.microsoft.com/office/drawing/2014/main" id="{CF22E108-62EA-974E-A153-1FE6F3C961DC}"/>
              </a:ext>
            </a:extLst>
          </xdr:cNvPr>
          <xdr:cNvSpPr/>
        </xdr:nvSpPr>
        <xdr:spPr>
          <a:xfrm rot="16200000">
            <a:off x="651132" y="13186598"/>
            <a:ext cx="439223" cy="85880"/>
          </a:xfrm>
          <a:prstGeom prst="rect">
            <a:avLst/>
          </a:prstGeom>
        </xdr:spPr>
        <xdr:txBody>
          <a:bodyPr wrap="square" lIns="0" tIns="0" rIns="0" bIns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600" b="1">
                <a:solidFill>
                  <a:schemeClr val="bg1">
                    <a:lumMod val="9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His-EGFP </a:t>
            </a:r>
            <a:endParaRPr lang="pl-PL" sz="600">
              <a:solidFill>
                <a:schemeClr val="bg1">
                  <a:lumMod val="95000"/>
                </a:schemeClr>
              </a:solidFill>
            </a:endParaRPr>
          </a:p>
        </xdr:txBody>
      </xdr:sp>
      <xdr:sp macro="" textlink="">
        <xdr:nvSpPr>
          <xdr:cNvPr id="44" name="Rectangle 43">
            <a:extLst>
              <a:ext uri="{FF2B5EF4-FFF2-40B4-BE49-F238E27FC236}">
                <a16:creationId xmlns:a16="http://schemas.microsoft.com/office/drawing/2014/main" id="{261E0F5D-4A94-9449-B68A-8583C561647E}"/>
              </a:ext>
            </a:extLst>
          </xdr:cNvPr>
          <xdr:cNvSpPr/>
        </xdr:nvSpPr>
        <xdr:spPr>
          <a:xfrm rot="16200000">
            <a:off x="833989" y="13217055"/>
            <a:ext cx="378310" cy="85880"/>
          </a:xfrm>
          <a:prstGeom prst="rect">
            <a:avLst/>
          </a:prstGeom>
        </xdr:spPr>
        <xdr:txBody>
          <a:bodyPr wrap="square" lIns="0" tIns="0" rIns="0" bIns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600" b="1">
                <a:solidFill>
                  <a:schemeClr val="bg1">
                    <a:lumMod val="9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No BAIT </a:t>
            </a:r>
            <a:endParaRPr lang="pl-PL" sz="600">
              <a:solidFill>
                <a:schemeClr val="bg1">
                  <a:lumMod val="95000"/>
                </a:schemeClr>
              </a:solidFill>
            </a:endParaRPr>
          </a:p>
        </xdr:txBody>
      </xdr:sp>
      <xdr:sp macro="" textlink="">
        <xdr:nvSpPr>
          <xdr:cNvPr id="45" name="Rectangle 44">
            <a:extLst>
              <a:ext uri="{FF2B5EF4-FFF2-40B4-BE49-F238E27FC236}">
                <a16:creationId xmlns:a16="http://schemas.microsoft.com/office/drawing/2014/main" id="{B9C38A91-4648-A740-8A93-2FAE684AEA9E}"/>
              </a:ext>
            </a:extLst>
          </xdr:cNvPr>
          <xdr:cNvSpPr/>
        </xdr:nvSpPr>
        <xdr:spPr>
          <a:xfrm rot="16200000">
            <a:off x="963341" y="13181788"/>
            <a:ext cx="448841" cy="85880"/>
          </a:xfrm>
          <a:prstGeom prst="rect">
            <a:avLst/>
          </a:prstGeom>
        </xdr:spPr>
        <xdr:txBody>
          <a:bodyPr wrap="square" lIns="0" tIns="0" rIns="0" bIns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600" b="1">
                <a:solidFill>
                  <a:schemeClr val="bg1">
                    <a:lumMod val="9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His-HAM1 </a:t>
            </a:r>
            <a:endParaRPr lang="pl-PL" sz="600">
              <a:solidFill>
                <a:schemeClr val="bg1">
                  <a:lumMod val="95000"/>
                </a:schemeClr>
              </a:solidFill>
            </a:endParaRPr>
          </a:p>
        </xdr:txBody>
      </xdr:sp>
      <xdr:sp macro="" textlink="">
        <xdr:nvSpPr>
          <xdr:cNvPr id="46" name="Rectangle 45">
            <a:extLst>
              <a:ext uri="{FF2B5EF4-FFF2-40B4-BE49-F238E27FC236}">
                <a16:creationId xmlns:a16="http://schemas.microsoft.com/office/drawing/2014/main" id="{7FDC47AF-0409-F348-A25E-E2F2D5A9DEE6}"/>
              </a:ext>
            </a:extLst>
          </xdr:cNvPr>
          <xdr:cNvSpPr/>
        </xdr:nvSpPr>
        <xdr:spPr>
          <a:xfrm>
            <a:off x="806110" y="13484180"/>
            <a:ext cx="535052" cy="107722"/>
          </a:xfrm>
          <a:prstGeom prst="rect">
            <a:avLst/>
          </a:prstGeom>
        </xdr:spPr>
        <xdr:txBody>
          <a:bodyPr wrap="square" lIns="0" tIns="0" rIns="0" bIns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700" b="1">
                <a:latin typeface="Arial" panose="020B0604020202020204" pitchFamily="34" charset="0"/>
                <a:cs typeface="Arial" panose="020B0604020202020204" pitchFamily="34" charset="0"/>
              </a:rPr>
              <a:t>GST-EPL1A </a:t>
            </a:r>
            <a:endParaRPr lang="pl-PL" sz="700"/>
          </a:p>
        </xdr:txBody>
      </xdr:sp>
      <xdr:sp macro="" textlink="">
        <xdr:nvSpPr>
          <xdr:cNvPr id="47" name="Rectangle 46">
            <a:extLst>
              <a:ext uri="{FF2B5EF4-FFF2-40B4-BE49-F238E27FC236}">
                <a16:creationId xmlns:a16="http://schemas.microsoft.com/office/drawing/2014/main" id="{20F6D737-1D1F-7A4E-8C5E-1FEB75B297FA}"/>
              </a:ext>
            </a:extLst>
          </xdr:cNvPr>
          <xdr:cNvSpPr/>
        </xdr:nvSpPr>
        <xdr:spPr>
          <a:xfrm>
            <a:off x="789879" y="12894187"/>
            <a:ext cx="442078" cy="107722"/>
          </a:xfrm>
          <a:prstGeom prst="rect">
            <a:avLst/>
          </a:prstGeom>
        </xdr:spPr>
        <xdr:txBody>
          <a:bodyPr wrap="square" lIns="0" tIns="0" rIns="0" bIns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700" b="1">
                <a:latin typeface="Arial" panose="020B0604020202020204" pitchFamily="34" charset="0"/>
                <a:cs typeface="Arial" panose="020B0604020202020204" pitchFamily="34" charset="0"/>
              </a:rPr>
              <a:t>100% P-D </a:t>
            </a:r>
            <a:endParaRPr lang="pl-PL" sz="700"/>
          </a:p>
        </xdr:txBody>
      </xdr:sp>
      <xdr:sp macro="" textlink="">
        <xdr:nvSpPr>
          <xdr:cNvPr id="48" name="Rectangle 47">
            <a:extLst>
              <a:ext uri="{FF2B5EF4-FFF2-40B4-BE49-F238E27FC236}">
                <a16:creationId xmlns:a16="http://schemas.microsoft.com/office/drawing/2014/main" id="{A1CDBF83-19B1-E14D-BFB9-2266705E234E}"/>
              </a:ext>
            </a:extLst>
          </xdr:cNvPr>
          <xdr:cNvSpPr/>
        </xdr:nvSpPr>
        <xdr:spPr>
          <a:xfrm>
            <a:off x="1357499" y="13612930"/>
            <a:ext cx="596955" cy="734692"/>
          </a:xfrm>
          <a:prstGeom prst="rect">
            <a:avLst/>
          </a:prstGeom>
          <a:noFill/>
          <a:ln>
            <a:solidFill>
              <a:srgbClr val="C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49" name="Rectangle 48">
            <a:extLst>
              <a:ext uri="{FF2B5EF4-FFF2-40B4-BE49-F238E27FC236}">
                <a16:creationId xmlns:a16="http://schemas.microsoft.com/office/drawing/2014/main" id="{4B41AA98-473B-0240-9D6A-7B5FA89EE9E9}"/>
              </a:ext>
            </a:extLst>
          </xdr:cNvPr>
          <xdr:cNvSpPr/>
        </xdr:nvSpPr>
        <xdr:spPr>
          <a:xfrm rot="16200000">
            <a:off x="1268789" y="13186597"/>
            <a:ext cx="439223" cy="85880"/>
          </a:xfrm>
          <a:prstGeom prst="rect">
            <a:avLst/>
          </a:prstGeom>
        </xdr:spPr>
        <xdr:txBody>
          <a:bodyPr wrap="square" lIns="0" tIns="0" rIns="0" bIns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600" b="1">
                <a:solidFill>
                  <a:schemeClr val="bg1">
                    <a:lumMod val="9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His-EGFP </a:t>
            </a:r>
            <a:endParaRPr lang="pl-PL" sz="600">
              <a:solidFill>
                <a:schemeClr val="bg1">
                  <a:lumMod val="95000"/>
                </a:schemeClr>
              </a:solidFill>
            </a:endParaRPr>
          </a:p>
        </xdr:txBody>
      </xdr:sp>
      <xdr:sp macro="" textlink="">
        <xdr:nvSpPr>
          <xdr:cNvPr id="50" name="Rectangle 49">
            <a:extLst>
              <a:ext uri="{FF2B5EF4-FFF2-40B4-BE49-F238E27FC236}">
                <a16:creationId xmlns:a16="http://schemas.microsoft.com/office/drawing/2014/main" id="{E1C4F547-9498-AF4A-8F8F-F11B24E5FD07}"/>
              </a:ext>
            </a:extLst>
          </xdr:cNvPr>
          <xdr:cNvSpPr/>
        </xdr:nvSpPr>
        <xdr:spPr>
          <a:xfrm rot="16200000">
            <a:off x="1451646" y="13217054"/>
            <a:ext cx="378310" cy="85880"/>
          </a:xfrm>
          <a:prstGeom prst="rect">
            <a:avLst/>
          </a:prstGeom>
        </xdr:spPr>
        <xdr:txBody>
          <a:bodyPr wrap="square" lIns="0" tIns="0" rIns="0" bIns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600" b="1">
                <a:solidFill>
                  <a:schemeClr val="bg1">
                    <a:lumMod val="9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No BAIT </a:t>
            </a:r>
            <a:endParaRPr lang="pl-PL" sz="600">
              <a:solidFill>
                <a:schemeClr val="bg1">
                  <a:lumMod val="95000"/>
                </a:schemeClr>
              </a:solidFill>
            </a:endParaRPr>
          </a:p>
        </xdr:txBody>
      </xdr:sp>
      <xdr:sp macro="" textlink="">
        <xdr:nvSpPr>
          <xdr:cNvPr id="51" name="Rectangle 50">
            <a:extLst>
              <a:ext uri="{FF2B5EF4-FFF2-40B4-BE49-F238E27FC236}">
                <a16:creationId xmlns:a16="http://schemas.microsoft.com/office/drawing/2014/main" id="{917AF1F5-1E6F-D94E-9C3C-30BEF4C0F45C}"/>
              </a:ext>
            </a:extLst>
          </xdr:cNvPr>
          <xdr:cNvSpPr/>
        </xdr:nvSpPr>
        <xdr:spPr>
          <a:xfrm rot="16200000">
            <a:off x="1580998" y="13181788"/>
            <a:ext cx="448841" cy="85880"/>
          </a:xfrm>
          <a:prstGeom prst="rect">
            <a:avLst/>
          </a:prstGeom>
        </xdr:spPr>
        <xdr:txBody>
          <a:bodyPr wrap="square" lIns="0" tIns="0" rIns="0" bIns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600" b="1">
                <a:solidFill>
                  <a:schemeClr val="bg1">
                    <a:lumMod val="9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His-HAM1 </a:t>
            </a:r>
            <a:endParaRPr lang="pl-PL" sz="600">
              <a:solidFill>
                <a:schemeClr val="bg1">
                  <a:lumMod val="95000"/>
                </a:schemeClr>
              </a:solidFill>
            </a:endParaRPr>
          </a:p>
        </xdr:txBody>
      </xdr:sp>
      <xdr:sp macro="" textlink="">
        <xdr:nvSpPr>
          <xdr:cNvPr id="52" name="Rectangle 51">
            <a:extLst>
              <a:ext uri="{FF2B5EF4-FFF2-40B4-BE49-F238E27FC236}">
                <a16:creationId xmlns:a16="http://schemas.microsoft.com/office/drawing/2014/main" id="{6620C251-464F-C74F-82A0-F1C9AAF8BCD8}"/>
              </a:ext>
            </a:extLst>
          </xdr:cNvPr>
          <xdr:cNvSpPr/>
        </xdr:nvSpPr>
        <xdr:spPr>
          <a:xfrm>
            <a:off x="1423767" y="13484180"/>
            <a:ext cx="535051" cy="107722"/>
          </a:xfrm>
          <a:prstGeom prst="rect">
            <a:avLst/>
          </a:prstGeom>
        </xdr:spPr>
        <xdr:txBody>
          <a:bodyPr wrap="square" lIns="0" tIns="0" rIns="0" bIns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700" b="1">
                <a:latin typeface="Arial" panose="020B0604020202020204" pitchFamily="34" charset="0"/>
                <a:cs typeface="Arial" panose="020B0604020202020204" pitchFamily="34" charset="0"/>
              </a:rPr>
              <a:t>GST-EPL1</a:t>
            </a:r>
            <a:r>
              <a:rPr lang="en-US" sz="700" b="1">
                <a:latin typeface="Arial" panose="020B0604020202020204" pitchFamily="34" charset="0"/>
                <a:cs typeface="Arial" panose="020B0604020202020204" pitchFamily="34" charset="0"/>
              </a:rPr>
              <a:t>B</a:t>
            </a:r>
            <a:r>
              <a:rPr lang="pl-PL" sz="700" b="1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endParaRPr lang="pl-PL" sz="700"/>
          </a:p>
        </xdr:txBody>
      </xdr:sp>
      <xdr:sp macro="" textlink="">
        <xdr:nvSpPr>
          <xdr:cNvPr id="53" name="Rectangle 52">
            <a:extLst>
              <a:ext uri="{FF2B5EF4-FFF2-40B4-BE49-F238E27FC236}">
                <a16:creationId xmlns:a16="http://schemas.microsoft.com/office/drawing/2014/main" id="{464AEC5D-E1EB-C84E-A66E-2A04D37DF348}"/>
              </a:ext>
            </a:extLst>
          </xdr:cNvPr>
          <xdr:cNvSpPr/>
        </xdr:nvSpPr>
        <xdr:spPr>
          <a:xfrm>
            <a:off x="1407536" y="12894187"/>
            <a:ext cx="442077" cy="107722"/>
          </a:xfrm>
          <a:prstGeom prst="rect">
            <a:avLst/>
          </a:prstGeom>
        </xdr:spPr>
        <xdr:txBody>
          <a:bodyPr wrap="square" lIns="0" tIns="0" rIns="0" bIns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700" b="1">
                <a:latin typeface="Arial" panose="020B0604020202020204" pitchFamily="34" charset="0"/>
                <a:cs typeface="Arial" panose="020B0604020202020204" pitchFamily="34" charset="0"/>
              </a:rPr>
              <a:t>100% P-D </a:t>
            </a:r>
            <a:endParaRPr lang="pl-PL" sz="700"/>
          </a:p>
        </xdr:txBody>
      </xdr:sp>
      <xdr:sp macro="" textlink="">
        <xdr:nvSpPr>
          <xdr:cNvPr id="54" name="Rectangle 53">
            <a:extLst>
              <a:ext uri="{FF2B5EF4-FFF2-40B4-BE49-F238E27FC236}">
                <a16:creationId xmlns:a16="http://schemas.microsoft.com/office/drawing/2014/main" id="{783321E6-0C59-084A-B849-7D2A27A2E276}"/>
              </a:ext>
            </a:extLst>
          </xdr:cNvPr>
          <xdr:cNvSpPr/>
        </xdr:nvSpPr>
        <xdr:spPr>
          <a:xfrm>
            <a:off x="2530634" y="13610234"/>
            <a:ext cx="556758" cy="734692"/>
          </a:xfrm>
          <a:prstGeom prst="rect">
            <a:avLst/>
          </a:prstGeom>
          <a:noFill/>
          <a:ln>
            <a:solidFill>
              <a:srgbClr val="C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55" name="Rectangle 54">
            <a:extLst>
              <a:ext uri="{FF2B5EF4-FFF2-40B4-BE49-F238E27FC236}">
                <a16:creationId xmlns:a16="http://schemas.microsoft.com/office/drawing/2014/main" id="{795EE5B3-A3C6-2343-B1C0-62FF0D860A56}"/>
              </a:ext>
            </a:extLst>
          </xdr:cNvPr>
          <xdr:cNvSpPr/>
        </xdr:nvSpPr>
        <xdr:spPr>
          <a:xfrm>
            <a:off x="2002435" y="13484180"/>
            <a:ext cx="535052" cy="107722"/>
          </a:xfrm>
          <a:prstGeom prst="rect">
            <a:avLst/>
          </a:prstGeom>
        </xdr:spPr>
        <xdr:txBody>
          <a:bodyPr wrap="square" lIns="0" tIns="0" rIns="0" bIns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700" b="1">
                <a:latin typeface="Arial" panose="020B0604020202020204" pitchFamily="34" charset="0"/>
                <a:cs typeface="Arial" panose="020B0604020202020204" pitchFamily="34" charset="0"/>
              </a:rPr>
              <a:t>GST-EPL1A </a:t>
            </a:r>
            <a:endParaRPr lang="pl-PL" sz="700"/>
          </a:p>
        </xdr:txBody>
      </xdr:sp>
      <xdr:sp macro="" textlink="">
        <xdr:nvSpPr>
          <xdr:cNvPr id="56" name="Rectangle 55">
            <a:extLst>
              <a:ext uri="{FF2B5EF4-FFF2-40B4-BE49-F238E27FC236}">
                <a16:creationId xmlns:a16="http://schemas.microsoft.com/office/drawing/2014/main" id="{418EBC7A-7C38-0146-84DD-D230AF73CA67}"/>
              </a:ext>
            </a:extLst>
          </xdr:cNvPr>
          <xdr:cNvSpPr/>
        </xdr:nvSpPr>
        <xdr:spPr>
          <a:xfrm>
            <a:off x="2620092" y="13484180"/>
            <a:ext cx="535052" cy="107722"/>
          </a:xfrm>
          <a:prstGeom prst="rect">
            <a:avLst/>
          </a:prstGeom>
        </xdr:spPr>
        <xdr:txBody>
          <a:bodyPr wrap="square" lIns="0" tIns="0" rIns="0" bIns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700" b="1">
                <a:latin typeface="Arial" panose="020B0604020202020204" pitchFamily="34" charset="0"/>
                <a:cs typeface="Arial" panose="020B0604020202020204" pitchFamily="34" charset="0"/>
              </a:rPr>
              <a:t>GST-EPL1</a:t>
            </a:r>
            <a:r>
              <a:rPr lang="en-US" sz="700" b="1">
                <a:latin typeface="Arial" panose="020B0604020202020204" pitchFamily="34" charset="0"/>
                <a:cs typeface="Arial" panose="020B0604020202020204" pitchFamily="34" charset="0"/>
              </a:rPr>
              <a:t>B</a:t>
            </a:r>
            <a:r>
              <a:rPr lang="pl-PL" sz="700" b="1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endParaRPr lang="pl-PL" sz="700"/>
          </a:p>
        </xdr:txBody>
      </xdr:sp>
      <xdr:sp macro="" textlink="">
        <xdr:nvSpPr>
          <xdr:cNvPr id="57" name="Rectangle 56">
            <a:extLst>
              <a:ext uri="{FF2B5EF4-FFF2-40B4-BE49-F238E27FC236}">
                <a16:creationId xmlns:a16="http://schemas.microsoft.com/office/drawing/2014/main" id="{1D073787-AF3B-3A4B-91C8-3E126A6780B5}"/>
              </a:ext>
            </a:extLst>
          </xdr:cNvPr>
          <xdr:cNvSpPr/>
        </xdr:nvSpPr>
        <xdr:spPr>
          <a:xfrm rot="16200000">
            <a:off x="1806682" y="13186597"/>
            <a:ext cx="439223" cy="85880"/>
          </a:xfrm>
          <a:prstGeom prst="rect">
            <a:avLst/>
          </a:prstGeom>
        </xdr:spPr>
        <xdr:txBody>
          <a:bodyPr wrap="square" lIns="0" tIns="0" rIns="0" bIns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600" b="1">
                <a:solidFill>
                  <a:schemeClr val="bg1">
                    <a:lumMod val="9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His-EGFP </a:t>
            </a:r>
            <a:endParaRPr lang="pl-PL" sz="600">
              <a:solidFill>
                <a:schemeClr val="bg1">
                  <a:lumMod val="95000"/>
                </a:schemeClr>
              </a:solidFill>
            </a:endParaRPr>
          </a:p>
        </xdr:txBody>
      </xdr:sp>
      <xdr:sp macro="" textlink="">
        <xdr:nvSpPr>
          <xdr:cNvPr id="58" name="Rectangle 57">
            <a:extLst>
              <a:ext uri="{FF2B5EF4-FFF2-40B4-BE49-F238E27FC236}">
                <a16:creationId xmlns:a16="http://schemas.microsoft.com/office/drawing/2014/main" id="{3BA974A2-2532-B84E-B4BB-4BAB073D0F19}"/>
              </a:ext>
            </a:extLst>
          </xdr:cNvPr>
          <xdr:cNvSpPr/>
        </xdr:nvSpPr>
        <xdr:spPr>
          <a:xfrm rot="16200000">
            <a:off x="1989543" y="13217054"/>
            <a:ext cx="378310" cy="85880"/>
          </a:xfrm>
          <a:prstGeom prst="rect">
            <a:avLst/>
          </a:prstGeom>
        </xdr:spPr>
        <xdr:txBody>
          <a:bodyPr wrap="square" lIns="0" tIns="0" rIns="0" bIns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600" b="1">
                <a:solidFill>
                  <a:schemeClr val="bg1">
                    <a:lumMod val="9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No BAIT </a:t>
            </a:r>
            <a:endParaRPr lang="pl-PL" sz="600">
              <a:solidFill>
                <a:schemeClr val="bg1">
                  <a:lumMod val="95000"/>
                </a:schemeClr>
              </a:solidFill>
            </a:endParaRPr>
          </a:p>
        </xdr:txBody>
      </xdr:sp>
      <xdr:sp macro="" textlink="">
        <xdr:nvSpPr>
          <xdr:cNvPr id="59" name="Rectangle 58">
            <a:extLst>
              <a:ext uri="{FF2B5EF4-FFF2-40B4-BE49-F238E27FC236}">
                <a16:creationId xmlns:a16="http://schemas.microsoft.com/office/drawing/2014/main" id="{2E76DAA5-99E0-D348-9565-E61220FD9733}"/>
              </a:ext>
            </a:extLst>
          </xdr:cNvPr>
          <xdr:cNvSpPr/>
        </xdr:nvSpPr>
        <xdr:spPr>
          <a:xfrm rot="16200000">
            <a:off x="2115060" y="13181788"/>
            <a:ext cx="448841" cy="85880"/>
          </a:xfrm>
          <a:prstGeom prst="rect">
            <a:avLst/>
          </a:prstGeom>
        </xdr:spPr>
        <xdr:txBody>
          <a:bodyPr wrap="square" lIns="0" tIns="0" rIns="0" bIns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600" b="1">
                <a:solidFill>
                  <a:schemeClr val="bg1">
                    <a:lumMod val="9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His-HAM1 </a:t>
            </a:r>
            <a:endParaRPr lang="pl-PL" sz="600">
              <a:solidFill>
                <a:schemeClr val="bg1">
                  <a:lumMod val="95000"/>
                </a:schemeClr>
              </a:solidFill>
            </a:endParaRPr>
          </a:p>
        </xdr:txBody>
      </xdr:sp>
      <xdr:sp macro="" textlink="">
        <xdr:nvSpPr>
          <xdr:cNvPr id="60" name="Rectangle 59">
            <a:extLst>
              <a:ext uri="{FF2B5EF4-FFF2-40B4-BE49-F238E27FC236}">
                <a16:creationId xmlns:a16="http://schemas.microsoft.com/office/drawing/2014/main" id="{9B89D3BE-3C0F-6B48-8C06-3D2A7A517F8D}"/>
              </a:ext>
            </a:extLst>
          </xdr:cNvPr>
          <xdr:cNvSpPr/>
        </xdr:nvSpPr>
        <xdr:spPr>
          <a:xfrm>
            <a:off x="2049425" y="12895216"/>
            <a:ext cx="330219" cy="107722"/>
          </a:xfrm>
          <a:prstGeom prst="rect">
            <a:avLst/>
          </a:prstGeom>
        </xdr:spPr>
        <xdr:txBody>
          <a:bodyPr wrap="square" lIns="0" tIns="0" rIns="0" bIns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700" b="1">
                <a:latin typeface="Arial" panose="020B0604020202020204" pitchFamily="34" charset="0"/>
                <a:cs typeface="Arial" panose="020B0604020202020204" pitchFamily="34" charset="0"/>
              </a:rPr>
              <a:t>5% INP </a:t>
            </a:r>
            <a:endParaRPr lang="pl-PL" sz="700"/>
          </a:p>
        </xdr:txBody>
      </xdr:sp>
      <xdr:sp macro="" textlink="">
        <xdr:nvSpPr>
          <xdr:cNvPr id="61" name="Rectangle 60">
            <a:extLst>
              <a:ext uri="{FF2B5EF4-FFF2-40B4-BE49-F238E27FC236}">
                <a16:creationId xmlns:a16="http://schemas.microsoft.com/office/drawing/2014/main" id="{21A3D9CE-2500-6242-AF65-9EEA60D81562}"/>
              </a:ext>
            </a:extLst>
          </xdr:cNvPr>
          <xdr:cNvSpPr/>
        </xdr:nvSpPr>
        <xdr:spPr>
          <a:xfrm rot="16200000">
            <a:off x="2444977" y="13186598"/>
            <a:ext cx="439223" cy="85880"/>
          </a:xfrm>
          <a:prstGeom prst="rect">
            <a:avLst/>
          </a:prstGeom>
        </xdr:spPr>
        <xdr:txBody>
          <a:bodyPr wrap="square" lIns="0" tIns="0" rIns="0" bIns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600" b="1">
                <a:solidFill>
                  <a:schemeClr val="bg1">
                    <a:lumMod val="9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His-EGFP </a:t>
            </a:r>
            <a:endParaRPr lang="pl-PL" sz="600">
              <a:solidFill>
                <a:schemeClr val="bg1">
                  <a:lumMod val="95000"/>
                </a:schemeClr>
              </a:solidFill>
            </a:endParaRPr>
          </a:p>
        </xdr:txBody>
      </xdr:sp>
      <xdr:sp macro="" textlink="">
        <xdr:nvSpPr>
          <xdr:cNvPr id="62" name="Rectangle 61">
            <a:extLst>
              <a:ext uri="{FF2B5EF4-FFF2-40B4-BE49-F238E27FC236}">
                <a16:creationId xmlns:a16="http://schemas.microsoft.com/office/drawing/2014/main" id="{1F976F42-2983-F544-9906-6B08F622B573}"/>
              </a:ext>
            </a:extLst>
          </xdr:cNvPr>
          <xdr:cNvSpPr/>
        </xdr:nvSpPr>
        <xdr:spPr>
          <a:xfrm rot="16200000">
            <a:off x="2627834" y="13217054"/>
            <a:ext cx="378310" cy="85880"/>
          </a:xfrm>
          <a:prstGeom prst="rect">
            <a:avLst/>
          </a:prstGeom>
        </xdr:spPr>
        <xdr:txBody>
          <a:bodyPr wrap="square" lIns="0" tIns="0" rIns="0" bIns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600" b="1">
                <a:solidFill>
                  <a:schemeClr val="bg1">
                    <a:lumMod val="9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No BAIT </a:t>
            </a:r>
            <a:endParaRPr lang="pl-PL" sz="600">
              <a:solidFill>
                <a:schemeClr val="bg1">
                  <a:lumMod val="95000"/>
                </a:schemeClr>
              </a:solidFill>
            </a:endParaRPr>
          </a:p>
        </xdr:txBody>
      </xdr:sp>
      <xdr:sp macro="" textlink="">
        <xdr:nvSpPr>
          <xdr:cNvPr id="63" name="Rectangle 62">
            <a:extLst>
              <a:ext uri="{FF2B5EF4-FFF2-40B4-BE49-F238E27FC236}">
                <a16:creationId xmlns:a16="http://schemas.microsoft.com/office/drawing/2014/main" id="{7F71BE74-A88E-664B-8936-5F0D54C781F0}"/>
              </a:ext>
            </a:extLst>
          </xdr:cNvPr>
          <xdr:cNvSpPr/>
        </xdr:nvSpPr>
        <xdr:spPr>
          <a:xfrm rot="16200000">
            <a:off x="2753354" y="13181788"/>
            <a:ext cx="448841" cy="85880"/>
          </a:xfrm>
          <a:prstGeom prst="rect">
            <a:avLst/>
          </a:prstGeom>
        </xdr:spPr>
        <xdr:txBody>
          <a:bodyPr wrap="square" lIns="0" tIns="0" rIns="0" bIns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600" b="1">
                <a:solidFill>
                  <a:schemeClr val="bg1">
                    <a:lumMod val="9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His-HAM1 </a:t>
            </a:r>
            <a:endParaRPr lang="pl-PL" sz="600">
              <a:solidFill>
                <a:schemeClr val="bg1">
                  <a:lumMod val="95000"/>
                </a:schemeClr>
              </a:solidFill>
            </a:endParaRPr>
          </a:p>
        </xdr:txBody>
      </xdr:sp>
      <xdr:sp macro="" textlink="">
        <xdr:nvSpPr>
          <xdr:cNvPr id="64" name="Rectangle 63">
            <a:extLst>
              <a:ext uri="{FF2B5EF4-FFF2-40B4-BE49-F238E27FC236}">
                <a16:creationId xmlns:a16="http://schemas.microsoft.com/office/drawing/2014/main" id="{5FF77D43-3A04-6A4F-9A37-FAE69C038891}"/>
              </a:ext>
            </a:extLst>
          </xdr:cNvPr>
          <xdr:cNvSpPr/>
        </xdr:nvSpPr>
        <xdr:spPr>
          <a:xfrm>
            <a:off x="2687719" y="12887397"/>
            <a:ext cx="330219" cy="107722"/>
          </a:xfrm>
          <a:prstGeom prst="rect">
            <a:avLst/>
          </a:prstGeom>
        </xdr:spPr>
        <xdr:txBody>
          <a:bodyPr wrap="square" lIns="0" tIns="0" rIns="0" bIns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700" b="1">
                <a:latin typeface="Arial" panose="020B0604020202020204" pitchFamily="34" charset="0"/>
                <a:cs typeface="Arial" panose="020B0604020202020204" pitchFamily="34" charset="0"/>
              </a:rPr>
              <a:t>5% INP </a:t>
            </a:r>
            <a:endParaRPr lang="pl-PL" sz="700"/>
          </a:p>
        </xdr:txBody>
      </xdr:sp>
    </xdr:grpSp>
    <xdr:clientData/>
  </xdr:twoCellAnchor>
  <xdr:twoCellAnchor>
    <xdr:from>
      <xdr:col>6</xdr:col>
      <xdr:colOff>146957</xdr:colOff>
      <xdr:row>41</xdr:row>
      <xdr:rowOff>9049</xdr:rowOff>
    </xdr:from>
    <xdr:to>
      <xdr:col>7</xdr:col>
      <xdr:colOff>107906</xdr:colOff>
      <xdr:row>41</xdr:row>
      <xdr:rowOff>9049</xdr:rowOff>
    </xdr:to>
    <xdr:cxnSp macro="">
      <xdr:nvCxnSpPr>
        <xdr:cNvPr id="65" name="Straight Connector 64">
          <a:extLst>
            <a:ext uri="{FF2B5EF4-FFF2-40B4-BE49-F238E27FC236}">
              <a16:creationId xmlns:a16="http://schemas.microsoft.com/office/drawing/2014/main" id="{EE8AC725-292C-5D4E-8D0F-697F72D7C028}"/>
            </a:ext>
          </a:extLst>
        </xdr:cNvPr>
        <xdr:cNvCxnSpPr/>
      </xdr:nvCxnSpPr>
      <xdr:spPr>
        <a:xfrm>
          <a:off x="4185557" y="4009549"/>
          <a:ext cx="63404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226281</xdr:colOff>
      <xdr:row>40</xdr:row>
      <xdr:rowOff>50738</xdr:rowOff>
    </xdr:from>
    <xdr:to>
      <xdr:col>7</xdr:col>
      <xdr:colOff>83012</xdr:colOff>
      <xdr:row>40</xdr:row>
      <xdr:rowOff>160320</xdr:rowOff>
    </xdr:to>
    <xdr:sp macro="" textlink="">
      <xdr:nvSpPr>
        <xdr:cNvPr id="66" name="Rectangle 65">
          <a:extLst>
            <a:ext uri="{FF2B5EF4-FFF2-40B4-BE49-F238E27FC236}">
              <a16:creationId xmlns:a16="http://schemas.microsoft.com/office/drawing/2014/main" id="{02BBF765-A30E-6D42-AD33-6B6F45728FDB}"/>
            </a:ext>
          </a:extLst>
        </xdr:cNvPr>
        <xdr:cNvSpPr/>
      </xdr:nvSpPr>
      <xdr:spPr>
        <a:xfrm>
          <a:off x="4264881" y="3860738"/>
          <a:ext cx="529831" cy="109582"/>
        </a:xfrm>
        <a:prstGeom prst="rect">
          <a:avLst/>
        </a:prstGeom>
      </xdr:spPr>
      <xdr:txBody>
        <a:bodyPr wrap="square" lIns="0" tIns="0" rIns="0" bIns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700" b="1">
              <a:latin typeface="Arial" panose="020B0604020202020204" pitchFamily="34" charset="0"/>
              <a:cs typeface="Arial" panose="020B0604020202020204" pitchFamily="34" charset="0"/>
            </a:rPr>
            <a:t>5% INP </a:t>
          </a:r>
          <a:endParaRPr lang="pl-PL" sz="700"/>
        </a:p>
      </xdr:txBody>
    </xdr:sp>
    <xdr:clientData/>
  </xdr:twoCellAnchor>
  <xdr:oneCellAnchor>
    <xdr:from>
      <xdr:col>0</xdr:col>
      <xdr:colOff>89765</xdr:colOff>
      <xdr:row>1</xdr:row>
      <xdr:rowOff>30681</xdr:rowOff>
    </xdr:from>
    <xdr:ext cx="3214184" cy="2821500"/>
    <xdr:pic>
      <xdr:nvPicPr>
        <xdr:cNvPr id="67" name="Picture 66">
          <a:extLst>
            <a:ext uri="{FF2B5EF4-FFF2-40B4-BE49-F238E27FC236}">
              <a16:creationId xmlns:a16="http://schemas.microsoft.com/office/drawing/2014/main" id="{EC610600-EC0B-A04B-A513-5465695730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9765" y="2129410"/>
          <a:ext cx="3214184" cy="2821500"/>
        </a:xfrm>
        <a:prstGeom prst="rect">
          <a:avLst/>
        </a:prstGeom>
      </xdr:spPr>
    </xdr:pic>
    <xdr:clientData/>
  </xdr:oneCellAnchor>
  <xdr:twoCellAnchor>
    <xdr:from>
      <xdr:col>19</xdr:col>
      <xdr:colOff>405552</xdr:colOff>
      <xdr:row>76</xdr:row>
      <xdr:rowOff>135139</xdr:rowOff>
    </xdr:from>
    <xdr:to>
      <xdr:col>19</xdr:col>
      <xdr:colOff>576995</xdr:colOff>
      <xdr:row>77</xdr:row>
      <xdr:rowOff>110129</xdr:rowOff>
    </xdr:to>
    <xdr:sp macro="" textlink="">
      <xdr:nvSpPr>
        <xdr:cNvPr id="68" name="TextBox 35">
          <a:extLst>
            <a:ext uri="{FF2B5EF4-FFF2-40B4-BE49-F238E27FC236}">
              <a16:creationId xmlns:a16="http://schemas.microsoft.com/office/drawing/2014/main" id="{1A1EF498-B6BB-B446-A0C5-EBCBB72E0723}"/>
            </a:ext>
          </a:extLst>
        </xdr:cNvPr>
        <xdr:cNvSpPr txBox="1"/>
      </xdr:nvSpPr>
      <xdr:spPr>
        <a:xfrm>
          <a:off x="13194452" y="10803139"/>
          <a:ext cx="171443" cy="165490"/>
        </a:xfrm>
        <a:prstGeom prst="rect">
          <a:avLst/>
        </a:prstGeom>
        <a:noFill/>
      </xdr:spPr>
      <xdr:txBody>
        <a:bodyPr wrap="square" lIns="0" tIns="0" rIns="0" bIns="0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pl-PL" sz="1000" b="1">
            <a:solidFill>
              <a:schemeClr val="bg1">
                <a:lumMod val="85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19</xdr:col>
      <xdr:colOff>405552</xdr:colOff>
      <xdr:row>77</xdr:row>
      <xdr:rowOff>138939</xdr:rowOff>
    </xdr:from>
    <xdr:to>
      <xdr:col>19</xdr:col>
      <xdr:colOff>576995</xdr:colOff>
      <xdr:row>78</xdr:row>
      <xdr:rowOff>113929</xdr:rowOff>
    </xdr:to>
    <xdr:sp macro="" textlink="">
      <xdr:nvSpPr>
        <xdr:cNvPr id="69" name="TextBox 37">
          <a:extLst>
            <a:ext uri="{FF2B5EF4-FFF2-40B4-BE49-F238E27FC236}">
              <a16:creationId xmlns:a16="http://schemas.microsoft.com/office/drawing/2014/main" id="{46329227-8AF9-314F-AD57-9B9C16243026}"/>
            </a:ext>
          </a:extLst>
        </xdr:cNvPr>
        <xdr:cNvSpPr txBox="1"/>
      </xdr:nvSpPr>
      <xdr:spPr>
        <a:xfrm>
          <a:off x="13194452" y="10997439"/>
          <a:ext cx="171443" cy="165490"/>
        </a:xfrm>
        <a:prstGeom prst="rect">
          <a:avLst/>
        </a:prstGeom>
        <a:noFill/>
      </xdr:spPr>
      <xdr:txBody>
        <a:bodyPr wrap="square" lIns="0" tIns="0" rIns="0" bIns="0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pl-PL" sz="1000" b="1">
            <a:solidFill>
              <a:schemeClr val="bg1">
                <a:lumMod val="85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11085</xdr:colOff>
      <xdr:row>39</xdr:row>
      <xdr:rowOff>151507</xdr:rowOff>
    </xdr:from>
    <xdr:to>
      <xdr:col>21</xdr:col>
      <xdr:colOff>548043</xdr:colOff>
      <xdr:row>64</xdr:row>
      <xdr:rowOff>106324</xdr:rowOff>
    </xdr:to>
    <xdr:grpSp>
      <xdr:nvGrpSpPr>
        <xdr:cNvPr id="70" name="Group 69">
          <a:extLst>
            <a:ext uri="{FF2B5EF4-FFF2-40B4-BE49-F238E27FC236}">
              <a16:creationId xmlns:a16="http://schemas.microsoft.com/office/drawing/2014/main" id="{1B005B95-A02B-F54D-9153-54D8D0A7BF69}"/>
            </a:ext>
          </a:extLst>
        </xdr:cNvPr>
        <xdr:cNvGrpSpPr/>
      </xdr:nvGrpSpPr>
      <xdr:grpSpPr>
        <a:xfrm>
          <a:off x="7456175" y="6676417"/>
          <a:ext cx="7305221" cy="4137452"/>
          <a:chOff x="-1657350" y="2564298"/>
          <a:chExt cx="6505574" cy="4681331"/>
        </a:xfrm>
      </xdr:grpSpPr>
      <xdr:grpSp>
        <xdr:nvGrpSpPr>
          <xdr:cNvPr id="71" name="Group 70">
            <a:extLst>
              <a:ext uri="{FF2B5EF4-FFF2-40B4-BE49-F238E27FC236}">
                <a16:creationId xmlns:a16="http://schemas.microsoft.com/office/drawing/2014/main" id="{292258FF-F36A-E54A-9F4C-80F851456FE8}"/>
              </a:ext>
            </a:extLst>
          </xdr:cNvPr>
          <xdr:cNvGrpSpPr/>
        </xdr:nvGrpSpPr>
        <xdr:grpSpPr>
          <a:xfrm>
            <a:off x="-1657350" y="2564298"/>
            <a:ext cx="6505574" cy="4681331"/>
            <a:chOff x="-2390150" y="2523625"/>
            <a:chExt cx="6505574" cy="4681331"/>
          </a:xfrm>
        </xdr:grpSpPr>
        <xdr:pic>
          <xdr:nvPicPr>
            <xdr:cNvPr id="81" name="Obraz 42">
              <a:extLst>
                <a:ext uri="{FF2B5EF4-FFF2-40B4-BE49-F238E27FC236}">
                  <a16:creationId xmlns:a16="http://schemas.microsoft.com/office/drawing/2014/main" id="{82A306B4-0835-7A46-88D5-4B423CDCF428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8" cstate="print">
              <a:grayscl/>
              <a:extLst>
                <a:ext uri="{BEBA8EAE-BF5A-486C-A8C5-ECC9F3942E4B}">
                  <a14:imgProps xmlns:a14="http://schemas.microsoft.com/office/drawing/2010/main">
                    <a14:imgLayer r:embed="rId9">
                      <a14:imgEffect>
                        <a14:brightnessContrast bright="18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/>
                </a:ext>
              </a:extLst>
            </a:blip>
            <a:srcRect l="-1467" t="-1010" r="4124" b="6150"/>
            <a:stretch/>
          </xdr:blipFill>
          <xdr:spPr>
            <a:xfrm rot="5400000">
              <a:off x="-1478029" y="1611504"/>
              <a:ext cx="4681331" cy="6505574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sp macro="" textlink="">
          <xdr:nvSpPr>
            <xdr:cNvPr id="82" name="TextBox 35">
              <a:extLst>
                <a:ext uri="{FF2B5EF4-FFF2-40B4-BE49-F238E27FC236}">
                  <a16:creationId xmlns:a16="http://schemas.microsoft.com/office/drawing/2014/main" id="{804B9E46-AFDA-7043-ABB8-C90F034F2EFA}"/>
                </a:ext>
              </a:extLst>
            </xdr:cNvPr>
            <xdr:cNvSpPr txBox="1"/>
          </xdr:nvSpPr>
          <xdr:spPr>
            <a:xfrm>
              <a:off x="3609853" y="4367082"/>
              <a:ext cx="171133" cy="153888"/>
            </a:xfrm>
            <a:prstGeom prst="rect">
              <a:avLst/>
            </a:prstGeom>
            <a:noFill/>
          </xdr:spPr>
          <xdr:txBody>
            <a:bodyPr wrap="square" lIns="0" tIns="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l-PL" sz="1000" b="1">
                  <a:solidFill>
                    <a:schemeClr val="bg1">
                      <a:lumMod val="85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70</a:t>
              </a:r>
            </a:p>
          </xdr:txBody>
        </xdr:sp>
        <xdr:cxnSp macro="">
          <xdr:nvCxnSpPr>
            <xdr:cNvPr id="83" name="Straight Connector 82">
              <a:extLst>
                <a:ext uri="{FF2B5EF4-FFF2-40B4-BE49-F238E27FC236}">
                  <a16:creationId xmlns:a16="http://schemas.microsoft.com/office/drawing/2014/main" id="{28571C25-B479-774A-B0BD-D4679EAD0C46}"/>
                </a:ext>
              </a:extLst>
            </xdr:cNvPr>
            <xdr:cNvCxnSpPr/>
          </xdr:nvCxnSpPr>
          <xdr:spPr>
            <a:xfrm>
              <a:off x="3518856" y="4420943"/>
              <a:ext cx="69922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84" name="TextBox 37">
              <a:extLst>
                <a:ext uri="{FF2B5EF4-FFF2-40B4-BE49-F238E27FC236}">
                  <a16:creationId xmlns:a16="http://schemas.microsoft.com/office/drawing/2014/main" id="{ACEE8064-0FE4-2141-BE88-C061CB034F9C}"/>
                </a:ext>
              </a:extLst>
            </xdr:cNvPr>
            <xdr:cNvSpPr txBox="1"/>
          </xdr:nvSpPr>
          <xdr:spPr>
            <a:xfrm>
              <a:off x="3609853" y="4563817"/>
              <a:ext cx="171133" cy="153888"/>
            </a:xfrm>
            <a:prstGeom prst="rect">
              <a:avLst/>
            </a:prstGeom>
            <a:noFill/>
          </xdr:spPr>
          <xdr:txBody>
            <a:bodyPr wrap="square" lIns="0" tIns="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l-PL" sz="1000" b="1">
                  <a:solidFill>
                    <a:schemeClr val="bg1">
                      <a:lumMod val="85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55</a:t>
              </a:r>
            </a:p>
          </xdr:txBody>
        </xdr:sp>
        <xdr:cxnSp macro="">
          <xdr:nvCxnSpPr>
            <xdr:cNvPr id="85" name="Straight Connector 84">
              <a:extLst>
                <a:ext uri="{FF2B5EF4-FFF2-40B4-BE49-F238E27FC236}">
                  <a16:creationId xmlns:a16="http://schemas.microsoft.com/office/drawing/2014/main" id="{C9527671-DC31-E347-9BD0-A3EE6105B090}"/>
                </a:ext>
              </a:extLst>
            </xdr:cNvPr>
            <xdr:cNvCxnSpPr/>
          </xdr:nvCxnSpPr>
          <xdr:spPr>
            <a:xfrm>
              <a:off x="3518856" y="4617678"/>
              <a:ext cx="69922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86" name="TextBox 39">
              <a:extLst>
                <a:ext uri="{FF2B5EF4-FFF2-40B4-BE49-F238E27FC236}">
                  <a16:creationId xmlns:a16="http://schemas.microsoft.com/office/drawing/2014/main" id="{D895F281-8BF6-F344-9D39-0BEC90207E45}"/>
                </a:ext>
              </a:extLst>
            </xdr:cNvPr>
            <xdr:cNvSpPr txBox="1"/>
          </xdr:nvSpPr>
          <xdr:spPr>
            <a:xfrm>
              <a:off x="3609853" y="4989911"/>
              <a:ext cx="171133" cy="153888"/>
            </a:xfrm>
            <a:prstGeom prst="rect">
              <a:avLst/>
            </a:prstGeom>
            <a:noFill/>
          </xdr:spPr>
          <xdr:txBody>
            <a:bodyPr wrap="square" lIns="0" tIns="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l-PL" sz="1000" b="1">
                  <a:solidFill>
                    <a:schemeClr val="bg1">
                      <a:lumMod val="85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35</a:t>
              </a:r>
            </a:p>
          </xdr:txBody>
        </xdr:sp>
        <xdr:cxnSp macro="">
          <xdr:nvCxnSpPr>
            <xdr:cNvPr id="87" name="Straight Connector 86">
              <a:extLst>
                <a:ext uri="{FF2B5EF4-FFF2-40B4-BE49-F238E27FC236}">
                  <a16:creationId xmlns:a16="http://schemas.microsoft.com/office/drawing/2014/main" id="{44F43795-6839-4344-8BB7-A57AC3091825}"/>
                </a:ext>
              </a:extLst>
            </xdr:cNvPr>
            <xdr:cNvCxnSpPr/>
          </xdr:nvCxnSpPr>
          <xdr:spPr>
            <a:xfrm>
              <a:off x="3518856" y="5043772"/>
              <a:ext cx="69922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88" name="pole tekstowe 68">
              <a:extLst>
                <a:ext uri="{FF2B5EF4-FFF2-40B4-BE49-F238E27FC236}">
                  <a16:creationId xmlns:a16="http://schemas.microsoft.com/office/drawing/2014/main" id="{FE0CF218-DC9D-D545-BBFE-44A863DE113F}"/>
                </a:ext>
              </a:extLst>
            </xdr:cNvPr>
            <xdr:cNvSpPr txBox="1"/>
          </xdr:nvSpPr>
          <xdr:spPr>
            <a:xfrm>
              <a:off x="3001185" y="4205851"/>
              <a:ext cx="57150" cy="161583"/>
            </a:xfrm>
            <a:prstGeom prst="rect">
              <a:avLst/>
            </a:prstGeom>
            <a:noFill/>
          </xdr:spPr>
          <xdr:txBody>
            <a:bodyPr wrap="square" lIns="0" tIns="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l-PL" sz="1050" b="1">
                  <a:solidFill>
                    <a:schemeClr val="bg1">
                      <a:lumMod val="85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</a:p>
          </xdr:txBody>
        </xdr:sp>
        <xdr:sp macro="" textlink="">
          <xdr:nvSpPr>
            <xdr:cNvPr id="89" name="pole tekstowe 69">
              <a:extLst>
                <a:ext uri="{FF2B5EF4-FFF2-40B4-BE49-F238E27FC236}">
                  <a16:creationId xmlns:a16="http://schemas.microsoft.com/office/drawing/2014/main" id="{53EAB37C-67E2-B146-A4B9-02119C6EA77C}"/>
                </a:ext>
              </a:extLst>
            </xdr:cNvPr>
            <xdr:cNvSpPr txBox="1"/>
          </xdr:nvSpPr>
          <xdr:spPr>
            <a:xfrm>
              <a:off x="3153585" y="4205851"/>
              <a:ext cx="57150" cy="161583"/>
            </a:xfrm>
            <a:prstGeom prst="rect">
              <a:avLst/>
            </a:prstGeom>
            <a:noFill/>
          </xdr:spPr>
          <xdr:txBody>
            <a:bodyPr wrap="square" lIns="0" tIns="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l-PL" sz="1050" b="1">
                  <a:solidFill>
                    <a:schemeClr val="bg1">
                      <a:lumMod val="85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</a:p>
          </xdr:txBody>
        </xdr:sp>
        <xdr:sp macro="" textlink="">
          <xdr:nvSpPr>
            <xdr:cNvPr id="90" name="pole tekstowe 70">
              <a:extLst>
                <a:ext uri="{FF2B5EF4-FFF2-40B4-BE49-F238E27FC236}">
                  <a16:creationId xmlns:a16="http://schemas.microsoft.com/office/drawing/2014/main" id="{53AA89D9-6844-0E47-AEA5-821B09F1E68D}"/>
                </a:ext>
              </a:extLst>
            </xdr:cNvPr>
            <xdr:cNvSpPr txBox="1"/>
          </xdr:nvSpPr>
          <xdr:spPr>
            <a:xfrm>
              <a:off x="3318685" y="4205851"/>
              <a:ext cx="57150" cy="161583"/>
            </a:xfrm>
            <a:prstGeom prst="rect">
              <a:avLst/>
            </a:prstGeom>
            <a:noFill/>
          </xdr:spPr>
          <xdr:txBody>
            <a:bodyPr wrap="square" lIns="0" tIns="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l-PL" sz="1050" b="1">
                  <a:solidFill>
                    <a:schemeClr val="bg1">
                      <a:lumMod val="85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</a:p>
          </xdr:txBody>
        </xdr:sp>
        <xdr:sp macro="" textlink="">
          <xdr:nvSpPr>
            <xdr:cNvPr id="91" name="Rectangle 90">
              <a:extLst>
                <a:ext uri="{FF2B5EF4-FFF2-40B4-BE49-F238E27FC236}">
                  <a16:creationId xmlns:a16="http://schemas.microsoft.com/office/drawing/2014/main" id="{C1B83331-0DFF-A846-BF71-EB161C5CCF16}"/>
                </a:ext>
              </a:extLst>
            </xdr:cNvPr>
            <xdr:cNvSpPr/>
          </xdr:nvSpPr>
          <xdr:spPr>
            <a:xfrm>
              <a:off x="1173245" y="4732633"/>
              <a:ext cx="570669" cy="153888"/>
            </a:xfrm>
            <a:prstGeom prst="rect">
              <a:avLst/>
            </a:prstGeom>
          </xdr:spPr>
          <xdr:txBody>
            <a:bodyPr wrap="square" lIns="0" tIns="0" rIns="0" bIns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l-PL" sz="1000" b="1">
                  <a:solidFill>
                    <a:schemeClr val="bg1">
                      <a:lumMod val="85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WB:</a:t>
              </a:r>
              <a:r>
                <a:rPr lang="el-GR" sz="1000" b="1">
                  <a:solidFill>
                    <a:schemeClr val="bg1">
                      <a:lumMod val="85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α</a:t>
              </a:r>
              <a:r>
                <a:rPr lang="pl-PL" sz="1000" b="1">
                  <a:solidFill>
                    <a:schemeClr val="bg1">
                      <a:lumMod val="85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His </a:t>
              </a:r>
              <a:endParaRPr lang="pl-PL" sz="1000">
                <a:solidFill>
                  <a:schemeClr val="bg1">
                    <a:lumMod val="85000"/>
                  </a:schemeClr>
                </a:solidFill>
              </a:endParaRPr>
            </a:p>
          </xdr:txBody>
        </xdr:sp>
        <xdr:sp macro="" textlink="">
          <xdr:nvSpPr>
            <xdr:cNvPr id="92" name="Rectangle 91">
              <a:extLst>
                <a:ext uri="{FF2B5EF4-FFF2-40B4-BE49-F238E27FC236}">
                  <a16:creationId xmlns:a16="http://schemas.microsoft.com/office/drawing/2014/main" id="{9DC18D67-8F05-4144-B345-F4CA16278928}"/>
                </a:ext>
              </a:extLst>
            </xdr:cNvPr>
            <xdr:cNvSpPr/>
          </xdr:nvSpPr>
          <xdr:spPr>
            <a:xfrm>
              <a:off x="930717" y="4189626"/>
              <a:ext cx="753411" cy="153888"/>
            </a:xfrm>
            <a:prstGeom prst="rect">
              <a:avLst/>
            </a:prstGeom>
          </xdr:spPr>
          <xdr:txBody>
            <a:bodyPr wrap="square" lIns="0" tIns="0" rIns="0" bIns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l-PL" sz="1000" b="1">
                  <a:solidFill>
                    <a:schemeClr val="bg1">
                      <a:lumMod val="85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GST-EPL1B </a:t>
              </a:r>
              <a:endParaRPr lang="pl-PL" sz="1000">
                <a:solidFill>
                  <a:schemeClr val="bg1">
                    <a:lumMod val="85000"/>
                  </a:schemeClr>
                </a:solidFill>
              </a:endParaRPr>
            </a:p>
          </xdr:txBody>
        </xdr:sp>
        <xdr:sp macro="" textlink="">
          <xdr:nvSpPr>
            <xdr:cNvPr id="93" name="Rectangle 92">
              <a:extLst>
                <a:ext uri="{FF2B5EF4-FFF2-40B4-BE49-F238E27FC236}">
                  <a16:creationId xmlns:a16="http://schemas.microsoft.com/office/drawing/2014/main" id="{88F59BE7-6C93-B24D-8769-4EEFA93852E3}"/>
                </a:ext>
              </a:extLst>
            </xdr:cNvPr>
            <xdr:cNvSpPr/>
          </xdr:nvSpPr>
          <xdr:spPr>
            <a:xfrm rot="16200000">
              <a:off x="2716727" y="3807782"/>
              <a:ext cx="625171" cy="126095"/>
            </a:xfrm>
            <a:prstGeom prst="rect">
              <a:avLst/>
            </a:prstGeom>
          </xdr:spPr>
          <xdr:txBody>
            <a:bodyPr wrap="square" lIns="0" tIns="0" rIns="0" bIns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l-PL" sz="900" b="1">
                  <a:solidFill>
                    <a:schemeClr val="bg1">
                      <a:lumMod val="85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His-EGFP </a:t>
              </a:r>
              <a:endParaRPr lang="pl-PL" sz="900">
                <a:solidFill>
                  <a:schemeClr val="bg1">
                    <a:lumMod val="85000"/>
                  </a:schemeClr>
                </a:solidFill>
              </a:endParaRPr>
            </a:p>
          </xdr:txBody>
        </xdr:sp>
        <xdr:sp macro="" textlink="">
          <xdr:nvSpPr>
            <xdr:cNvPr id="94" name="Rectangle 93">
              <a:extLst>
                <a:ext uri="{FF2B5EF4-FFF2-40B4-BE49-F238E27FC236}">
                  <a16:creationId xmlns:a16="http://schemas.microsoft.com/office/drawing/2014/main" id="{B30DFE03-E480-E14A-909D-C708C5AB38E9}"/>
                </a:ext>
              </a:extLst>
            </xdr:cNvPr>
            <xdr:cNvSpPr/>
          </xdr:nvSpPr>
          <xdr:spPr>
            <a:xfrm rot="16200000">
              <a:off x="2910805" y="3849460"/>
              <a:ext cx="541815" cy="126095"/>
            </a:xfrm>
            <a:prstGeom prst="rect">
              <a:avLst/>
            </a:prstGeom>
          </xdr:spPr>
          <xdr:txBody>
            <a:bodyPr wrap="square" lIns="0" tIns="0" rIns="0" bIns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l-PL" sz="900" b="1">
                  <a:solidFill>
                    <a:schemeClr val="bg1">
                      <a:lumMod val="85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No BAIT </a:t>
              </a:r>
              <a:endParaRPr lang="pl-PL" sz="900">
                <a:solidFill>
                  <a:schemeClr val="bg1">
                    <a:lumMod val="85000"/>
                  </a:schemeClr>
                </a:solidFill>
              </a:endParaRPr>
            </a:p>
          </xdr:txBody>
        </xdr:sp>
        <xdr:sp macro="" textlink="">
          <xdr:nvSpPr>
            <xdr:cNvPr id="95" name="Rectangle 94">
              <a:extLst>
                <a:ext uri="{FF2B5EF4-FFF2-40B4-BE49-F238E27FC236}">
                  <a16:creationId xmlns:a16="http://schemas.microsoft.com/office/drawing/2014/main" id="{0C5A007E-F028-D043-8F4F-6787F4AE4C82}"/>
                </a:ext>
              </a:extLst>
            </xdr:cNvPr>
            <xdr:cNvSpPr/>
          </xdr:nvSpPr>
          <xdr:spPr>
            <a:xfrm rot="16200000">
              <a:off x="3025651" y="3799768"/>
              <a:ext cx="641201" cy="126095"/>
            </a:xfrm>
            <a:prstGeom prst="rect">
              <a:avLst/>
            </a:prstGeom>
          </xdr:spPr>
          <xdr:txBody>
            <a:bodyPr wrap="square" lIns="0" tIns="0" rIns="0" bIns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l-PL" sz="900" b="1">
                  <a:solidFill>
                    <a:schemeClr val="bg1">
                      <a:lumMod val="85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His-HAM2 </a:t>
              </a:r>
              <a:endParaRPr lang="pl-PL" sz="900">
                <a:solidFill>
                  <a:schemeClr val="bg1">
                    <a:lumMod val="85000"/>
                  </a:schemeClr>
                </a:solidFill>
              </a:endParaRPr>
            </a:p>
          </xdr:txBody>
        </xdr:sp>
        <xdr:sp macro="" textlink="">
          <xdr:nvSpPr>
            <xdr:cNvPr id="96" name="Rectangle 95">
              <a:extLst>
                <a:ext uri="{FF2B5EF4-FFF2-40B4-BE49-F238E27FC236}">
                  <a16:creationId xmlns:a16="http://schemas.microsoft.com/office/drawing/2014/main" id="{68B3054A-5CF6-2F49-8B40-4ABB59B3A0E2}"/>
                </a:ext>
              </a:extLst>
            </xdr:cNvPr>
            <xdr:cNvSpPr/>
          </xdr:nvSpPr>
          <xdr:spPr>
            <a:xfrm>
              <a:off x="2960701" y="3388327"/>
              <a:ext cx="468077" cy="153888"/>
            </a:xfrm>
            <a:prstGeom prst="rect">
              <a:avLst/>
            </a:prstGeom>
          </xdr:spPr>
          <xdr:txBody>
            <a:bodyPr wrap="square" lIns="0" tIns="0" rIns="0" bIns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l-PL" sz="1000" b="1">
                  <a:solidFill>
                    <a:schemeClr val="bg1">
                      <a:lumMod val="85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5% INP </a:t>
              </a:r>
              <a:endParaRPr lang="pl-PL" sz="1000">
                <a:solidFill>
                  <a:schemeClr val="bg1">
                    <a:lumMod val="85000"/>
                  </a:schemeClr>
                </a:solidFill>
              </a:endParaRPr>
            </a:p>
          </xdr:txBody>
        </xdr:sp>
      </xdr:grpSp>
      <xdr:sp macro="" textlink="">
        <xdr:nvSpPr>
          <xdr:cNvPr id="72" name="Rectangle 71">
            <a:extLst>
              <a:ext uri="{FF2B5EF4-FFF2-40B4-BE49-F238E27FC236}">
                <a16:creationId xmlns:a16="http://schemas.microsoft.com/office/drawing/2014/main" id="{E36AC8D6-E13D-9D4A-974C-440AE5F9E0CB}"/>
              </a:ext>
            </a:extLst>
          </xdr:cNvPr>
          <xdr:cNvSpPr/>
        </xdr:nvSpPr>
        <xdr:spPr>
          <a:xfrm>
            <a:off x="3667128" y="4424373"/>
            <a:ext cx="544196" cy="833345"/>
          </a:xfrm>
          <a:prstGeom prst="rect">
            <a:avLst/>
          </a:prstGeom>
          <a:noFill/>
          <a:ln>
            <a:solidFill>
              <a:srgbClr val="C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73" name="Rectangle 72">
            <a:extLst>
              <a:ext uri="{FF2B5EF4-FFF2-40B4-BE49-F238E27FC236}">
                <a16:creationId xmlns:a16="http://schemas.microsoft.com/office/drawing/2014/main" id="{41FFD381-431E-2B4E-A40D-CACA158425E1}"/>
              </a:ext>
            </a:extLst>
          </xdr:cNvPr>
          <xdr:cNvSpPr/>
        </xdr:nvSpPr>
        <xdr:spPr>
          <a:xfrm>
            <a:off x="2476714" y="4407028"/>
            <a:ext cx="583406" cy="829906"/>
          </a:xfrm>
          <a:prstGeom prst="rect">
            <a:avLst/>
          </a:prstGeom>
          <a:noFill/>
          <a:ln>
            <a:solidFill>
              <a:srgbClr val="C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74" name="Rectangle 73">
            <a:extLst>
              <a:ext uri="{FF2B5EF4-FFF2-40B4-BE49-F238E27FC236}">
                <a16:creationId xmlns:a16="http://schemas.microsoft.com/office/drawing/2014/main" id="{89847ADD-B75C-D346-99B9-A2377518CBFD}"/>
              </a:ext>
            </a:extLst>
          </xdr:cNvPr>
          <xdr:cNvSpPr/>
        </xdr:nvSpPr>
        <xdr:spPr>
          <a:xfrm rot="16200000">
            <a:off x="2270619" y="3851132"/>
            <a:ext cx="625171" cy="126095"/>
          </a:xfrm>
          <a:prstGeom prst="rect">
            <a:avLst/>
          </a:prstGeom>
        </xdr:spPr>
        <xdr:txBody>
          <a:bodyPr wrap="square" lIns="0" tIns="0" rIns="0" bIns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900" b="1">
                <a:solidFill>
                  <a:schemeClr val="bg1">
                    <a:lumMod val="8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His-EGFP </a:t>
            </a:r>
            <a:endParaRPr lang="pl-PL" sz="900">
              <a:solidFill>
                <a:schemeClr val="bg1">
                  <a:lumMod val="85000"/>
                </a:schemeClr>
              </a:solidFill>
            </a:endParaRPr>
          </a:p>
        </xdr:txBody>
      </xdr:sp>
      <xdr:sp macro="" textlink="">
        <xdr:nvSpPr>
          <xdr:cNvPr id="75" name="Rectangle 74">
            <a:extLst>
              <a:ext uri="{FF2B5EF4-FFF2-40B4-BE49-F238E27FC236}">
                <a16:creationId xmlns:a16="http://schemas.microsoft.com/office/drawing/2014/main" id="{10EC6017-DC90-D54C-9A8A-3C68C90DAAC3}"/>
              </a:ext>
            </a:extLst>
          </xdr:cNvPr>
          <xdr:cNvSpPr/>
        </xdr:nvSpPr>
        <xdr:spPr>
          <a:xfrm rot="16200000">
            <a:off x="2464697" y="3892810"/>
            <a:ext cx="541815" cy="126095"/>
          </a:xfrm>
          <a:prstGeom prst="rect">
            <a:avLst/>
          </a:prstGeom>
        </xdr:spPr>
        <xdr:txBody>
          <a:bodyPr wrap="square" lIns="0" tIns="0" rIns="0" bIns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900" b="1">
                <a:solidFill>
                  <a:schemeClr val="bg1">
                    <a:lumMod val="8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No BAIT </a:t>
            </a:r>
            <a:endParaRPr lang="pl-PL" sz="900">
              <a:solidFill>
                <a:schemeClr val="bg1">
                  <a:lumMod val="85000"/>
                </a:schemeClr>
              </a:solidFill>
            </a:endParaRPr>
          </a:p>
        </xdr:txBody>
      </xdr:sp>
      <xdr:sp macro="" textlink="">
        <xdr:nvSpPr>
          <xdr:cNvPr id="76" name="Rectangle 75">
            <a:extLst>
              <a:ext uri="{FF2B5EF4-FFF2-40B4-BE49-F238E27FC236}">
                <a16:creationId xmlns:a16="http://schemas.microsoft.com/office/drawing/2014/main" id="{59C863CC-680B-3643-A570-4B3CD9197396}"/>
              </a:ext>
            </a:extLst>
          </xdr:cNvPr>
          <xdr:cNvSpPr/>
        </xdr:nvSpPr>
        <xdr:spPr>
          <a:xfrm rot="16200000">
            <a:off x="2575790" y="3843116"/>
            <a:ext cx="641201" cy="126095"/>
          </a:xfrm>
          <a:prstGeom prst="rect">
            <a:avLst/>
          </a:prstGeom>
        </xdr:spPr>
        <xdr:txBody>
          <a:bodyPr wrap="square" lIns="0" tIns="0" rIns="0" bIns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900" b="1">
                <a:solidFill>
                  <a:schemeClr val="bg1">
                    <a:lumMod val="8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His-HAM2 </a:t>
            </a:r>
            <a:endParaRPr lang="pl-PL" sz="900">
              <a:solidFill>
                <a:schemeClr val="bg1">
                  <a:lumMod val="85000"/>
                </a:schemeClr>
              </a:solidFill>
            </a:endParaRPr>
          </a:p>
        </xdr:txBody>
      </xdr:sp>
      <xdr:sp macro="" textlink="">
        <xdr:nvSpPr>
          <xdr:cNvPr id="77" name="pole tekstowe 32">
            <a:extLst>
              <a:ext uri="{FF2B5EF4-FFF2-40B4-BE49-F238E27FC236}">
                <a16:creationId xmlns:a16="http://schemas.microsoft.com/office/drawing/2014/main" id="{69564E1A-8534-534D-971E-0AD43EE7037E}"/>
              </a:ext>
            </a:extLst>
          </xdr:cNvPr>
          <xdr:cNvSpPr txBox="1"/>
        </xdr:nvSpPr>
        <xdr:spPr>
          <a:xfrm>
            <a:off x="2549064" y="4213965"/>
            <a:ext cx="57150" cy="161583"/>
          </a:xfrm>
          <a:prstGeom prst="rect">
            <a:avLst/>
          </a:prstGeom>
          <a:noFill/>
        </xdr:spPr>
        <xdr:txBody>
          <a:bodyPr wrap="square" lIns="0" tIns="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1050" b="1">
                <a:solidFill>
                  <a:schemeClr val="bg1">
                    <a:lumMod val="8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78" name="pole tekstowe 33">
            <a:extLst>
              <a:ext uri="{FF2B5EF4-FFF2-40B4-BE49-F238E27FC236}">
                <a16:creationId xmlns:a16="http://schemas.microsoft.com/office/drawing/2014/main" id="{00341990-FEEA-0B4A-8CC2-225A7859CEE8}"/>
              </a:ext>
            </a:extLst>
          </xdr:cNvPr>
          <xdr:cNvSpPr txBox="1"/>
        </xdr:nvSpPr>
        <xdr:spPr>
          <a:xfrm>
            <a:off x="2701464" y="4213965"/>
            <a:ext cx="57150" cy="161583"/>
          </a:xfrm>
          <a:prstGeom prst="rect">
            <a:avLst/>
          </a:prstGeom>
          <a:noFill/>
        </xdr:spPr>
        <xdr:txBody>
          <a:bodyPr wrap="square" lIns="0" tIns="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1050" b="1">
                <a:solidFill>
                  <a:schemeClr val="bg1">
                    <a:lumMod val="8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79" name="pole tekstowe 34">
            <a:extLst>
              <a:ext uri="{FF2B5EF4-FFF2-40B4-BE49-F238E27FC236}">
                <a16:creationId xmlns:a16="http://schemas.microsoft.com/office/drawing/2014/main" id="{C1ECDB65-4CD5-F84E-8500-916096A71836}"/>
              </a:ext>
            </a:extLst>
          </xdr:cNvPr>
          <xdr:cNvSpPr txBox="1"/>
        </xdr:nvSpPr>
        <xdr:spPr>
          <a:xfrm>
            <a:off x="2860214" y="4213965"/>
            <a:ext cx="57150" cy="161583"/>
          </a:xfrm>
          <a:prstGeom prst="rect">
            <a:avLst/>
          </a:prstGeom>
          <a:noFill/>
        </xdr:spPr>
        <xdr:txBody>
          <a:bodyPr wrap="square" lIns="0" tIns="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1050" b="1">
                <a:solidFill>
                  <a:schemeClr val="bg1">
                    <a:lumMod val="8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80" name="Rectangle 79">
            <a:extLst>
              <a:ext uri="{FF2B5EF4-FFF2-40B4-BE49-F238E27FC236}">
                <a16:creationId xmlns:a16="http://schemas.microsoft.com/office/drawing/2014/main" id="{36023918-3D2B-CF47-A746-EDCAA3A1289D}"/>
              </a:ext>
            </a:extLst>
          </xdr:cNvPr>
          <xdr:cNvSpPr/>
        </xdr:nvSpPr>
        <xdr:spPr>
          <a:xfrm>
            <a:off x="2415745" y="3425355"/>
            <a:ext cx="617157" cy="153888"/>
          </a:xfrm>
          <a:prstGeom prst="rect">
            <a:avLst/>
          </a:prstGeom>
        </xdr:spPr>
        <xdr:txBody>
          <a:bodyPr wrap="square" lIns="0" tIns="0" rIns="0" bIns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1000" b="1">
                <a:solidFill>
                  <a:schemeClr val="bg1">
                    <a:lumMod val="8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100% P-D </a:t>
            </a:r>
            <a:endParaRPr lang="pl-PL" sz="1000">
              <a:solidFill>
                <a:schemeClr val="bg1">
                  <a:lumMod val="85000"/>
                </a:schemeClr>
              </a:solidFill>
            </a:endParaRPr>
          </a:p>
        </xdr:txBody>
      </xdr:sp>
    </xdr:grpSp>
    <xdr:clientData/>
  </xdr:twoCellAnchor>
  <xdr:twoCellAnchor>
    <xdr:from>
      <xdr:col>6</xdr:col>
      <xdr:colOff>136930</xdr:colOff>
      <xdr:row>41</xdr:row>
      <xdr:rowOff>9049</xdr:rowOff>
    </xdr:from>
    <xdr:to>
      <xdr:col>7</xdr:col>
      <xdr:colOff>97879</xdr:colOff>
      <xdr:row>41</xdr:row>
      <xdr:rowOff>9049</xdr:rowOff>
    </xdr:to>
    <xdr:cxnSp macro="">
      <xdr:nvCxnSpPr>
        <xdr:cNvPr id="121" name="Straight Connector 120">
          <a:extLst>
            <a:ext uri="{FF2B5EF4-FFF2-40B4-BE49-F238E27FC236}">
              <a16:creationId xmlns:a16="http://schemas.microsoft.com/office/drawing/2014/main" id="{FCE87D4D-C858-DA4C-BD16-687A2963B819}"/>
            </a:ext>
          </a:extLst>
        </xdr:cNvPr>
        <xdr:cNvCxnSpPr/>
      </xdr:nvCxnSpPr>
      <xdr:spPr>
        <a:xfrm>
          <a:off x="4175530" y="4009549"/>
          <a:ext cx="63404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69</xdr:row>
      <xdr:rowOff>64744</xdr:rowOff>
    </xdr:from>
    <xdr:to>
      <xdr:col>11</xdr:col>
      <xdr:colOff>8833</xdr:colOff>
      <xdr:row>90</xdr:row>
      <xdr:rowOff>20070</xdr:rowOff>
    </xdr:to>
    <xdr:grpSp>
      <xdr:nvGrpSpPr>
        <xdr:cNvPr id="175" name="Group 174">
          <a:extLst>
            <a:ext uri="{FF2B5EF4-FFF2-40B4-BE49-F238E27FC236}">
              <a16:creationId xmlns:a16="http://schemas.microsoft.com/office/drawing/2014/main" id="{928145C0-8FF2-8243-BB3B-AC5473CE2D30}"/>
            </a:ext>
          </a:extLst>
        </xdr:cNvPr>
        <xdr:cNvGrpSpPr/>
      </xdr:nvGrpSpPr>
      <xdr:grpSpPr>
        <a:xfrm>
          <a:off x="0" y="11608816"/>
          <a:ext cx="7453923" cy="3468739"/>
          <a:chOff x="6651500" y="8853144"/>
          <a:chExt cx="6714433" cy="3822476"/>
        </a:xfrm>
      </xdr:grpSpPr>
      <xdr:pic>
        <xdr:nvPicPr>
          <xdr:cNvPr id="176" name="Obraz 9">
            <a:extLst>
              <a:ext uri="{FF2B5EF4-FFF2-40B4-BE49-F238E27FC236}">
                <a16:creationId xmlns:a16="http://schemas.microsoft.com/office/drawing/2014/main" id="{D44132BF-5776-8A41-BC38-41AF1E53159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0" cstate="print">
            <a:grayscl/>
            <a:extLst>
              <a:ext uri="{BEBA8EAE-BF5A-486C-A8C5-ECC9F3942E4B}">
                <a14:imgProps xmlns:a14="http://schemas.microsoft.com/office/drawing/2010/main">
                  <a14:imgLayer r:embed="rId11">
                    <a14:imgEffect>
                      <a14:brightnessContrast bright="18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rcRect l="-1308" t="-1853" r="24555" b="3982"/>
          <a:stretch/>
        </xdr:blipFill>
        <xdr:spPr>
          <a:xfrm rot="5400000">
            <a:off x="8097479" y="7407165"/>
            <a:ext cx="3822476" cy="6714433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177" name="Rectangle 176">
            <a:extLst>
              <a:ext uri="{FF2B5EF4-FFF2-40B4-BE49-F238E27FC236}">
                <a16:creationId xmlns:a16="http://schemas.microsoft.com/office/drawing/2014/main" id="{E7C39460-1882-EA40-935E-33ED1C23D45A}"/>
              </a:ext>
            </a:extLst>
          </xdr:cNvPr>
          <xdr:cNvSpPr/>
        </xdr:nvSpPr>
        <xdr:spPr>
          <a:xfrm rot="16200000">
            <a:off x="11102390" y="9827029"/>
            <a:ext cx="648063" cy="154167"/>
          </a:xfrm>
          <a:prstGeom prst="rect">
            <a:avLst/>
          </a:prstGeom>
        </xdr:spPr>
        <xdr:txBody>
          <a:bodyPr wrap="square" lIns="0" tIns="0" rIns="0" bIns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1000" b="1">
                <a:solidFill>
                  <a:schemeClr val="bg1">
                    <a:lumMod val="8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His-EGFP </a:t>
            </a:r>
            <a:endParaRPr lang="pl-PL" sz="1000">
              <a:solidFill>
                <a:schemeClr val="bg1">
                  <a:lumMod val="85000"/>
                </a:schemeClr>
              </a:solidFill>
            </a:endParaRPr>
          </a:p>
        </xdr:txBody>
      </xdr:sp>
      <xdr:sp macro="" textlink="">
        <xdr:nvSpPr>
          <xdr:cNvPr id="178" name="Rectangle 177">
            <a:extLst>
              <a:ext uri="{FF2B5EF4-FFF2-40B4-BE49-F238E27FC236}">
                <a16:creationId xmlns:a16="http://schemas.microsoft.com/office/drawing/2014/main" id="{DBFFDCFE-8C73-2C41-9C79-8D58C2F4560E}"/>
              </a:ext>
            </a:extLst>
          </xdr:cNvPr>
          <xdr:cNvSpPr/>
        </xdr:nvSpPr>
        <xdr:spPr>
          <a:xfrm rot="16200000">
            <a:off x="11298074" y="9871016"/>
            <a:ext cx="561069" cy="153190"/>
          </a:xfrm>
          <a:prstGeom prst="rect">
            <a:avLst/>
          </a:prstGeom>
        </xdr:spPr>
        <xdr:txBody>
          <a:bodyPr wrap="square" lIns="0" tIns="0" rIns="0" bIns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1000" b="1">
                <a:solidFill>
                  <a:schemeClr val="bg1">
                    <a:lumMod val="8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No BAIT </a:t>
            </a:r>
            <a:endParaRPr lang="pl-PL" sz="1000">
              <a:solidFill>
                <a:schemeClr val="bg1">
                  <a:lumMod val="85000"/>
                </a:schemeClr>
              </a:solidFill>
            </a:endParaRPr>
          </a:p>
        </xdr:txBody>
      </xdr:sp>
      <xdr:sp macro="" textlink="">
        <xdr:nvSpPr>
          <xdr:cNvPr id="179" name="Rectangle 178">
            <a:extLst>
              <a:ext uri="{FF2B5EF4-FFF2-40B4-BE49-F238E27FC236}">
                <a16:creationId xmlns:a16="http://schemas.microsoft.com/office/drawing/2014/main" id="{238FE3D5-A9FB-774C-9359-0E9F217CA180}"/>
              </a:ext>
            </a:extLst>
          </xdr:cNvPr>
          <xdr:cNvSpPr/>
        </xdr:nvSpPr>
        <xdr:spPr>
          <a:xfrm rot="16200000">
            <a:off x="11411295" y="9819395"/>
            <a:ext cx="663328" cy="154167"/>
          </a:xfrm>
          <a:prstGeom prst="rect">
            <a:avLst/>
          </a:prstGeom>
        </xdr:spPr>
        <xdr:txBody>
          <a:bodyPr wrap="square" lIns="0" tIns="0" rIns="0" bIns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1000" b="1">
                <a:solidFill>
                  <a:schemeClr val="bg1">
                    <a:lumMod val="8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His-HAM2 </a:t>
            </a:r>
            <a:endParaRPr lang="pl-PL" sz="1000">
              <a:solidFill>
                <a:schemeClr val="bg1">
                  <a:lumMod val="85000"/>
                </a:schemeClr>
              </a:solidFill>
            </a:endParaRPr>
          </a:p>
        </xdr:txBody>
      </xdr:sp>
      <xdr:sp macro="" textlink="">
        <xdr:nvSpPr>
          <xdr:cNvPr id="180" name="pole tekstowe 35">
            <a:extLst>
              <a:ext uri="{FF2B5EF4-FFF2-40B4-BE49-F238E27FC236}">
                <a16:creationId xmlns:a16="http://schemas.microsoft.com/office/drawing/2014/main" id="{8FBCA565-A608-8644-9095-B6B1E0D993FB}"/>
              </a:ext>
            </a:extLst>
          </xdr:cNvPr>
          <xdr:cNvSpPr txBox="1"/>
        </xdr:nvSpPr>
        <xdr:spPr>
          <a:xfrm>
            <a:off x="11394426" y="10214785"/>
            <a:ext cx="57253" cy="167170"/>
          </a:xfrm>
          <a:prstGeom prst="rect">
            <a:avLst/>
          </a:prstGeom>
          <a:noFill/>
        </xdr:spPr>
        <xdr:txBody>
          <a:bodyPr wrap="square" lIns="0" tIns="0" rIns="0" bIns="0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1050" b="1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81" name="pole tekstowe 36">
            <a:extLst>
              <a:ext uri="{FF2B5EF4-FFF2-40B4-BE49-F238E27FC236}">
                <a16:creationId xmlns:a16="http://schemas.microsoft.com/office/drawing/2014/main" id="{19A15304-853D-114B-9121-7C4FDCA9DF25}"/>
              </a:ext>
            </a:extLst>
          </xdr:cNvPr>
          <xdr:cNvSpPr txBox="1"/>
        </xdr:nvSpPr>
        <xdr:spPr>
          <a:xfrm>
            <a:off x="11547102" y="10214785"/>
            <a:ext cx="56276" cy="167170"/>
          </a:xfrm>
          <a:prstGeom prst="rect">
            <a:avLst/>
          </a:prstGeom>
          <a:noFill/>
        </xdr:spPr>
        <xdr:txBody>
          <a:bodyPr wrap="square" lIns="0" tIns="0" rIns="0" bIns="0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1050" b="1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82" name="pole tekstowe 37">
            <a:extLst>
              <a:ext uri="{FF2B5EF4-FFF2-40B4-BE49-F238E27FC236}">
                <a16:creationId xmlns:a16="http://schemas.microsoft.com/office/drawing/2014/main" id="{DC0682EA-74F9-334D-A444-3A7B9E9D9369}"/>
              </a:ext>
            </a:extLst>
          </xdr:cNvPr>
          <xdr:cNvSpPr txBox="1"/>
        </xdr:nvSpPr>
        <xdr:spPr>
          <a:xfrm>
            <a:off x="11711524" y="10214786"/>
            <a:ext cx="57253" cy="167170"/>
          </a:xfrm>
          <a:prstGeom prst="rect">
            <a:avLst/>
          </a:prstGeom>
          <a:noFill/>
        </xdr:spPr>
        <xdr:txBody>
          <a:bodyPr wrap="square" lIns="0" tIns="0" rIns="0" bIns="0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1050" b="1"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83" name="Rectangle 182">
            <a:extLst>
              <a:ext uri="{FF2B5EF4-FFF2-40B4-BE49-F238E27FC236}">
                <a16:creationId xmlns:a16="http://schemas.microsoft.com/office/drawing/2014/main" id="{842207B7-4345-8E49-A39D-1395ACBF49D6}"/>
              </a:ext>
            </a:extLst>
          </xdr:cNvPr>
          <xdr:cNvSpPr/>
        </xdr:nvSpPr>
        <xdr:spPr>
          <a:xfrm>
            <a:off x="11357686" y="9396082"/>
            <a:ext cx="467948" cy="160605"/>
          </a:xfrm>
          <a:prstGeom prst="rect">
            <a:avLst/>
          </a:prstGeom>
        </xdr:spPr>
        <xdr:txBody>
          <a:bodyPr wrap="square" lIns="0" tIns="0" rIns="0" bIns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1000" b="1">
                <a:solidFill>
                  <a:schemeClr val="bg1">
                    <a:lumMod val="8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5% INP </a:t>
            </a:r>
            <a:endParaRPr lang="pl-PL" sz="1000">
              <a:solidFill>
                <a:schemeClr val="bg1">
                  <a:lumMod val="85000"/>
                </a:schemeClr>
              </a:solidFill>
            </a:endParaRPr>
          </a:p>
        </xdr:txBody>
      </xdr:sp>
      <xdr:sp macro="" textlink="">
        <xdr:nvSpPr>
          <xdr:cNvPr id="184" name="Rectangle 183">
            <a:extLst>
              <a:ext uri="{FF2B5EF4-FFF2-40B4-BE49-F238E27FC236}">
                <a16:creationId xmlns:a16="http://schemas.microsoft.com/office/drawing/2014/main" id="{FE401E9D-4562-DC41-A48D-0BAE1B0A14CB}"/>
              </a:ext>
            </a:extLst>
          </xdr:cNvPr>
          <xdr:cNvSpPr/>
        </xdr:nvSpPr>
        <xdr:spPr>
          <a:xfrm>
            <a:off x="9375143" y="10769500"/>
            <a:ext cx="570727" cy="159139"/>
          </a:xfrm>
          <a:prstGeom prst="rect">
            <a:avLst/>
          </a:prstGeom>
        </xdr:spPr>
        <xdr:txBody>
          <a:bodyPr wrap="square" lIns="0" tIns="0" rIns="0" bIns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1000" b="1">
                <a:solidFill>
                  <a:schemeClr val="bg1">
                    <a:lumMod val="8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WB:</a:t>
            </a:r>
            <a:r>
              <a:rPr lang="el-GR" sz="1000" b="1">
                <a:solidFill>
                  <a:schemeClr val="bg1">
                    <a:lumMod val="8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α</a:t>
            </a:r>
            <a:r>
              <a:rPr lang="pl-PL" sz="1000" b="1">
                <a:solidFill>
                  <a:schemeClr val="bg1">
                    <a:lumMod val="8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His </a:t>
            </a:r>
            <a:endParaRPr lang="pl-PL" sz="1000">
              <a:solidFill>
                <a:schemeClr val="bg1">
                  <a:lumMod val="85000"/>
                </a:schemeClr>
              </a:solidFill>
            </a:endParaRPr>
          </a:p>
        </xdr:txBody>
      </xdr:sp>
      <xdr:sp macro="" textlink="">
        <xdr:nvSpPr>
          <xdr:cNvPr id="185" name="Rectangle 184">
            <a:extLst>
              <a:ext uri="{FF2B5EF4-FFF2-40B4-BE49-F238E27FC236}">
                <a16:creationId xmlns:a16="http://schemas.microsoft.com/office/drawing/2014/main" id="{8B165D26-D3C3-C846-BD2F-E9F569C9D9C2}"/>
              </a:ext>
            </a:extLst>
          </xdr:cNvPr>
          <xdr:cNvSpPr/>
        </xdr:nvSpPr>
        <xdr:spPr>
          <a:xfrm>
            <a:off x="11301883" y="10483203"/>
            <a:ext cx="554098" cy="752360"/>
          </a:xfrm>
          <a:prstGeom prst="rect">
            <a:avLst/>
          </a:prstGeom>
          <a:noFill/>
          <a:ln>
            <a:solidFill>
              <a:srgbClr val="C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186" name="Rectangle 185">
            <a:extLst>
              <a:ext uri="{FF2B5EF4-FFF2-40B4-BE49-F238E27FC236}">
                <a16:creationId xmlns:a16="http://schemas.microsoft.com/office/drawing/2014/main" id="{88E80D19-5275-B243-B23F-4E108FA76C68}"/>
              </a:ext>
            </a:extLst>
          </xdr:cNvPr>
          <xdr:cNvSpPr/>
        </xdr:nvSpPr>
        <xdr:spPr>
          <a:xfrm rot="16200000">
            <a:off x="9972724" y="9795643"/>
            <a:ext cx="671264" cy="285963"/>
          </a:xfrm>
          <a:prstGeom prst="rect">
            <a:avLst/>
          </a:prstGeom>
        </xdr:spPr>
        <xdr:txBody>
          <a:bodyPr wrap="square" lIns="0" tIns="0" rIns="0" bIns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1000" b="1">
                <a:solidFill>
                  <a:schemeClr val="bg1">
                    <a:lumMod val="8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His-EGFP </a:t>
            </a:r>
            <a:endParaRPr lang="pl-PL" sz="1000">
              <a:solidFill>
                <a:schemeClr val="bg1">
                  <a:lumMod val="85000"/>
                </a:schemeClr>
              </a:solidFill>
            </a:endParaRPr>
          </a:p>
        </xdr:txBody>
      </xdr:sp>
      <xdr:sp macro="" textlink="">
        <xdr:nvSpPr>
          <xdr:cNvPr id="187" name="Rectangle 186">
            <a:extLst>
              <a:ext uri="{FF2B5EF4-FFF2-40B4-BE49-F238E27FC236}">
                <a16:creationId xmlns:a16="http://schemas.microsoft.com/office/drawing/2014/main" id="{E8482DBB-F2D9-C04F-A165-4006AAF5B500}"/>
              </a:ext>
            </a:extLst>
          </xdr:cNvPr>
          <xdr:cNvSpPr/>
        </xdr:nvSpPr>
        <xdr:spPr>
          <a:xfrm rot="16200000">
            <a:off x="10061051" y="9859758"/>
            <a:ext cx="669151" cy="159845"/>
          </a:xfrm>
          <a:prstGeom prst="rect">
            <a:avLst/>
          </a:prstGeom>
        </xdr:spPr>
        <xdr:txBody>
          <a:bodyPr wrap="square" lIns="0" tIns="0" rIns="0" bIns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1000" b="1">
                <a:solidFill>
                  <a:schemeClr val="bg1">
                    <a:lumMod val="8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No BAIT </a:t>
            </a:r>
            <a:endParaRPr lang="pl-PL" sz="1000">
              <a:solidFill>
                <a:schemeClr val="bg1">
                  <a:lumMod val="85000"/>
                </a:schemeClr>
              </a:solidFill>
            </a:endParaRPr>
          </a:p>
        </xdr:txBody>
      </xdr:sp>
      <xdr:sp macro="" textlink="">
        <xdr:nvSpPr>
          <xdr:cNvPr id="188" name="Rectangle 187">
            <a:extLst>
              <a:ext uri="{FF2B5EF4-FFF2-40B4-BE49-F238E27FC236}">
                <a16:creationId xmlns:a16="http://schemas.microsoft.com/office/drawing/2014/main" id="{B28327F5-50F0-A74B-A473-4D92CD3E8516}"/>
              </a:ext>
            </a:extLst>
          </xdr:cNvPr>
          <xdr:cNvSpPr/>
        </xdr:nvSpPr>
        <xdr:spPr>
          <a:xfrm rot="16200000">
            <a:off x="10174965" y="9817366"/>
            <a:ext cx="754841" cy="158942"/>
          </a:xfrm>
          <a:prstGeom prst="rect">
            <a:avLst/>
          </a:prstGeom>
        </xdr:spPr>
        <xdr:txBody>
          <a:bodyPr wrap="square" lIns="0" tIns="0" rIns="0" bIns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1000" b="1">
                <a:solidFill>
                  <a:schemeClr val="bg1">
                    <a:lumMod val="8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His-HAM2 </a:t>
            </a:r>
            <a:endParaRPr lang="pl-PL" sz="1000">
              <a:solidFill>
                <a:schemeClr val="bg1">
                  <a:lumMod val="85000"/>
                </a:schemeClr>
              </a:solidFill>
            </a:endParaRPr>
          </a:p>
        </xdr:txBody>
      </xdr:sp>
      <xdr:sp macro="" textlink="">
        <xdr:nvSpPr>
          <xdr:cNvPr id="189" name="pole tekstowe 33">
            <a:extLst>
              <a:ext uri="{FF2B5EF4-FFF2-40B4-BE49-F238E27FC236}">
                <a16:creationId xmlns:a16="http://schemas.microsoft.com/office/drawing/2014/main" id="{ED8DBE7F-82D9-5D4D-9669-A0F6B2759E84}"/>
              </a:ext>
            </a:extLst>
          </xdr:cNvPr>
          <xdr:cNvSpPr txBox="1"/>
        </xdr:nvSpPr>
        <xdr:spPr>
          <a:xfrm>
            <a:off x="10372755" y="10304991"/>
            <a:ext cx="57715" cy="156564"/>
          </a:xfrm>
          <a:prstGeom prst="rect">
            <a:avLst/>
          </a:prstGeom>
          <a:noFill/>
        </xdr:spPr>
        <xdr:txBody>
          <a:bodyPr wrap="square" lIns="0" tIns="0" rIns="0" bIns="0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1050" b="1">
                <a:solidFill>
                  <a:schemeClr val="bg1">
                    <a:lumMod val="8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90" name="pole tekstowe 34">
            <a:extLst>
              <a:ext uri="{FF2B5EF4-FFF2-40B4-BE49-F238E27FC236}">
                <a16:creationId xmlns:a16="http://schemas.microsoft.com/office/drawing/2014/main" id="{2B1FDAE6-8E6D-B848-82DE-056D746F6F56}"/>
              </a:ext>
            </a:extLst>
          </xdr:cNvPr>
          <xdr:cNvSpPr txBox="1"/>
        </xdr:nvSpPr>
        <xdr:spPr>
          <a:xfrm>
            <a:off x="10533075" y="10304991"/>
            <a:ext cx="57715" cy="156564"/>
          </a:xfrm>
          <a:prstGeom prst="rect">
            <a:avLst/>
          </a:prstGeom>
          <a:noFill/>
        </xdr:spPr>
        <xdr:txBody>
          <a:bodyPr wrap="square" lIns="0" tIns="0" rIns="0" bIns="0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1050" b="1">
                <a:solidFill>
                  <a:schemeClr val="bg1">
                    <a:lumMod val="8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91" name="Rectangle 190">
            <a:extLst>
              <a:ext uri="{FF2B5EF4-FFF2-40B4-BE49-F238E27FC236}">
                <a16:creationId xmlns:a16="http://schemas.microsoft.com/office/drawing/2014/main" id="{FB072BD6-2A50-4F4B-84DB-909EB4FFB855}"/>
              </a:ext>
            </a:extLst>
          </xdr:cNvPr>
          <xdr:cNvSpPr/>
        </xdr:nvSpPr>
        <xdr:spPr>
          <a:xfrm>
            <a:off x="10084211" y="9390916"/>
            <a:ext cx="623259" cy="149107"/>
          </a:xfrm>
          <a:prstGeom prst="rect">
            <a:avLst/>
          </a:prstGeom>
        </xdr:spPr>
        <xdr:txBody>
          <a:bodyPr wrap="square" lIns="0" tIns="0" rIns="0" bIns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1000" b="1">
                <a:solidFill>
                  <a:schemeClr val="bg1">
                    <a:lumMod val="8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100% P-D </a:t>
            </a:r>
            <a:endParaRPr lang="pl-PL" sz="1000">
              <a:solidFill>
                <a:schemeClr val="bg1">
                  <a:lumMod val="85000"/>
                </a:schemeClr>
              </a:solidFill>
            </a:endParaRPr>
          </a:p>
        </xdr:txBody>
      </xdr:sp>
      <xdr:sp macro="" textlink="">
        <xdr:nvSpPr>
          <xdr:cNvPr id="192" name="Rectangle 191">
            <a:extLst>
              <a:ext uri="{FF2B5EF4-FFF2-40B4-BE49-F238E27FC236}">
                <a16:creationId xmlns:a16="http://schemas.microsoft.com/office/drawing/2014/main" id="{73653114-EE37-3F4F-817B-26522F99AB1B}"/>
              </a:ext>
            </a:extLst>
          </xdr:cNvPr>
          <xdr:cNvSpPr/>
        </xdr:nvSpPr>
        <xdr:spPr>
          <a:xfrm>
            <a:off x="10112320" y="10470092"/>
            <a:ext cx="589175" cy="737658"/>
          </a:xfrm>
          <a:prstGeom prst="rect">
            <a:avLst/>
          </a:prstGeom>
          <a:noFill/>
          <a:ln>
            <a:solidFill>
              <a:srgbClr val="C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193" name="pole tekstowe 34">
            <a:extLst>
              <a:ext uri="{FF2B5EF4-FFF2-40B4-BE49-F238E27FC236}">
                <a16:creationId xmlns:a16="http://schemas.microsoft.com/office/drawing/2014/main" id="{D153CD51-2EDD-984A-8159-01513689543E}"/>
              </a:ext>
            </a:extLst>
          </xdr:cNvPr>
          <xdr:cNvSpPr txBox="1"/>
        </xdr:nvSpPr>
        <xdr:spPr>
          <a:xfrm>
            <a:off x="10195621" y="10304991"/>
            <a:ext cx="57715" cy="156564"/>
          </a:xfrm>
          <a:prstGeom prst="rect">
            <a:avLst/>
          </a:prstGeom>
          <a:noFill/>
        </xdr:spPr>
        <xdr:txBody>
          <a:bodyPr wrap="square" lIns="0" tIns="0" rIns="0" bIns="0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1050" b="1">
                <a:solidFill>
                  <a:schemeClr val="bg1">
                    <a:lumMod val="8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+</a:t>
            </a:r>
          </a:p>
        </xdr:txBody>
      </xdr:sp>
    </xdr:grpSp>
    <xdr:clientData/>
  </xdr:twoCellAnchor>
  <xdr:twoCellAnchor>
    <xdr:from>
      <xdr:col>4</xdr:col>
      <xdr:colOff>270312</xdr:colOff>
      <xdr:row>77</xdr:row>
      <xdr:rowOff>56367</xdr:rowOff>
    </xdr:from>
    <xdr:to>
      <xdr:col>5</xdr:col>
      <xdr:colOff>414511</xdr:colOff>
      <xdr:row>78</xdr:row>
      <xdr:rowOff>31356</xdr:rowOff>
    </xdr:to>
    <xdr:sp macro="" textlink="">
      <xdr:nvSpPr>
        <xdr:cNvPr id="194" name="Rectangle 193">
          <a:extLst>
            <a:ext uri="{FF2B5EF4-FFF2-40B4-BE49-F238E27FC236}">
              <a16:creationId xmlns:a16="http://schemas.microsoft.com/office/drawing/2014/main" id="{43A9B7E4-AA42-9244-913B-B802F9A39B26}"/>
            </a:ext>
          </a:extLst>
        </xdr:cNvPr>
        <xdr:cNvSpPr/>
      </xdr:nvSpPr>
      <xdr:spPr>
        <a:xfrm>
          <a:off x="2962712" y="10914867"/>
          <a:ext cx="817299" cy="165489"/>
        </a:xfrm>
        <a:prstGeom prst="rect">
          <a:avLst/>
        </a:prstGeom>
      </xdr:spPr>
      <xdr:txBody>
        <a:bodyPr wrap="square" lIns="0" tIns="0" rIns="0" bIns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000" b="1">
              <a:solidFill>
                <a:schemeClr val="bg1">
                  <a:lumMod val="8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GST-EPL1A </a:t>
          </a:r>
          <a:endParaRPr lang="pl-PL" sz="1000">
            <a:solidFill>
              <a:schemeClr val="bg1">
                <a:lumMod val="85000"/>
              </a:schemeClr>
            </a:solidFill>
          </a:endParaRPr>
        </a:p>
      </xdr:txBody>
    </xdr:sp>
    <xdr:clientData/>
  </xdr:twoCellAnchor>
  <xdr:twoCellAnchor>
    <xdr:from>
      <xdr:col>21</xdr:col>
      <xdr:colOff>156909</xdr:colOff>
      <xdr:row>21</xdr:row>
      <xdr:rowOff>163553</xdr:rowOff>
    </xdr:from>
    <xdr:to>
      <xdr:col>31</xdr:col>
      <xdr:colOff>22315</xdr:colOff>
      <xdr:row>34</xdr:row>
      <xdr:rowOff>119809</xdr:rowOff>
    </xdr:to>
    <xdr:grpSp>
      <xdr:nvGrpSpPr>
        <xdr:cNvPr id="210" name="Group 209">
          <a:extLst>
            <a:ext uri="{FF2B5EF4-FFF2-40B4-BE49-F238E27FC236}">
              <a16:creationId xmlns:a16="http://schemas.microsoft.com/office/drawing/2014/main" id="{073FA651-79F0-5C44-A5CB-7CE7BC3284F1}"/>
            </a:ext>
          </a:extLst>
        </xdr:cNvPr>
        <xdr:cNvGrpSpPr/>
      </xdr:nvGrpSpPr>
      <xdr:grpSpPr>
        <a:xfrm>
          <a:off x="14370262" y="3676966"/>
          <a:ext cx="6633670" cy="2131226"/>
          <a:chOff x="14395977" y="323872"/>
          <a:chExt cx="6645914" cy="2056106"/>
        </a:xfrm>
      </xdr:grpSpPr>
      <xdr:grpSp>
        <xdr:nvGrpSpPr>
          <xdr:cNvPr id="30" name="Group 29">
            <a:extLst>
              <a:ext uri="{FF2B5EF4-FFF2-40B4-BE49-F238E27FC236}">
                <a16:creationId xmlns:a16="http://schemas.microsoft.com/office/drawing/2014/main" id="{B28CEAFC-7415-2E4E-BFCE-8855D5D96F4E}"/>
              </a:ext>
            </a:extLst>
          </xdr:cNvPr>
          <xdr:cNvGrpSpPr/>
        </xdr:nvGrpSpPr>
        <xdr:grpSpPr>
          <a:xfrm>
            <a:off x="14395977" y="323872"/>
            <a:ext cx="6645914" cy="2056106"/>
            <a:chOff x="5667303" y="7080352"/>
            <a:chExt cx="5994537" cy="2437366"/>
          </a:xfrm>
        </xdr:grpSpPr>
        <xdr:pic>
          <xdr:nvPicPr>
            <xdr:cNvPr id="31" name="Obraz 44">
              <a:extLst>
                <a:ext uri="{FF2B5EF4-FFF2-40B4-BE49-F238E27FC236}">
                  <a16:creationId xmlns:a16="http://schemas.microsoft.com/office/drawing/2014/main" id="{0C48E0A0-0B79-1A4E-BBA6-85D9C3C71DA9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2" cstate="print">
              <a:grayscl/>
              <a:extLst>
                <a:ext uri="{BEBA8EAE-BF5A-486C-A8C5-ECC9F3942E4B}">
                  <a14:imgProps xmlns:a14="http://schemas.microsoft.com/office/drawing/2010/main">
                    <a14:imgLayer r:embed="rId13">
                      <a14:imgEffect>
                        <a14:brightnessContrast bright="18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/>
                </a:ext>
              </a:extLst>
            </a:blip>
            <a:srcRect l="18082" t="9055" r="37242" b="6130"/>
            <a:stretch/>
          </xdr:blipFill>
          <xdr:spPr>
            <a:xfrm rot="5400000">
              <a:off x="7471086" y="5496530"/>
              <a:ext cx="2217405" cy="5824971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sp macro="" textlink="">
          <xdr:nvSpPr>
            <xdr:cNvPr id="32" name="Rectangle 31">
              <a:extLst>
                <a:ext uri="{FF2B5EF4-FFF2-40B4-BE49-F238E27FC236}">
                  <a16:creationId xmlns:a16="http://schemas.microsoft.com/office/drawing/2014/main" id="{C81B0685-D01E-3144-8FEE-C0D66580EADE}"/>
                </a:ext>
              </a:extLst>
            </xdr:cNvPr>
            <xdr:cNvSpPr/>
          </xdr:nvSpPr>
          <xdr:spPr>
            <a:xfrm>
              <a:off x="10927329" y="7853456"/>
              <a:ext cx="556391" cy="288644"/>
            </a:xfrm>
            <a:prstGeom prst="rect">
              <a:avLst/>
            </a:prstGeom>
            <a:noFill/>
            <a:ln>
              <a:solidFill>
                <a:srgbClr val="C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/>
            </a:p>
          </xdr:txBody>
        </xdr:sp>
        <xdr:sp macro="" textlink="">
          <xdr:nvSpPr>
            <xdr:cNvPr id="33" name="Rectangle 32">
              <a:extLst>
                <a:ext uri="{FF2B5EF4-FFF2-40B4-BE49-F238E27FC236}">
                  <a16:creationId xmlns:a16="http://schemas.microsoft.com/office/drawing/2014/main" id="{01DDF2A4-46B8-604A-8CDD-C6F0F11E88DA}"/>
                </a:ext>
              </a:extLst>
            </xdr:cNvPr>
            <xdr:cNvSpPr/>
          </xdr:nvSpPr>
          <xdr:spPr>
            <a:xfrm>
              <a:off x="10905426" y="7715946"/>
              <a:ext cx="756414" cy="108894"/>
            </a:xfrm>
            <a:prstGeom prst="rect">
              <a:avLst/>
            </a:prstGeom>
          </xdr:spPr>
          <xdr:txBody>
            <a:bodyPr wrap="square" lIns="0" tIns="0" rIns="0" bIns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l-PL" sz="600" b="1">
                  <a:latin typeface="Arial" panose="020B0604020202020204" pitchFamily="34" charset="0"/>
                  <a:cs typeface="Arial" panose="020B0604020202020204" pitchFamily="34" charset="0"/>
                </a:rPr>
                <a:t>GST-EPL1B </a:t>
              </a:r>
              <a:endParaRPr lang="pl-PL" sz="600"/>
            </a:p>
          </xdr:txBody>
        </xdr:sp>
        <xdr:sp macro="" textlink="">
          <xdr:nvSpPr>
            <xdr:cNvPr id="34" name="Rectangle 33">
              <a:extLst>
                <a:ext uri="{FF2B5EF4-FFF2-40B4-BE49-F238E27FC236}">
                  <a16:creationId xmlns:a16="http://schemas.microsoft.com/office/drawing/2014/main" id="{FC3AC4B7-A09A-EC49-8386-0FEB5FA1A5AC}"/>
                </a:ext>
              </a:extLst>
            </xdr:cNvPr>
            <xdr:cNvSpPr/>
          </xdr:nvSpPr>
          <xdr:spPr>
            <a:xfrm rot="16200000">
              <a:off x="10821770" y="7399477"/>
              <a:ext cx="439450" cy="85365"/>
            </a:xfrm>
            <a:prstGeom prst="rect">
              <a:avLst/>
            </a:prstGeom>
          </xdr:spPr>
          <xdr:txBody>
            <a:bodyPr wrap="square" lIns="0" tIns="0" rIns="0" bIns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l-PL" sz="600" b="1">
                  <a:latin typeface="Arial" panose="020B0604020202020204" pitchFamily="34" charset="0"/>
                  <a:cs typeface="Arial" panose="020B0604020202020204" pitchFamily="34" charset="0"/>
                </a:rPr>
                <a:t>His-EGFP </a:t>
              </a:r>
              <a:endParaRPr lang="pl-PL" sz="600"/>
            </a:p>
          </xdr:txBody>
        </xdr:sp>
        <xdr:sp macro="" textlink="">
          <xdr:nvSpPr>
            <xdr:cNvPr id="35" name="Rectangle 34">
              <a:extLst>
                <a:ext uri="{FF2B5EF4-FFF2-40B4-BE49-F238E27FC236}">
                  <a16:creationId xmlns:a16="http://schemas.microsoft.com/office/drawing/2014/main" id="{80E479F1-9E7C-9940-9955-D6C8A0D6DB2D}"/>
                </a:ext>
              </a:extLst>
            </xdr:cNvPr>
            <xdr:cNvSpPr/>
          </xdr:nvSpPr>
          <xdr:spPr>
            <a:xfrm rot="16200000">
              <a:off x="11005107" y="7427656"/>
              <a:ext cx="383097" cy="85365"/>
            </a:xfrm>
            <a:prstGeom prst="rect">
              <a:avLst/>
            </a:prstGeom>
          </xdr:spPr>
          <xdr:txBody>
            <a:bodyPr wrap="square" lIns="0" tIns="0" rIns="0" bIns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l-PL" sz="600" b="1">
                  <a:latin typeface="Arial" panose="020B0604020202020204" pitchFamily="34" charset="0"/>
                  <a:cs typeface="Arial" panose="020B0604020202020204" pitchFamily="34" charset="0"/>
                </a:rPr>
                <a:t>No BAIT </a:t>
              </a:r>
              <a:endParaRPr lang="pl-PL" sz="600"/>
            </a:p>
          </xdr:txBody>
        </xdr:sp>
        <xdr:sp macro="" textlink="">
          <xdr:nvSpPr>
            <xdr:cNvPr id="36" name="Rectangle 35">
              <a:extLst>
                <a:ext uri="{FF2B5EF4-FFF2-40B4-BE49-F238E27FC236}">
                  <a16:creationId xmlns:a16="http://schemas.microsoft.com/office/drawing/2014/main" id="{0E467CA7-D3C2-4044-A99F-4BAAB6EBFFBA}"/>
                </a:ext>
              </a:extLst>
            </xdr:cNvPr>
            <xdr:cNvSpPr/>
          </xdr:nvSpPr>
          <xdr:spPr>
            <a:xfrm rot="16200000">
              <a:off x="11113314" y="7394579"/>
              <a:ext cx="450288" cy="85365"/>
            </a:xfrm>
            <a:prstGeom prst="rect">
              <a:avLst/>
            </a:prstGeom>
          </xdr:spPr>
          <xdr:txBody>
            <a:bodyPr wrap="square" lIns="0" tIns="0" rIns="0" bIns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l-PL" sz="600" b="1">
                  <a:latin typeface="Arial" panose="020B0604020202020204" pitchFamily="34" charset="0"/>
                  <a:cs typeface="Arial" panose="020B0604020202020204" pitchFamily="34" charset="0"/>
                </a:rPr>
                <a:t>His-HAM2 </a:t>
              </a:r>
              <a:endParaRPr lang="pl-PL" sz="600"/>
            </a:p>
          </xdr:txBody>
        </xdr:sp>
        <xdr:cxnSp macro="">
          <xdr:nvCxnSpPr>
            <xdr:cNvPr id="37" name="Straight Connector 36">
              <a:extLst>
                <a:ext uri="{FF2B5EF4-FFF2-40B4-BE49-F238E27FC236}">
                  <a16:creationId xmlns:a16="http://schemas.microsoft.com/office/drawing/2014/main" id="{146DD22B-98CC-6E4B-9279-09D732986BB3}"/>
                </a:ext>
              </a:extLst>
            </xdr:cNvPr>
            <xdr:cNvCxnSpPr/>
          </xdr:nvCxnSpPr>
          <xdr:spPr>
            <a:xfrm>
              <a:off x="10904836" y="7198045"/>
              <a:ext cx="578206" cy="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38" name="Rectangle 37">
              <a:extLst>
                <a:ext uri="{FF2B5EF4-FFF2-40B4-BE49-F238E27FC236}">
                  <a16:creationId xmlns:a16="http://schemas.microsoft.com/office/drawing/2014/main" id="{BE3DEB6C-A657-0341-9A56-670C8F9F0373}"/>
                </a:ext>
              </a:extLst>
            </xdr:cNvPr>
            <xdr:cNvSpPr/>
          </xdr:nvSpPr>
          <xdr:spPr>
            <a:xfrm>
              <a:off x="11061786" y="7080352"/>
              <a:ext cx="473598" cy="109582"/>
            </a:xfrm>
            <a:prstGeom prst="rect">
              <a:avLst/>
            </a:prstGeom>
          </xdr:spPr>
          <xdr:txBody>
            <a:bodyPr wrap="square" lIns="0" tIns="0" rIns="0" bIns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l-PL" sz="700" b="1">
                  <a:latin typeface="Arial" panose="020B0604020202020204" pitchFamily="34" charset="0"/>
                  <a:cs typeface="Arial" panose="020B0604020202020204" pitchFamily="34" charset="0"/>
                </a:rPr>
                <a:t>5% INP </a:t>
              </a:r>
              <a:endParaRPr lang="pl-PL" sz="700"/>
            </a:p>
          </xdr:txBody>
        </xdr:sp>
      </xdr:grpSp>
      <xdr:sp macro="" textlink="">
        <xdr:nvSpPr>
          <xdr:cNvPr id="206" name="TextBox 205">
            <a:extLst>
              <a:ext uri="{FF2B5EF4-FFF2-40B4-BE49-F238E27FC236}">
                <a16:creationId xmlns:a16="http://schemas.microsoft.com/office/drawing/2014/main" id="{077C64C2-C633-9441-B96D-5AD3F2337CA4}"/>
              </a:ext>
            </a:extLst>
          </xdr:cNvPr>
          <xdr:cNvSpPr txBox="1"/>
        </xdr:nvSpPr>
        <xdr:spPr>
          <a:xfrm>
            <a:off x="18665065" y="542220"/>
            <a:ext cx="827969" cy="195782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/>
              <a:t>WB:</a:t>
            </a:r>
            <a:r>
              <a:rPr lang="el-GR" sz="1100"/>
              <a:t>α</a:t>
            </a:r>
            <a:r>
              <a:rPr lang="en-US" sz="1100"/>
              <a:t>GST</a:t>
            </a:r>
          </a:p>
        </xdr:txBody>
      </xdr:sp>
    </xdr:grpSp>
    <xdr:clientData/>
  </xdr:twoCellAnchor>
  <xdr:twoCellAnchor>
    <xdr:from>
      <xdr:col>10</xdr:col>
      <xdr:colOff>486623</xdr:colOff>
      <xdr:row>22</xdr:row>
      <xdr:rowOff>53162</xdr:rowOff>
    </xdr:from>
    <xdr:to>
      <xdr:col>20</xdr:col>
      <xdr:colOff>245323</xdr:colOff>
      <xdr:row>38</xdr:row>
      <xdr:rowOff>1896</xdr:rowOff>
    </xdr:to>
    <xdr:grpSp>
      <xdr:nvGrpSpPr>
        <xdr:cNvPr id="211" name="Group 210">
          <a:extLst>
            <a:ext uri="{FF2B5EF4-FFF2-40B4-BE49-F238E27FC236}">
              <a16:creationId xmlns:a16="http://schemas.microsoft.com/office/drawing/2014/main" id="{CB508453-1AEC-9E46-9A26-52601EF4B88B}"/>
            </a:ext>
          </a:extLst>
        </xdr:cNvPr>
        <xdr:cNvGrpSpPr/>
      </xdr:nvGrpSpPr>
      <xdr:grpSpPr>
        <a:xfrm>
          <a:off x="7254886" y="3733881"/>
          <a:ext cx="6526964" cy="2625620"/>
          <a:chOff x="7458923" y="3564712"/>
          <a:chExt cx="6489700" cy="2590334"/>
        </a:xfrm>
      </xdr:grpSpPr>
      <xdr:grpSp>
        <xdr:nvGrpSpPr>
          <xdr:cNvPr id="195" name="Group 194">
            <a:extLst>
              <a:ext uri="{FF2B5EF4-FFF2-40B4-BE49-F238E27FC236}">
                <a16:creationId xmlns:a16="http://schemas.microsoft.com/office/drawing/2014/main" id="{E7DED05A-B37D-A145-A22D-46531F9FB3F6}"/>
              </a:ext>
            </a:extLst>
          </xdr:cNvPr>
          <xdr:cNvGrpSpPr/>
        </xdr:nvGrpSpPr>
        <xdr:grpSpPr>
          <a:xfrm>
            <a:off x="7458923" y="3564712"/>
            <a:ext cx="6489700" cy="2590334"/>
            <a:chOff x="1" y="3214278"/>
            <a:chExt cx="5854700" cy="3009606"/>
          </a:xfrm>
        </xdr:grpSpPr>
        <xdr:pic>
          <xdr:nvPicPr>
            <xdr:cNvPr id="196" name="Obraz 43">
              <a:extLst>
                <a:ext uri="{FF2B5EF4-FFF2-40B4-BE49-F238E27FC236}">
                  <a16:creationId xmlns:a16="http://schemas.microsoft.com/office/drawing/2014/main" id="{F661B23C-5B79-BD44-BB98-08BBFDB58ED7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4" cstate="print">
              <a:grayscl/>
              <a:extLst>
                <a:ext uri="{BEBA8EAE-BF5A-486C-A8C5-ECC9F3942E4B}">
                  <a14:imgProps xmlns:a14="http://schemas.microsoft.com/office/drawing/2010/main">
                    <a14:imgLayer r:embed="rId15">
                      <a14:imgEffect>
                        <a14:brightnessContrast bright="18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/>
                </a:ext>
              </a:extLst>
            </a:blip>
            <a:srcRect l="-1002" t="-285" r="38510" b="15758"/>
            <a:stretch/>
          </xdr:blipFill>
          <xdr:spPr>
            <a:xfrm rot="5400000">
              <a:off x="1422548" y="1791731"/>
              <a:ext cx="3009606" cy="5854700"/>
            </a:xfrm>
            <a:prstGeom prst="rect">
              <a:avLst/>
            </a:prstGeom>
            <a:ln>
              <a:noFill/>
            </a:ln>
          </xdr:spPr>
        </xdr:pic>
        <xdr:sp macro="" textlink="">
          <xdr:nvSpPr>
            <xdr:cNvPr id="197" name="Rectangle 196">
              <a:extLst>
                <a:ext uri="{FF2B5EF4-FFF2-40B4-BE49-F238E27FC236}">
                  <a16:creationId xmlns:a16="http://schemas.microsoft.com/office/drawing/2014/main" id="{0092550D-2925-7847-AD80-875335599C67}"/>
                </a:ext>
              </a:extLst>
            </xdr:cNvPr>
            <xdr:cNvSpPr/>
          </xdr:nvSpPr>
          <xdr:spPr>
            <a:xfrm>
              <a:off x="2761840" y="4406586"/>
              <a:ext cx="760175" cy="153008"/>
            </a:xfrm>
            <a:prstGeom prst="rect">
              <a:avLst/>
            </a:prstGeom>
          </xdr:spPr>
          <xdr:txBody>
            <a:bodyPr wrap="square" lIns="0" tIns="0" rIns="0" bIns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pl-PL" sz="700" b="1">
                  <a:latin typeface="Arial" panose="020B0604020202020204" pitchFamily="34" charset="0"/>
                  <a:cs typeface="Arial" panose="020B0604020202020204" pitchFamily="34" charset="0"/>
                </a:rPr>
                <a:t>GST-EPL1B</a:t>
              </a:r>
              <a:r>
                <a:rPr lang="pl-PL" sz="1000" b="1">
                  <a:latin typeface="Arial" panose="020B0604020202020204" pitchFamily="34" charset="0"/>
                  <a:cs typeface="Arial" panose="020B0604020202020204" pitchFamily="34" charset="0"/>
                </a:rPr>
                <a:t> </a:t>
              </a:r>
              <a:endParaRPr lang="pl-PL" sz="1000"/>
            </a:p>
          </xdr:txBody>
        </xdr:sp>
        <xdr:sp macro="" textlink="">
          <xdr:nvSpPr>
            <xdr:cNvPr id="198" name="pole tekstowe 65">
              <a:extLst>
                <a:ext uri="{FF2B5EF4-FFF2-40B4-BE49-F238E27FC236}">
                  <a16:creationId xmlns:a16="http://schemas.microsoft.com/office/drawing/2014/main" id="{8BE28C4E-E825-3C48-B311-A126ED15661B}"/>
                </a:ext>
              </a:extLst>
            </xdr:cNvPr>
            <xdr:cNvSpPr txBox="1"/>
          </xdr:nvSpPr>
          <xdr:spPr>
            <a:xfrm>
              <a:off x="3637238" y="4387773"/>
              <a:ext cx="55780" cy="154127"/>
            </a:xfrm>
            <a:prstGeom prst="rect">
              <a:avLst/>
            </a:prstGeom>
            <a:noFill/>
          </xdr:spPr>
          <xdr:txBody>
            <a:bodyPr wrap="square" lIns="0" tIns="0" rIns="0" bIns="0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l-PL" sz="1050" b="1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</a:p>
          </xdr:txBody>
        </xdr:sp>
        <xdr:sp macro="" textlink="">
          <xdr:nvSpPr>
            <xdr:cNvPr id="199" name="pole tekstowe 66">
              <a:extLst>
                <a:ext uri="{FF2B5EF4-FFF2-40B4-BE49-F238E27FC236}">
                  <a16:creationId xmlns:a16="http://schemas.microsoft.com/office/drawing/2014/main" id="{C8C6A76A-7FAF-9E49-9248-FFD335B0CAFF}"/>
                </a:ext>
              </a:extLst>
            </xdr:cNvPr>
            <xdr:cNvSpPr txBox="1"/>
          </xdr:nvSpPr>
          <xdr:spPr>
            <a:xfrm>
              <a:off x="3788629" y="4387773"/>
              <a:ext cx="57367" cy="154127"/>
            </a:xfrm>
            <a:prstGeom prst="rect">
              <a:avLst/>
            </a:prstGeom>
            <a:noFill/>
          </xdr:spPr>
          <xdr:txBody>
            <a:bodyPr wrap="square" lIns="0" tIns="0" rIns="0" bIns="0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l-PL" sz="1050" b="1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</a:p>
          </xdr:txBody>
        </xdr:sp>
        <xdr:sp macro="" textlink="">
          <xdr:nvSpPr>
            <xdr:cNvPr id="200" name="pole tekstowe 67">
              <a:extLst>
                <a:ext uri="{FF2B5EF4-FFF2-40B4-BE49-F238E27FC236}">
                  <a16:creationId xmlns:a16="http://schemas.microsoft.com/office/drawing/2014/main" id="{54AB187E-CA95-6443-9011-B8C1048CF418}"/>
                </a:ext>
              </a:extLst>
            </xdr:cNvPr>
            <xdr:cNvSpPr txBox="1"/>
          </xdr:nvSpPr>
          <xdr:spPr>
            <a:xfrm>
              <a:off x="3947981" y="4387773"/>
              <a:ext cx="57367" cy="154127"/>
            </a:xfrm>
            <a:prstGeom prst="rect">
              <a:avLst/>
            </a:prstGeom>
            <a:noFill/>
          </xdr:spPr>
          <xdr:txBody>
            <a:bodyPr wrap="square" lIns="0" tIns="0" rIns="0" bIns="0" rtlCol="0">
              <a:no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l-PL" sz="1050" b="1">
                  <a:latin typeface="Arial" panose="020B0604020202020204" pitchFamily="34" charset="0"/>
                  <a:cs typeface="Arial" panose="020B0604020202020204" pitchFamily="34" charset="0"/>
                </a:rPr>
                <a:t>+</a:t>
              </a:r>
            </a:p>
          </xdr:txBody>
        </xdr:sp>
        <xdr:sp macro="" textlink="">
          <xdr:nvSpPr>
            <xdr:cNvPr id="201" name="Rectangle 200">
              <a:extLst>
                <a:ext uri="{FF2B5EF4-FFF2-40B4-BE49-F238E27FC236}">
                  <a16:creationId xmlns:a16="http://schemas.microsoft.com/office/drawing/2014/main" id="{43EBD3C8-3731-6F4B-B262-96D46E967F48}"/>
                </a:ext>
              </a:extLst>
            </xdr:cNvPr>
            <xdr:cNvSpPr/>
          </xdr:nvSpPr>
          <xdr:spPr>
            <a:xfrm>
              <a:off x="3484796" y="4559594"/>
              <a:ext cx="590700" cy="250271"/>
            </a:xfrm>
            <a:prstGeom prst="rect">
              <a:avLst/>
            </a:prstGeom>
            <a:noFill/>
            <a:ln>
              <a:solidFill>
                <a:srgbClr val="C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/>
            </a:p>
          </xdr:txBody>
        </xdr:sp>
        <xdr:sp macro="" textlink="">
          <xdr:nvSpPr>
            <xdr:cNvPr id="202" name="Rectangle 201">
              <a:extLst>
                <a:ext uri="{FF2B5EF4-FFF2-40B4-BE49-F238E27FC236}">
                  <a16:creationId xmlns:a16="http://schemas.microsoft.com/office/drawing/2014/main" id="{4DF54B02-BCC5-D542-9D0E-C9FBBD385E32}"/>
                </a:ext>
              </a:extLst>
            </xdr:cNvPr>
            <xdr:cNvSpPr/>
          </xdr:nvSpPr>
          <xdr:spPr>
            <a:xfrm rot="16200000">
              <a:off x="3349617" y="4012577"/>
              <a:ext cx="640112" cy="109582"/>
            </a:xfrm>
            <a:prstGeom prst="rect">
              <a:avLst/>
            </a:prstGeom>
          </xdr:spPr>
          <xdr:txBody>
            <a:bodyPr wrap="square" lIns="0" tIns="0" rIns="0" bIns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l-PL" sz="700" b="1">
                  <a:latin typeface="Arial" panose="020B0604020202020204" pitchFamily="34" charset="0"/>
                  <a:cs typeface="Arial" panose="020B0604020202020204" pitchFamily="34" charset="0"/>
                </a:rPr>
                <a:t>His-EGFP </a:t>
              </a:r>
              <a:endParaRPr lang="pl-PL" sz="700"/>
            </a:p>
          </xdr:txBody>
        </xdr:sp>
        <xdr:sp macro="" textlink="">
          <xdr:nvSpPr>
            <xdr:cNvPr id="203" name="Rectangle 202">
              <a:extLst>
                <a:ext uri="{FF2B5EF4-FFF2-40B4-BE49-F238E27FC236}">
                  <a16:creationId xmlns:a16="http://schemas.microsoft.com/office/drawing/2014/main" id="{E0052DE1-D1AF-D841-B48F-A70A75FC9C87}"/>
                </a:ext>
              </a:extLst>
            </xdr:cNvPr>
            <xdr:cNvSpPr/>
          </xdr:nvSpPr>
          <xdr:spPr>
            <a:xfrm rot="16200000">
              <a:off x="3544068" y="4056123"/>
              <a:ext cx="553021" cy="109582"/>
            </a:xfrm>
            <a:prstGeom prst="rect">
              <a:avLst/>
            </a:prstGeom>
          </xdr:spPr>
          <xdr:txBody>
            <a:bodyPr wrap="square" lIns="0" tIns="0" rIns="0" bIns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l-PL" sz="700" b="1">
                  <a:latin typeface="Arial" panose="020B0604020202020204" pitchFamily="34" charset="0"/>
                  <a:cs typeface="Arial" panose="020B0604020202020204" pitchFamily="34" charset="0"/>
                </a:rPr>
                <a:t>No BAIT </a:t>
              </a:r>
              <a:endParaRPr lang="pl-PL" sz="700"/>
            </a:p>
          </xdr:txBody>
        </xdr:sp>
        <xdr:sp macro="" textlink="">
          <xdr:nvSpPr>
            <xdr:cNvPr id="204" name="Rectangle 203">
              <a:extLst>
                <a:ext uri="{FF2B5EF4-FFF2-40B4-BE49-F238E27FC236}">
                  <a16:creationId xmlns:a16="http://schemas.microsoft.com/office/drawing/2014/main" id="{46C1D935-C0EC-4B42-8956-F814A1DF1D06}"/>
                </a:ext>
              </a:extLst>
            </xdr:cNvPr>
            <xdr:cNvSpPr/>
          </xdr:nvSpPr>
          <xdr:spPr>
            <a:xfrm rot="16200000">
              <a:off x="3653294" y="4004562"/>
              <a:ext cx="656142" cy="109582"/>
            </a:xfrm>
            <a:prstGeom prst="rect">
              <a:avLst/>
            </a:prstGeom>
          </xdr:spPr>
          <xdr:txBody>
            <a:bodyPr wrap="square" lIns="0" tIns="0" rIns="0" bIns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l-PL" sz="700" b="1">
                  <a:latin typeface="Arial" panose="020B0604020202020204" pitchFamily="34" charset="0"/>
                  <a:cs typeface="Arial" panose="020B0604020202020204" pitchFamily="34" charset="0"/>
                </a:rPr>
                <a:t>His-HAM2 </a:t>
              </a:r>
              <a:endParaRPr lang="pl-PL" sz="700"/>
            </a:p>
          </xdr:txBody>
        </xdr:sp>
        <xdr:sp macro="" textlink="">
          <xdr:nvSpPr>
            <xdr:cNvPr id="205" name="Rectangle 204">
              <a:extLst>
                <a:ext uri="{FF2B5EF4-FFF2-40B4-BE49-F238E27FC236}">
                  <a16:creationId xmlns:a16="http://schemas.microsoft.com/office/drawing/2014/main" id="{B5F322C2-369F-A44C-A0AB-2CB12841E961}"/>
                </a:ext>
              </a:extLst>
            </xdr:cNvPr>
            <xdr:cNvSpPr/>
          </xdr:nvSpPr>
          <xdr:spPr>
            <a:xfrm>
              <a:off x="3627532" y="3805464"/>
              <a:ext cx="614169" cy="109582"/>
            </a:xfrm>
            <a:prstGeom prst="rect">
              <a:avLst/>
            </a:prstGeom>
          </xdr:spPr>
          <xdr:txBody>
            <a:bodyPr wrap="square" lIns="0" tIns="0" rIns="0" bIns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l-PL" sz="700" b="1">
                  <a:latin typeface="Arial" panose="020B0604020202020204" pitchFamily="34" charset="0"/>
                  <a:cs typeface="Arial" panose="020B0604020202020204" pitchFamily="34" charset="0"/>
                </a:rPr>
                <a:t>100% P-D </a:t>
              </a:r>
              <a:endParaRPr lang="pl-PL" sz="700"/>
            </a:p>
          </xdr:txBody>
        </xdr:sp>
      </xdr:grpSp>
      <xdr:sp macro="" textlink="">
        <xdr:nvSpPr>
          <xdr:cNvPr id="207" name="TextBox 206">
            <a:extLst>
              <a:ext uri="{FF2B5EF4-FFF2-40B4-BE49-F238E27FC236}">
                <a16:creationId xmlns:a16="http://schemas.microsoft.com/office/drawing/2014/main" id="{C1E45CD3-31C7-E34D-9A83-F0637E631CCF}"/>
              </a:ext>
            </a:extLst>
          </xdr:cNvPr>
          <xdr:cNvSpPr txBox="1"/>
        </xdr:nvSpPr>
        <xdr:spPr>
          <a:xfrm>
            <a:off x="12263871" y="4144868"/>
            <a:ext cx="823018" cy="22476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/>
              <a:t>WB:</a:t>
            </a:r>
            <a:r>
              <a:rPr lang="el-GR" sz="1100"/>
              <a:t>α</a:t>
            </a:r>
            <a:r>
              <a:rPr lang="en-US" sz="1100"/>
              <a:t>GST</a:t>
            </a:r>
          </a:p>
        </xdr:txBody>
      </xdr:sp>
    </xdr:grpSp>
    <xdr:clientData/>
  </xdr:twoCellAnchor>
  <xdr:twoCellAnchor>
    <xdr:from>
      <xdr:col>0</xdr:col>
      <xdr:colOff>151668</xdr:colOff>
      <xdr:row>22</xdr:row>
      <xdr:rowOff>52618</xdr:rowOff>
    </xdr:from>
    <xdr:to>
      <xdr:col>1</xdr:col>
      <xdr:colOff>282029</xdr:colOff>
      <xdr:row>23</xdr:row>
      <xdr:rowOff>103268</xdr:rowOff>
    </xdr:to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ED062BA-5332-A64C-BB48-58B745DC31D5}"/>
            </a:ext>
          </a:extLst>
        </xdr:cNvPr>
        <xdr:cNvSpPr txBox="1"/>
      </xdr:nvSpPr>
      <xdr:spPr>
        <a:xfrm>
          <a:off x="151668" y="3733337"/>
          <a:ext cx="807187" cy="21795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WB:</a:t>
          </a:r>
          <a:r>
            <a:rPr lang="el-GR" sz="1100"/>
            <a:t>α</a:t>
          </a:r>
          <a:r>
            <a:rPr lang="en-US" sz="1100"/>
            <a:t>GST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51698</xdr:rowOff>
    </xdr:from>
    <xdr:ext cx="3874989" cy="3546455"/>
    <xdr:pic>
      <xdr:nvPicPr>
        <xdr:cNvPr id="2" name="Picture 1">
          <a:extLst>
            <a:ext uri="{FF2B5EF4-FFF2-40B4-BE49-F238E27FC236}">
              <a16:creationId xmlns:a16="http://schemas.microsoft.com/office/drawing/2014/main" id="{E6FC9A59-8158-CE49-8115-BB13E9DFF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5726"/>
          <a:ext cx="3874989" cy="3546455"/>
        </a:xfrm>
        <a:prstGeom prst="rect">
          <a:avLst/>
        </a:prstGeom>
      </xdr:spPr>
    </xdr:pic>
    <xdr:clientData/>
  </xdr:oneCellAnchor>
  <xdr:twoCellAnchor>
    <xdr:from>
      <xdr:col>11</xdr:col>
      <xdr:colOff>157780</xdr:colOff>
      <xdr:row>23</xdr:row>
      <xdr:rowOff>58830</xdr:rowOff>
    </xdr:from>
    <xdr:to>
      <xdr:col>14</xdr:col>
      <xdr:colOff>161199</xdr:colOff>
      <xdr:row>37</xdr:row>
      <xdr:rowOff>92642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8F71E4F5-EFE4-9946-8918-6E2904115EDF}"/>
            </a:ext>
          </a:extLst>
        </xdr:cNvPr>
        <xdr:cNvGrpSpPr/>
      </xdr:nvGrpSpPr>
      <xdr:grpSpPr>
        <a:xfrm>
          <a:off x="7530836" y="4521469"/>
          <a:ext cx="2014252" cy="2750201"/>
          <a:chOff x="11825654" y="307033"/>
          <a:chExt cx="1826776" cy="2570285"/>
        </a:xfrm>
      </xdr:grpSpPr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BE94BA00-594E-B64E-B222-7A277D661A10}"/>
              </a:ext>
            </a:extLst>
          </xdr:cNvPr>
          <xdr:cNvGrpSpPr/>
        </xdr:nvGrpSpPr>
        <xdr:grpSpPr>
          <a:xfrm>
            <a:off x="11825654" y="307033"/>
            <a:ext cx="1826776" cy="2570285"/>
            <a:chOff x="6628423" y="107462"/>
            <a:chExt cx="1835150" cy="2628900"/>
          </a:xfrm>
        </xdr:grpSpPr>
        <xdr:pic>
          <xdr:nvPicPr>
            <xdr:cNvPr id="6" name="Picture 5">
              <a:extLst>
                <a:ext uri="{FF2B5EF4-FFF2-40B4-BE49-F238E27FC236}">
                  <a16:creationId xmlns:a16="http://schemas.microsoft.com/office/drawing/2014/main" id="{74B03946-74DA-5A40-AEBE-E1F08F8A566F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 cstate="print">
              <a:extLst>
                <a:ext uri="{BEBA8EAE-BF5A-486C-A8C5-ECC9F3942E4B}">
                  <a14:imgProps xmlns:a14="http://schemas.microsoft.com/office/drawing/2010/main">
                    <a14:imgLayer r:embed="rId3">
                      <a14:imgEffect>
                        <a14:saturation sat="0"/>
                      </a14:imgEffect>
                      <a14:imgEffect>
                        <a14:brightnessContrast bright="16000" contrast="5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/>
                </a:ext>
              </a:extLst>
            </a:blip>
            <a:srcRect l="11094" t="17879" r="34241" b="55362"/>
            <a:stretch/>
          </xdr:blipFill>
          <xdr:spPr>
            <a:xfrm rot="5400000">
              <a:off x="6231548" y="504337"/>
              <a:ext cx="2628900" cy="1835150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sp macro="" textlink="">
          <xdr:nvSpPr>
            <xdr:cNvPr id="7" name="Rectangle 6">
              <a:extLst>
                <a:ext uri="{FF2B5EF4-FFF2-40B4-BE49-F238E27FC236}">
                  <a16:creationId xmlns:a16="http://schemas.microsoft.com/office/drawing/2014/main" id="{4882BB72-E333-1046-8551-9F2E98AA9F44}"/>
                </a:ext>
              </a:extLst>
            </xdr:cNvPr>
            <xdr:cNvSpPr/>
          </xdr:nvSpPr>
          <xdr:spPr>
            <a:xfrm>
              <a:off x="7043767" y="1591326"/>
              <a:ext cx="666794" cy="283729"/>
            </a:xfrm>
            <a:prstGeom prst="rect">
              <a:avLst/>
            </a:prstGeom>
            <a:noFill/>
            <a:ln>
              <a:solidFill>
                <a:srgbClr val="C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/>
            </a:p>
          </xdr:txBody>
        </xdr:sp>
      </xdr:grp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73709414-E55C-F147-9583-F422F8E0BD4F}"/>
              </a:ext>
            </a:extLst>
          </xdr:cNvPr>
          <xdr:cNvSpPr txBox="1"/>
        </xdr:nvSpPr>
        <xdr:spPr>
          <a:xfrm>
            <a:off x="12219214" y="362857"/>
            <a:ext cx="749440" cy="249812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/>
              <a:t>5% Input</a:t>
            </a:r>
          </a:p>
        </xdr:txBody>
      </xdr:sp>
    </xdr:grpSp>
    <xdr:clientData/>
  </xdr:twoCellAnchor>
  <xdr:twoCellAnchor>
    <xdr:from>
      <xdr:col>0</xdr:col>
      <xdr:colOff>42953</xdr:colOff>
      <xdr:row>22</xdr:row>
      <xdr:rowOff>9361</xdr:rowOff>
    </xdr:from>
    <xdr:to>
      <xdr:col>10</xdr:col>
      <xdr:colOff>412015</xdr:colOff>
      <xdr:row>37</xdr:row>
      <xdr:rowOff>132295</xdr:rowOff>
    </xdr:to>
    <xdr:grpSp>
      <xdr:nvGrpSpPr>
        <xdr:cNvPr id="94" name="Group 93">
          <a:extLst>
            <a:ext uri="{FF2B5EF4-FFF2-40B4-BE49-F238E27FC236}">
              <a16:creationId xmlns:a16="http://schemas.microsoft.com/office/drawing/2014/main" id="{90CD7640-86D9-734F-B8CC-FE33DBD5F14E}"/>
            </a:ext>
          </a:extLst>
        </xdr:cNvPr>
        <xdr:cNvGrpSpPr/>
      </xdr:nvGrpSpPr>
      <xdr:grpSpPr>
        <a:xfrm>
          <a:off x="42953" y="4277972"/>
          <a:ext cx="7071840" cy="3033351"/>
          <a:chOff x="6873921" y="256920"/>
          <a:chExt cx="7162085" cy="3001289"/>
        </a:xfrm>
      </xdr:grpSpPr>
      <xdr:grpSp>
        <xdr:nvGrpSpPr>
          <xdr:cNvPr id="92" name="Group 91">
            <a:extLst>
              <a:ext uri="{FF2B5EF4-FFF2-40B4-BE49-F238E27FC236}">
                <a16:creationId xmlns:a16="http://schemas.microsoft.com/office/drawing/2014/main" id="{DD243382-7A68-A54E-B62B-DF50A5FE9302}"/>
              </a:ext>
            </a:extLst>
          </xdr:cNvPr>
          <xdr:cNvGrpSpPr/>
        </xdr:nvGrpSpPr>
        <xdr:grpSpPr>
          <a:xfrm>
            <a:off x="6873921" y="256920"/>
            <a:ext cx="7162085" cy="3001289"/>
            <a:chOff x="5884502" y="124013"/>
            <a:chExt cx="7162085" cy="3001289"/>
          </a:xfrm>
        </xdr:grpSpPr>
        <xdr:grpSp>
          <xdr:nvGrpSpPr>
            <xdr:cNvPr id="91" name="Group 90">
              <a:extLst>
                <a:ext uri="{FF2B5EF4-FFF2-40B4-BE49-F238E27FC236}">
                  <a16:creationId xmlns:a16="http://schemas.microsoft.com/office/drawing/2014/main" id="{6C007E14-A7DB-034D-BB62-E0062FAC696C}"/>
                </a:ext>
              </a:extLst>
            </xdr:cNvPr>
            <xdr:cNvGrpSpPr/>
          </xdr:nvGrpSpPr>
          <xdr:grpSpPr>
            <a:xfrm>
              <a:off x="5884502" y="124013"/>
              <a:ext cx="7162085" cy="3001289"/>
              <a:chOff x="5884502" y="124013"/>
              <a:chExt cx="7162085" cy="3001289"/>
            </a:xfrm>
          </xdr:grpSpPr>
          <xdr:grpSp>
            <xdr:nvGrpSpPr>
              <xdr:cNvPr id="8" name="Grupa 96">
                <a:extLst>
                  <a:ext uri="{FF2B5EF4-FFF2-40B4-BE49-F238E27FC236}">
                    <a16:creationId xmlns:a16="http://schemas.microsoft.com/office/drawing/2014/main" id="{A6E9D94A-3D1C-FE40-AE6B-75F86CA5581D}"/>
                  </a:ext>
                </a:extLst>
              </xdr:cNvPr>
              <xdr:cNvGrpSpPr/>
            </xdr:nvGrpSpPr>
            <xdr:grpSpPr>
              <a:xfrm>
                <a:off x="5884502" y="263153"/>
                <a:ext cx="7162085" cy="2862149"/>
                <a:chOff x="-155174" y="3917273"/>
                <a:chExt cx="6375403" cy="2706491"/>
              </a:xfrm>
            </xdr:grpSpPr>
            <xdr:pic>
              <xdr:nvPicPr>
                <xdr:cNvPr id="9" name="Picture 8">
                  <a:extLst>
                    <a:ext uri="{FF2B5EF4-FFF2-40B4-BE49-F238E27FC236}">
                      <a16:creationId xmlns:a16="http://schemas.microsoft.com/office/drawing/2014/main" id="{48F2CB5E-B117-114E-B3A4-FB4AC394CF1D}"/>
                    </a:ext>
                  </a:extLst>
                </xdr:cNvPr>
                <xdr:cNvPicPr>
                  <a:picLocks noChangeAspect="1"/>
                </xdr:cNvPicPr>
              </xdr:nvPicPr>
              <xdr:blipFill rotWithShape="1">
                <a:blip xmlns:r="http://schemas.openxmlformats.org/officeDocument/2006/relationships" r:embed="rId4" cstate="print">
                  <a:grayscl/>
                  <a:extLst>
                    <a:ext uri="{BEBA8EAE-BF5A-486C-A8C5-ECC9F3942E4B}">
                      <a14:imgProps xmlns:a14="http://schemas.microsoft.com/office/drawing/2010/main">
                        <a14:imgLayer r:embed="rId5">
                          <a14:imgEffect>
                            <a14:brightnessContrast bright="16000" contrast="5000"/>
                          </a14:imgEffect>
                        </a14:imgLayer>
                      </a14:imgProps>
                    </a:ext>
                    <a:ext uri="{28A0092B-C50C-407E-A947-70E740481C1C}">
                      <a14:useLocalDpi xmlns:a14="http://schemas.microsoft.com/office/drawing/2010/main"/>
                    </a:ext>
                  </a:extLst>
                </a:blip>
                <a:srcRect l="194" t="1118" r="45535" b="5917"/>
                <a:stretch/>
              </xdr:blipFill>
              <xdr:spPr>
                <a:xfrm rot="5400000">
                  <a:off x="1727669" y="2131204"/>
                  <a:ext cx="2609717" cy="6375403"/>
                </a:xfrm>
                <a:prstGeom prst="rect">
                  <a:avLst/>
                </a:prstGeom>
                <a:ln>
                  <a:solidFill>
                    <a:schemeClr val="tx1"/>
                  </a:solidFill>
                </a:ln>
              </xdr:spPr>
            </xdr:pic>
            <xdr:sp macro="" textlink="">
              <xdr:nvSpPr>
                <xdr:cNvPr id="10" name="TextBox 72">
                  <a:extLst>
                    <a:ext uri="{FF2B5EF4-FFF2-40B4-BE49-F238E27FC236}">
                      <a16:creationId xmlns:a16="http://schemas.microsoft.com/office/drawing/2014/main" id="{77239DDD-9FC0-DE41-B7F1-B396A9120551}"/>
                    </a:ext>
                  </a:extLst>
                </xdr:cNvPr>
                <xdr:cNvSpPr txBox="1"/>
              </xdr:nvSpPr>
              <xdr:spPr>
                <a:xfrm>
                  <a:off x="1721015" y="5070231"/>
                  <a:ext cx="171133" cy="153888"/>
                </a:xfrm>
                <a:prstGeom prst="rect">
                  <a:avLst/>
                </a:prstGeom>
                <a:noFill/>
              </xdr:spPr>
              <xdr:txBody>
                <a:bodyPr wrap="square" lIns="0" tIns="0" rIns="0" bIns="0" rtlCol="0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pl-PL" sz="1000" b="1">
                      <a:latin typeface="Arial" panose="020B0604020202020204" pitchFamily="34" charset="0"/>
                      <a:cs typeface="Arial" panose="020B0604020202020204" pitchFamily="34" charset="0"/>
                    </a:rPr>
                    <a:t>70</a:t>
                  </a:r>
                </a:p>
              </xdr:txBody>
            </xdr:sp>
            <xdr:cxnSp macro="">
              <xdr:nvCxnSpPr>
                <xdr:cNvPr id="11" name="Straight Connector 10">
                  <a:extLst>
                    <a:ext uri="{FF2B5EF4-FFF2-40B4-BE49-F238E27FC236}">
                      <a16:creationId xmlns:a16="http://schemas.microsoft.com/office/drawing/2014/main" id="{6CC86A59-11C6-DD4E-B790-2581C8E2750E}"/>
                    </a:ext>
                  </a:extLst>
                </xdr:cNvPr>
                <xdr:cNvCxnSpPr/>
              </xdr:nvCxnSpPr>
              <xdr:spPr>
                <a:xfrm>
                  <a:off x="1633978" y="5145526"/>
                  <a:ext cx="69922" cy="0"/>
                </a:xfrm>
                <a:prstGeom prst="line">
                  <a:avLst/>
                </a:prstGeom>
                <a:ln w="952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12" name="TextBox 74">
                  <a:extLst>
                    <a:ext uri="{FF2B5EF4-FFF2-40B4-BE49-F238E27FC236}">
                      <a16:creationId xmlns:a16="http://schemas.microsoft.com/office/drawing/2014/main" id="{4C3A8547-197A-4B48-997D-D394BEE992B6}"/>
                    </a:ext>
                  </a:extLst>
                </xdr:cNvPr>
                <xdr:cNvSpPr txBox="1"/>
              </xdr:nvSpPr>
              <xdr:spPr>
                <a:xfrm>
                  <a:off x="1721015" y="4849444"/>
                  <a:ext cx="209835" cy="153888"/>
                </a:xfrm>
                <a:prstGeom prst="rect">
                  <a:avLst/>
                </a:prstGeom>
                <a:noFill/>
              </xdr:spPr>
              <xdr:txBody>
                <a:bodyPr wrap="square" lIns="0" tIns="0" rIns="0" bIns="0" rtlCol="0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pl-PL" sz="1000" b="1">
                      <a:latin typeface="Arial" panose="020B0604020202020204" pitchFamily="34" charset="0"/>
                      <a:cs typeface="Arial" panose="020B0604020202020204" pitchFamily="34" charset="0"/>
                    </a:rPr>
                    <a:t>100</a:t>
                  </a:r>
                </a:p>
              </xdr:txBody>
            </xdr:sp>
            <xdr:cxnSp macro="">
              <xdr:nvCxnSpPr>
                <xdr:cNvPr id="13" name="Straight Connector 12">
                  <a:extLst>
                    <a:ext uri="{FF2B5EF4-FFF2-40B4-BE49-F238E27FC236}">
                      <a16:creationId xmlns:a16="http://schemas.microsoft.com/office/drawing/2014/main" id="{A3D006BC-761F-714B-9F10-9AA2186A0BBC}"/>
                    </a:ext>
                  </a:extLst>
                </xdr:cNvPr>
                <xdr:cNvCxnSpPr/>
              </xdr:nvCxnSpPr>
              <xdr:spPr>
                <a:xfrm>
                  <a:off x="1633978" y="4924739"/>
                  <a:ext cx="69922" cy="0"/>
                </a:xfrm>
                <a:prstGeom prst="line">
                  <a:avLst/>
                </a:prstGeom>
                <a:ln w="952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14" name="TextBox 76">
                  <a:extLst>
                    <a:ext uri="{FF2B5EF4-FFF2-40B4-BE49-F238E27FC236}">
                      <a16:creationId xmlns:a16="http://schemas.microsoft.com/office/drawing/2014/main" id="{66AFBE90-92B3-D845-8075-2326198A0781}"/>
                    </a:ext>
                  </a:extLst>
                </xdr:cNvPr>
                <xdr:cNvSpPr txBox="1"/>
              </xdr:nvSpPr>
              <xdr:spPr>
                <a:xfrm>
                  <a:off x="1721015" y="5305534"/>
                  <a:ext cx="171133" cy="153888"/>
                </a:xfrm>
                <a:prstGeom prst="rect">
                  <a:avLst/>
                </a:prstGeom>
                <a:noFill/>
              </xdr:spPr>
              <xdr:txBody>
                <a:bodyPr wrap="square" lIns="0" tIns="0" rIns="0" bIns="0" rtlCol="0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pl-PL" sz="1000" b="1">
                      <a:latin typeface="Arial" panose="020B0604020202020204" pitchFamily="34" charset="0"/>
                      <a:cs typeface="Arial" panose="020B0604020202020204" pitchFamily="34" charset="0"/>
                    </a:rPr>
                    <a:t>55</a:t>
                  </a:r>
                </a:p>
              </xdr:txBody>
            </xdr:sp>
            <xdr:cxnSp macro="">
              <xdr:nvCxnSpPr>
                <xdr:cNvPr id="15" name="Straight Connector 14">
                  <a:extLst>
                    <a:ext uri="{FF2B5EF4-FFF2-40B4-BE49-F238E27FC236}">
                      <a16:creationId xmlns:a16="http://schemas.microsoft.com/office/drawing/2014/main" id="{A2111814-B2BC-B94F-80D9-2F940761037B}"/>
                    </a:ext>
                  </a:extLst>
                </xdr:cNvPr>
                <xdr:cNvCxnSpPr/>
              </xdr:nvCxnSpPr>
              <xdr:spPr>
                <a:xfrm>
                  <a:off x="1633978" y="5380829"/>
                  <a:ext cx="69922" cy="0"/>
                </a:xfrm>
                <a:prstGeom prst="line">
                  <a:avLst/>
                </a:prstGeom>
                <a:ln w="952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16" name="TextBox 78">
                  <a:extLst>
                    <a:ext uri="{FF2B5EF4-FFF2-40B4-BE49-F238E27FC236}">
                      <a16:creationId xmlns:a16="http://schemas.microsoft.com/office/drawing/2014/main" id="{FE74B6CE-5169-4941-BDAD-1EE5F2C9C91A}"/>
                    </a:ext>
                  </a:extLst>
                </xdr:cNvPr>
                <xdr:cNvSpPr txBox="1"/>
              </xdr:nvSpPr>
              <xdr:spPr>
                <a:xfrm>
                  <a:off x="1727183" y="4676494"/>
                  <a:ext cx="331581" cy="153888"/>
                </a:xfrm>
                <a:prstGeom prst="rect">
                  <a:avLst/>
                </a:prstGeom>
                <a:noFill/>
              </xdr:spPr>
              <xdr:txBody>
                <a:bodyPr wrap="square" lIns="0" tIns="0" rIns="0" bIns="0" rtlCol="0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pl-PL" sz="1000" b="1">
                      <a:latin typeface="Arial" panose="020B0604020202020204" pitchFamily="34" charset="0"/>
                      <a:cs typeface="Arial" panose="020B0604020202020204" pitchFamily="34" charset="0"/>
                    </a:rPr>
                    <a:t>(kDa)</a:t>
                  </a:r>
                </a:p>
              </xdr:txBody>
            </xdr:sp>
            <xdr:sp macro="" textlink="">
              <xdr:nvSpPr>
                <xdr:cNvPr id="17" name="TextBox 79">
                  <a:extLst>
                    <a:ext uri="{FF2B5EF4-FFF2-40B4-BE49-F238E27FC236}">
                      <a16:creationId xmlns:a16="http://schemas.microsoft.com/office/drawing/2014/main" id="{036DC980-4BE7-094F-A367-BE4F25E1C54F}"/>
                    </a:ext>
                  </a:extLst>
                </xdr:cNvPr>
                <xdr:cNvSpPr txBox="1"/>
              </xdr:nvSpPr>
              <xdr:spPr>
                <a:xfrm>
                  <a:off x="1721015" y="5807022"/>
                  <a:ext cx="171133" cy="153888"/>
                </a:xfrm>
                <a:prstGeom prst="rect">
                  <a:avLst/>
                </a:prstGeom>
                <a:noFill/>
              </xdr:spPr>
              <xdr:txBody>
                <a:bodyPr wrap="square" lIns="0" tIns="0" rIns="0" bIns="0" rtlCol="0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pl-PL" sz="1000" b="1">
                      <a:latin typeface="Arial" panose="020B0604020202020204" pitchFamily="34" charset="0"/>
                      <a:cs typeface="Arial" panose="020B0604020202020204" pitchFamily="34" charset="0"/>
                    </a:rPr>
                    <a:t>35</a:t>
                  </a:r>
                </a:p>
              </xdr:txBody>
            </xdr:sp>
            <xdr:cxnSp macro="">
              <xdr:nvCxnSpPr>
                <xdr:cNvPr id="18" name="Straight Connector 17">
                  <a:extLst>
                    <a:ext uri="{FF2B5EF4-FFF2-40B4-BE49-F238E27FC236}">
                      <a16:creationId xmlns:a16="http://schemas.microsoft.com/office/drawing/2014/main" id="{23617EAA-8D63-504C-A997-BD1139CA746C}"/>
                    </a:ext>
                  </a:extLst>
                </xdr:cNvPr>
                <xdr:cNvCxnSpPr/>
              </xdr:nvCxnSpPr>
              <xdr:spPr>
                <a:xfrm>
                  <a:off x="1633978" y="5882317"/>
                  <a:ext cx="69922" cy="0"/>
                </a:xfrm>
                <a:prstGeom prst="line">
                  <a:avLst/>
                </a:prstGeom>
                <a:ln w="952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19" name="TextBox 81">
                  <a:extLst>
                    <a:ext uri="{FF2B5EF4-FFF2-40B4-BE49-F238E27FC236}">
                      <a16:creationId xmlns:a16="http://schemas.microsoft.com/office/drawing/2014/main" id="{25B826A7-C734-434B-985B-6DD5837F221A}"/>
                    </a:ext>
                  </a:extLst>
                </xdr:cNvPr>
                <xdr:cNvSpPr txBox="1"/>
              </xdr:nvSpPr>
              <xdr:spPr>
                <a:xfrm>
                  <a:off x="1721015" y="6103282"/>
                  <a:ext cx="171133" cy="153888"/>
                </a:xfrm>
                <a:prstGeom prst="rect">
                  <a:avLst/>
                </a:prstGeom>
                <a:noFill/>
              </xdr:spPr>
              <xdr:txBody>
                <a:bodyPr wrap="square" lIns="0" tIns="0" rIns="0" bIns="0" rtlCol="0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pl-PL" sz="1000" b="1">
                      <a:latin typeface="Arial" panose="020B0604020202020204" pitchFamily="34" charset="0"/>
                      <a:cs typeface="Arial" panose="020B0604020202020204" pitchFamily="34" charset="0"/>
                    </a:rPr>
                    <a:t>25</a:t>
                  </a:r>
                </a:p>
              </xdr:txBody>
            </xdr:sp>
            <xdr:cxnSp macro="">
              <xdr:nvCxnSpPr>
                <xdr:cNvPr id="20" name="Straight Connector 19">
                  <a:extLst>
                    <a:ext uri="{FF2B5EF4-FFF2-40B4-BE49-F238E27FC236}">
                      <a16:creationId xmlns:a16="http://schemas.microsoft.com/office/drawing/2014/main" id="{4FB2D512-29B8-0549-8798-5D0D93383C73}"/>
                    </a:ext>
                  </a:extLst>
                </xdr:cNvPr>
                <xdr:cNvCxnSpPr/>
              </xdr:nvCxnSpPr>
              <xdr:spPr>
                <a:xfrm>
                  <a:off x="1633978" y="6178577"/>
                  <a:ext cx="69922" cy="0"/>
                </a:xfrm>
                <a:prstGeom prst="line">
                  <a:avLst/>
                </a:prstGeom>
                <a:ln w="952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21" name="TextBox 14">
                  <a:extLst>
                    <a:ext uri="{FF2B5EF4-FFF2-40B4-BE49-F238E27FC236}">
                      <a16:creationId xmlns:a16="http://schemas.microsoft.com/office/drawing/2014/main" id="{375D5CA7-DB97-014B-945E-5AEB561DE8F3}"/>
                    </a:ext>
                  </a:extLst>
                </xdr:cNvPr>
                <xdr:cNvSpPr txBox="1"/>
              </xdr:nvSpPr>
              <xdr:spPr>
                <a:xfrm rot="16200000">
                  <a:off x="577056" y="4545807"/>
                  <a:ext cx="483292" cy="153888"/>
                </a:xfrm>
                <a:prstGeom prst="rect">
                  <a:avLst/>
                </a:prstGeom>
                <a:noFill/>
              </xdr:spPr>
              <xdr:txBody>
                <a:bodyPr wrap="square" lIns="0" tIns="0" rIns="0" bIns="0" rtlCol="0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pl-PL" sz="1000" b="1">
                      <a:latin typeface="Arial" panose="020B0604020202020204" pitchFamily="34" charset="0"/>
                      <a:cs typeface="Arial" panose="020B0604020202020204" pitchFamily="34" charset="0"/>
                    </a:rPr>
                    <a:t>GST</a:t>
                  </a:r>
                </a:p>
              </xdr:txBody>
            </xdr:sp>
            <xdr:sp macro="" textlink="">
              <xdr:nvSpPr>
                <xdr:cNvPr id="22" name="TextBox 15">
                  <a:extLst>
                    <a:ext uri="{FF2B5EF4-FFF2-40B4-BE49-F238E27FC236}">
                      <a16:creationId xmlns:a16="http://schemas.microsoft.com/office/drawing/2014/main" id="{4656AEE3-7D0B-334E-8E8E-09809C620386}"/>
                    </a:ext>
                  </a:extLst>
                </xdr:cNvPr>
                <xdr:cNvSpPr txBox="1"/>
              </xdr:nvSpPr>
              <xdr:spPr>
                <a:xfrm rot="16200000">
                  <a:off x="604964" y="4390835"/>
                  <a:ext cx="793237" cy="153888"/>
                </a:xfrm>
                <a:prstGeom prst="rect">
                  <a:avLst/>
                </a:prstGeom>
                <a:noFill/>
              </xdr:spPr>
              <xdr:txBody>
                <a:bodyPr wrap="square" lIns="0" tIns="0" rIns="0" bIns="0" rtlCol="0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pl-PL" sz="1000" b="1">
                      <a:latin typeface="Arial" panose="020B0604020202020204" pitchFamily="34" charset="0"/>
                      <a:cs typeface="Arial" panose="020B0604020202020204" pitchFamily="34" charset="0"/>
                    </a:rPr>
                    <a:t>GST-EPL1A</a:t>
                  </a:r>
                </a:p>
              </xdr:txBody>
            </xdr:sp>
            <xdr:sp macro="" textlink="">
              <xdr:nvSpPr>
                <xdr:cNvPr id="23" name="TextBox 16">
                  <a:extLst>
                    <a:ext uri="{FF2B5EF4-FFF2-40B4-BE49-F238E27FC236}">
                      <a16:creationId xmlns:a16="http://schemas.microsoft.com/office/drawing/2014/main" id="{73F60F01-7933-1747-BE6C-4822B45D0655}"/>
                    </a:ext>
                  </a:extLst>
                </xdr:cNvPr>
                <xdr:cNvSpPr txBox="1"/>
              </xdr:nvSpPr>
              <xdr:spPr>
                <a:xfrm rot="16200000">
                  <a:off x="1040442" y="4545807"/>
                  <a:ext cx="483292" cy="153888"/>
                </a:xfrm>
                <a:prstGeom prst="rect">
                  <a:avLst/>
                </a:prstGeom>
                <a:noFill/>
              </xdr:spPr>
              <xdr:txBody>
                <a:bodyPr wrap="square" lIns="0" tIns="0" rIns="0" bIns="0" rtlCol="0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pl-PL" sz="1000" b="1">
                      <a:latin typeface="Arial" panose="020B0604020202020204" pitchFamily="34" charset="0"/>
                      <a:cs typeface="Arial" panose="020B0604020202020204" pitchFamily="34" charset="0"/>
                    </a:rPr>
                    <a:t>GST</a:t>
                  </a:r>
                </a:p>
              </xdr:txBody>
            </xdr:sp>
            <xdr:sp macro="" textlink="">
              <xdr:nvSpPr>
                <xdr:cNvPr id="24" name="TextBox 17">
                  <a:extLst>
                    <a:ext uri="{FF2B5EF4-FFF2-40B4-BE49-F238E27FC236}">
                      <a16:creationId xmlns:a16="http://schemas.microsoft.com/office/drawing/2014/main" id="{605BD36C-DCA5-7545-9560-9A82072C9422}"/>
                    </a:ext>
                  </a:extLst>
                </xdr:cNvPr>
                <xdr:cNvSpPr txBox="1"/>
              </xdr:nvSpPr>
              <xdr:spPr>
                <a:xfrm rot="16200000">
                  <a:off x="1068349" y="4390832"/>
                  <a:ext cx="793242" cy="153888"/>
                </a:xfrm>
                <a:prstGeom prst="rect">
                  <a:avLst/>
                </a:prstGeom>
                <a:noFill/>
              </xdr:spPr>
              <xdr:txBody>
                <a:bodyPr wrap="square" lIns="0" tIns="0" rIns="0" bIns="0" rtlCol="0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pl-PL" sz="1000" b="1">
                      <a:latin typeface="Arial" panose="020B0604020202020204" pitchFamily="34" charset="0"/>
                      <a:cs typeface="Arial" panose="020B0604020202020204" pitchFamily="34" charset="0"/>
                    </a:rPr>
                    <a:t>GST-EPL1B</a:t>
                  </a:r>
                </a:p>
              </xdr:txBody>
            </xdr:sp>
            <xdr:cxnSp macro="">
              <xdr:nvCxnSpPr>
                <xdr:cNvPr id="25" name="Straight Connector 24">
                  <a:extLst>
                    <a:ext uri="{FF2B5EF4-FFF2-40B4-BE49-F238E27FC236}">
                      <a16:creationId xmlns:a16="http://schemas.microsoft.com/office/drawing/2014/main" id="{498C1402-FFF7-504F-9E09-C035304A0BCC}"/>
                    </a:ext>
                  </a:extLst>
                </xdr:cNvPr>
                <xdr:cNvCxnSpPr/>
              </xdr:nvCxnSpPr>
              <xdr:spPr>
                <a:xfrm>
                  <a:off x="610545" y="4074021"/>
                  <a:ext cx="1023666" cy="0"/>
                </a:xfrm>
                <a:prstGeom prst="line">
                  <a:avLst/>
                </a:prstGeom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26" name="TextBox 203">
                  <a:extLst>
                    <a:ext uri="{FF2B5EF4-FFF2-40B4-BE49-F238E27FC236}">
                      <a16:creationId xmlns:a16="http://schemas.microsoft.com/office/drawing/2014/main" id="{0B8B08F1-568F-1947-A89E-D7F130190892}"/>
                    </a:ext>
                  </a:extLst>
                </xdr:cNvPr>
                <xdr:cNvSpPr txBox="1"/>
              </xdr:nvSpPr>
              <xdr:spPr>
                <a:xfrm>
                  <a:off x="799245" y="3917273"/>
                  <a:ext cx="646266" cy="153888"/>
                </a:xfrm>
                <a:prstGeom prst="rect">
                  <a:avLst/>
                </a:prstGeom>
                <a:noFill/>
              </xdr:spPr>
              <xdr:txBody>
                <a:bodyPr wrap="square" lIns="0" tIns="0" rIns="0" bIns="0" rtlCol="0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pl-PL" sz="1000" b="1">
                      <a:latin typeface="Arial" panose="020B0604020202020204" pitchFamily="34" charset="0"/>
                      <a:cs typeface="Arial" panose="020B0604020202020204" pitchFamily="34" charset="0"/>
                    </a:rPr>
                    <a:t>His-HAM1</a:t>
                  </a:r>
                </a:p>
              </xdr:txBody>
            </xdr:sp>
          </xdr:grpSp>
          <xdr:sp macro="" textlink="">
            <xdr:nvSpPr>
              <xdr:cNvPr id="27" name="Rectangle 26">
                <a:extLst>
                  <a:ext uri="{FF2B5EF4-FFF2-40B4-BE49-F238E27FC236}">
                    <a16:creationId xmlns:a16="http://schemas.microsoft.com/office/drawing/2014/main" id="{BF194E27-1502-F540-B150-23B171CDFD31}"/>
                  </a:ext>
                </a:extLst>
              </xdr:cNvPr>
              <xdr:cNvSpPr/>
            </xdr:nvSpPr>
            <xdr:spPr>
              <a:xfrm>
                <a:off x="6809859" y="1296588"/>
                <a:ext cx="1046877" cy="1491545"/>
              </a:xfrm>
              <a:prstGeom prst="rect">
                <a:avLst/>
              </a:prstGeom>
              <a:noFill/>
              <a:ln>
                <a:solidFill>
                  <a:srgbClr val="C00000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US"/>
              </a:p>
            </xdr:txBody>
          </xdr:sp>
          <xdr:grpSp>
            <xdr:nvGrpSpPr>
              <xdr:cNvPr id="29" name="Grupa 98">
                <a:extLst>
                  <a:ext uri="{FF2B5EF4-FFF2-40B4-BE49-F238E27FC236}">
                    <a16:creationId xmlns:a16="http://schemas.microsoft.com/office/drawing/2014/main" id="{872EB700-3ADC-E64C-937E-E6922EBE6B4D}"/>
                  </a:ext>
                </a:extLst>
              </xdr:cNvPr>
              <xdr:cNvGrpSpPr/>
            </xdr:nvGrpSpPr>
            <xdr:grpSpPr>
              <a:xfrm>
                <a:off x="9844313" y="124013"/>
                <a:ext cx="1451807" cy="2626954"/>
                <a:chOff x="-390379" y="3917273"/>
                <a:chExt cx="1312441" cy="2430919"/>
              </a:xfrm>
            </xdr:grpSpPr>
            <xdr:sp macro="" textlink="">
              <xdr:nvSpPr>
                <xdr:cNvPr id="30" name="TextBox 87">
                  <a:extLst>
                    <a:ext uri="{FF2B5EF4-FFF2-40B4-BE49-F238E27FC236}">
                      <a16:creationId xmlns:a16="http://schemas.microsoft.com/office/drawing/2014/main" id="{5FF30CC3-DAB7-BA43-81CD-8A2CCBE96F07}"/>
                    </a:ext>
                  </a:extLst>
                </xdr:cNvPr>
                <xdr:cNvSpPr txBox="1"/>
              </xdr:nvSpPr>
              <xdr:spPr>
                <a:xfrm>
                  <a:off x="709528" y="5138393"/>
                  <a:ext cx="171133" cy="153888"/>
                </a:xfrm>
                <a:prstGeom prst="rect">
                  <a:avLst/>
                </a:prstGeom>
                <a:noFill/>
              </xdr:spPr>
              <xdr:txBody>
                <a:bodyPr wrap="square" lIns="0" tIns="0" rIns="0" bIns="0" rtlCol="0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pl-PL" sz="1000" b="1">
                      <a:latin typeface="Arial" panose="020B0604020202020204" pitchFamily="34" charset="0"/>
                      <a:cs typeface="Arial" panose="020B0604020202020204" pitchFamily="34" charset="0"/>
                    </a:rPr>
                    <a:t>70</a:t>
                  </a:r>
                </a:p>
              </xdr:txBody>
            </xdr:sp>
            <xdr:cxnSp macro="">
              <xdr:nvCxnSpPr>
                <xdr:cNvPr id="31" name="Straight Connector 30">
                  <a:extLst>
                    <a:ext uri="{FF2B5EF4-FFF2-40B4-BE49-F238E27FC236}">
                      <a16:creationId xmlns:a16="http://schemas.microsoft.com/office/drawing/2014/main" id="{F33B2991-923F-7344-B53F-E27191D3C3DE}"/>
                    </a:ext>
                  </a:extLst>
                </xdr:cNvPr>
                <xdr:cNvCxnSpPr/>
              </xdr:nvCxnSpPr>
              <xdr:spPr>
                <a:xfrm>
                  <a:off x="629199" y="5213683"/>
                  <a:ext cx="69922" cy="0"/>
                </a:xfrm>
                <a:prstGeom prst="line">
                  <a:avLst/>
                </a:prstGeom>
                <a:ln w="952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32" name="TextBox 89">
                  <a:extLst>
                    <a:ext uri="{FF2B5EF4-FFF2-40B4-BE49-F238E27FC236}">
                      <a16:creationId xmlns:a16="http://schemas.microsoft.com/office/drawing/2014/main" id="{0662B2B1-BFA2-9B4D-9A16-258670F0CFE6}"/>
                    </a:ext>
                  </a:extLst>
                </xdr:cNvPr>
                <xdr:cNvSpPr txBox="1"/>
              </xdr:nvSpPr>
              <xdr:spPr>
                <a:xfrm>
                  <a:off x="709528" y="4917606"/>
                  <a:ext cx="212534" cy="153888"/>
                </a:xfrm>
                <a:prstGeom prst="rect">
                  <a:avLst/>
                </a:prstGeom>
                <a:noFill/>
              </xdr:spPr>
              <xdr:txBody>
                <a:bodyPr wrap="square" lIns="0" tIns="0" rIns="0" bIns="0" rtlCol="0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pl-PL" sz="1000" b="1">
                      <a:latin typeface="Arial" panose="020B0604020202020204" pitchFamily="34" charset="0"/>
                      <a:cs typeface="Arial" panose="020B0604020202020204" pitchFamily="34" charset="0"/>
                    </a:rPr>
                    <a:t>100</a:t>
                  </a:r>
                </a:p>
              </xdr:txBody>
            </xdr:sp>
            <xdr:cxnSp macro="">
              <xdr:nvCxnSpPr>
                <xdr:cNvPr id="33" name="Straight Connector 32">
                  <a:extLst>
                    <a:ext uri="{FF2B5EF4-FFF2-40B4-BE49-F238E27FC236}">
                      <a16:creationId xmlns:a16="http://schemas.microsoft.com/office/drawing/2014/main" id="{B04217DE-E3AB-6D47-825C-627ED7E88FCA}"/>
                    </a:ext>
                  </a:extLst>
                </xdr:cNvPr>
                <xdr:cNvCxnSpPr/>
              </xdr:nvCxnSpPr>
              <xdr:spPr>
                <a:xfrm>
                  <a:off x="629199" y="4992896"/>
                  <a:ext cx="69922" cy="0"/>
                </a:xfrm>
                <a:prstGeom prst="line">
                  <a:avLst/>
                </a:prstGeom>
                <a:ln w="952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34" name="TextBox 91">
                  <a:extLst>
                    <a:ext uri="{FF2B5EF4-FFF2-40B4-BE49-F238E27FC236}">
                      <a16:creationId xmlns:a16="http://schemas.microsoft.com/office/drawing/2014/main" id="{A420778E-14D3-3743-AD75-FA861D08DAD2}"/>
                    </a:ext>
                  </a:extLst>
                </xdr:cNvPr>
                <xdr:cNvSpPr txBox="1"/>
              </xdr:nvSpPr>
              <xdr:spPr>
                <a:xfrm>
                  <a:off x="709528" y="5383222"/>
                  <a:ext cx="171133" cy="153888"/>
                </a:xfrm>
                <a:prstGeom prst="rect">
                  <a:avLst/>
                </a:prstGeom>
                <a:noFill/>
              </xdr:spPr>
              <xdr:txBody>
                <a:bodyPr wrap="square" lIns="0" tIns="0" rIns="0" bIns="0" rtlCol="0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pl-PL" sz="1000" b="1">
                      <a:latin typeface="Arial" panose="020B0604020202020204" pitchFamily="34" charset="0"/>
                      <a:cs typeface="Arial" panose="020B0604020202020204" pitchFamily="34" charset="0"/>
                    </a:rPr>
                    <a:t>55</a:t>
                  </a:r>
                </a:p>
              </xdr:txBody>
            </xdr:sp>
            <xdr:cxnSp macro="">
              <xdr:nvCxnSpPr>
                <xdr:cNvPr id="35" name="Straight Connector 34">
                  <a:extLst>
                    <a:ext uri="{FF2B5EF4-FFF2-40B4-BE49-F238E27FC236}">
                      <a16:creationId xmlns:a16="http://schemas.microsoft.com/office/drawing/2014/main" id="{E7CD1A7D-1E79-6649-B9C6-0251D39354BF}"/>
                    </a:ext>
                  </a:extLst>
                </xdr:cNvPr>
                <xdr:cNvCxnSpPr/>
              </xdr:nvCxnSpPr>
              <xdr:spPr>
                <a:xfrm>
                  <a:off x="629199" y="5458512"/>
                  <a:ext cx="69922" cy="0"/>
                </a:xfrm>
                <a:prstGeom prst="line">
                  <a:avLst/>
                </a:prstGeom>
                <a:ln w="952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36" name="TextBox 94">
                  <a:extLst>
                    <a:ext uri="{FF2B5EF4-FFF2-40B4-BE49-F238E27FC236}">
                      <a16:creationId xmlns:a16="http://schemas.microsoft.com/office/drawing/2014/main" id="{DD60C678-668D-4240-BE94-5C274D3E8A2E}"/>
                    </a:ext>
                  </a:extLst>
                </xdr:cNvPr>
                <xdr:cNvSpPr txBox="1"/>
              </xdr:nvSpPr>
              <xdr:spPr>
                <a:xfrm>
                  <a:off x="709528" y="5879945"/>
                  <a:ext cx="171133" cy="153888"/>
                </a:xfrm>
                <a:prstGeom prst="rect">
                  <a:avLst/>
                </a:prstGeom>
                <a:noFill/>
              </xdr:spPr>
              <xdr:txBody>
                <a:bodyPr wrap="square" lIns="0" tIns="0" rIns="0" bIns="0" rtlCol="0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pl-PL" sz="1000" b="1">
                      <a:latin typeface="Arial" panose="020B0604020202020204" pitchFamily="34" charset="0"/>
                      <a:cs typeface="Arial" panose="020B0604020202020204" pitchFamily="34" charset="0"/>
                    </a:rPr>
                    <a:t>35</a:t>
                  </a:r>
                </a:p>
              </xdr:txBody>
            </xdr:sp>
            <xdr:cxnSp macro="">
              <xdr:nvCxnSpPr>
                <xdr:cNvPr id="37" name="Straight Connector 36">
                  <a:extLst>
                    <a:ext uri="{FF2B5EF4-FFF2-40B4-BE49-F238E27FC236}">
                      <a16:creationId xmlns:a16="http://schemas.microsoft.com/office/drawing/2014/main" id="{CD6CB7F6-E646-AF40-88CF-FAF90604DDD9}"/>
                    </a:ext>
                  </a:extLst>
                </xdr:cNvPr>
                <xdr:cNvCxnSpPr/>
              </xdr:nvCxnSpPr>
              <xdr:spPr>
                <a:xfrm>
                  <a:off x="629199" y="5955235"/>
                  <a:ext cx="69922" cy="0"/>
                </a:xfrm>
                <a:prstGeom prst="line">
                  <a:avLst/>
                </a:prstGeom>
                <a:ln w="952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38" name="TextBox 96">
                  <a:extLst>
                    <a:ext uri="{FF2B5EF4-FFF2-40B4-BE49-F238E27FC236}">
                      <a16:creationId xmlns:a16="http://schemas.microsoft.com/office/drawing/2014/main" id="{A37FE5DA-0EA2-D744-A95E-980DA8A6ACF4}"/>
                    </a:ext>
                  </a:extLst>
                </xdr:cNvPr>
                <xdr:cNvSpPr txBox="1"/>
              </xdr:nvSpPr>
              <xdr:spPr>
                <a:xfrm>
                  <a:off x="709528" y="6194304"/>
                  <a:ext cx="171133" cy="153888"/>
                </a:xfrm>
                <a:prstGeom prst="rect">
                  <a:avLst/>
                </a:prstGeom>
                <a:noFill/>
              </xdr:spPr>
              <xdr:txBody>
                <a:bodyPr wrap="square" lIns="0" tIns="0" rIns="0" bIns="0" rtlCol="0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pl-PL" sz="1000" b="1">
                      <a:latin typeface="Arial" panose="020B0604020202020204" pitchFamily="34" charset="0"/>
                      <a:cs typeface="Arial" panose="020B0604020202020204" pitchFamily="34" charset="0"/>
                    </a:rPr>
                    <a:t>25</a:t>
                  </a:r>
                </a:p>
              </xdr:txBody>
            </xdr:sp>
            <xdr:cxnSp macro="">
              <xdr:nvCxnSpPr>
                <xdr:cNvPr id="39" name="Straight Connector 38">
                  <a:extLst>
                    <a:ext uri="{FF2B5EF4-FFF2-40B4-BE49-F238E27FC236}">
                      <a16:creationId xmlns:a16="http://schemas.microsoft.com/office/drawing/2014/main" id="{2E42FDBC-0BA9-5546-8962-631D6DF7281F}"/>
                    </a:ext>
                  </a:extLst>
                </xdr:cNvPr>
                <xdr:cNvCxnSpPr/>
              </xdr:nvCxnSpPr>
              <xdr:spPr>
                <a:xfrm>
                  <a:off x="629199" y="6269594"/>
                  <a:ext cx="69922" cy="0"/>
                </a:xfrm>
                <a:prstGeom prst="line">
                  <a:avLst/>
                </a:prstGeom>
                <a:ln w="952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40" name="TextBox 180">
                  <a:extLst>
                    <a:ext uri="{FF2B5EF4-FFF2-40B4-BE49-F238E27FC236}">
                      <a16:creationId xmlns:a16="http://schemas.microsoft.com/office/drawing/2014/main" id="{4D40630F-4C42-6D42-80D4-0C2C0D75E88F}"/>
                    </a:ext>
                  </a:extLst>
                </xdr:cNvPr>
                <xdr:cNvSpPr txBox="1"/>
              </xdr:nvSpPr>
              <xdr:spPr>
                <a:xfrm rot="16200000">
                  <a:off x="-507940" y="4545807"/>
                  <a:ext cx="483292" cy="153888"/>
                </a:xfrm>
                <a:prstGeom prst="rect">
                  <a:avLst/>
                </a:prstGeom>
                <a:noFill/>
              </xdr:spPr>
              <xdr:txBody>
                <a:bodyPr wrap="square" lIns="0" tIns="0" rIns="0" bIns="0" rtlCol="0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pl-PL" sz="1000" b="1">
                      <a:latin typeface="Arial" panose="020B0604020202020204" pitchFamily="34" charset="0"/>
                      <a:cs typeface="Arial" panose="020B0604020202020204" pitchFamily="34" charset="0"/>
                    </a:rPr>
                    <a:t>GST</a:t>
                  </a:r>
                </a:p>
              </xdr:txBody>
            </xdr:sp>
            <xdr:sp macro="" textlink="">
              <xdr:nvSpPr>
                <xdr:cNvPr id="41" name="TextBox 181">
                  <a:extLst>
                    <a:ext uri="{FF2B5EF4-FFF2-40B4-BE49-F238E27FC236}">
                      <a16:creationId xmlns:a16="http://schemas.microsoft.com/office/drawing/2014/main" id="{59BC4087-112E-2346-8EF0-563D0C262BDE}"/>
                    </a:ext>
                  </a:extLst>
                </xdr:cNvPr>
                <xdr:cNvSpPr txBox="1"/>
              </xdr:nvSpPr>
              <xdr:spPr>
                <a:xfrm rot="16200000">
                  <a:off x="-480003" y="4390833"/>
                  <a:ext cx="793240" cy="153888"/>
                </a:xfrm>
                <a:prstGeom prst="rect">
                  <a:avLst/>
                </a:prstGeom>
                <a:noFill/>
              </xdr:spPr>
              <xdr:txBody>
                <a:bodyPr wrap="square" lIns="0" tIns="0" rIns="0" bIns="0" rtlCol="0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pl-PL" sz="1000" b="1">
                      <a:latin typeface="Arial" panose="020B0604020202020204" pitchFamily="34" charset="0"/>
                      <a:cs typeface="Arial" panose="020B0604020202020204" pitchFamily="34" charset="0"/>
                    </a:rPr>
                    <a:t>GST-EPL1A</a:t>
                  </a:r>
                </a:p>
              </xdr:txBody>
            </xdr:sp>
            <xdr:sp macro="" textlink="">
              <xdr:nvSpPr>
                <xdr:cNvPr id="42" name="TextBox 182">
                  <a:extLst>
                    <a:ext uri="{FF2B5EF4-FFF2-40B4-BE49-F238E27FC236}">
                      <a16:creationId xmlns:a16="http://schemas.microsoft.com/office/drawing/2014/main" id="{84A6C71E-EEA8-9C48-827A-3389E73E1917}"/>
                    </a:ext>
                  </a:extLst>
                </xdr:cNvPr>
                <xdr:cNvSpPr txBox="1"/>
              </xdr:nvSpPr>
              <xdr:spPr>
                <a:xfrm rot="16200000">
                  <a:off x="69755" y="4545807"/>
                  <a:ext cx="483292" cy="153888"/>
                </a:xfrm>
                <a:prstGeom prst="rect">
                  <a:avLst/>
                </a:prstGeom>
                <a:noFill/>
              </xdr:spPr>
              <xdr:txBody>
                <a:bodyPr wrap="square" lIns="0" tIns="0" rIns="0" bIns="0" rtlCol="0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pl-PL" sz="1000" b="1">
                      <a:latin typeface="Arial" panose="020B0604020202020204" pitchFamily="34" charset="0"/>
                      <a:cs typeface="Arial" panose="020B0604020202020204" pitchFamily="34" charset="0"/>
                    </a:rPr>
                    <a:t>GST</a:t>
                  </a:r>
                </a:p>
              </xdr:txBody>
            </xdr:sp>
            <xdr:sp macro="" textlink="">
              <xdr:nvSpPr>
                <xdr:cNvPr id="43" name="TextBox 183">
                  <a:extLst>
                    <a:ext uri="{FF2B5EF4-FFF2-40B4-BE49-F238E27FC236}">
                      <a16:creationId xmlns:a16="http://schemas.microsoft.com/office/drawing/2014/main" id="{58259631-BDC5-814F-B3BB-AAEA838CDD9B}"/>
                    </a:ext>
                  </a:extLst>
                </xdr:cNvPr>
                <xdr:cNvSpPr txBox="1"/>
              </xdr:nvSpPr>
              <xdr:spPr>
                <a:xfrm rot="16200000">
                  <a:off x="97652" y="4390831"/>
                  <a:ext cx="793245" cy="153888"/>
                </a:xfrm>
                <a:prstGeom prst="rect">
                  <a:avLst/>
                </a:prstGeom>
                <a:noFill/>
              </xdr:spPr>
              <xdr:txBody>
                <a:bodyPr wrap="square" lIns="0" tIns="0" rIns="0" bIns="0" rtlCol="0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pl-PL" sz="1000" b="1">
                      <a:latin typeface="Arial" panose="020B0604020202020204" pitchFamily="34" charset="0"/>
                      <a:cs typeface="Arial" panose="020B0604020202020204" pitchFamily="34" charset="0"/>
                    </a:rPr>
                    <a:t>GST-EPL1B</a:t>
                  </a:r>
                </a:p>
              </xdr:txBody>
            </xdr:sp>
            <xdr:sp macro="" textlink="">
              <xdr:nvSpPr>
                <xdr:cNvPr id="44" name="TextBox 209">
                  <a:extLst>
                    <a:ext uri="{FF2B5EF4-FFF2-40B4-BE49-F238E27FC236}">
                      <a16:creationId xmlns:a16="http://schemas.microsoft.com/office/drawing/2014/main" id="{2FC56408-E831-C34D-9598-C2F05BDFE461}"/>
                    </a:ext>
                  </a:extLst>
                </xdr:cNvPr>
                <xdr:cNvSpPr txBox="1"/>
              </xdr:nvSpPr>
              <xdr:spPr>
                <a:xfrm>
                  <a:off x="-201704" y="3917273"/>
                  <a:ext cx="646266" cy="153888"/>
                </a:xfrm>
                <a:prstGeom prst="rect">
                  <a:avLst/>
                </a:prstGeom>
                <a:noFill/>
              </xdr:spPr>
              <xdr:txBody>
                <a:bodyPr wrap="square" lIns="0" tIns="0" rIns="0" bIns="0" rtlCol="0">
                  <a:sp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pl-PL" sz="1000" b="1">
                      <a:latin typeface="Arial" panose="020B0604020202020204" pitchFamily="34" charset="0"/>
                      <a:cs typeface="Arial" panose="020B0604020202020204" pitchFamily="34" charset="0"/>
                    </a:rPr>
                    <a:t>His-HAM2</a:t>
                  </a:r>
                </a:p>
              </xdr:txBody>
            </xdr:sp>
            <xdr:cxnSp macro="">
              <xdr:nvCxnSpPr>
                <xdr:cNvPr id="45" name="Straight Connector 44">
                  <a:extLst>
                    <a:ext uri="{FF2B5EF4-FFF2-40B4-BE49-F238E27FC236}">
                      <a16:creationId xmlns:a16="http://schemas.microsoft.com/office/drawing/2014/main" id="{FAF0B726-65A1-BC49-B143-AA39E1AEAACB}"/>
                    </a:ext>
                  </a:extLst>
                </xdr:cNvPr>
                <xdr:cNvCxnSpPr/>
              </xdr:nvCxnSpPr>
              <xdr:spPr>
                <a:xfrm>
                  <a:off x="-390379" y="4074021"/>
                  <a:ext cx="1023666" cy="0"/>
                </a:xfrm>
                <a:prstGeom prst="line">
                  <a:avLst/>
                </a:prstGeom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</xdr:grpSp>
        </xdr:grpSp>
        <xdr:sp macro="" textlink="">
          <xdr:nvSpPr>
            <xdr:cNvPr id="46" name="Rectangle 45">
              <a:extLst>
                <a:ext uri="{FF2B5EF4-FFF2-40B4-BE49-F238E27FC236}">
                  <a16:creationId xmlns:a16="http://schemas.microsoft.com/office/drawing/2014/main" id="{21EA3A5D-A6F0-C044-AB28-804F8DC7C4BE}"/>
                </a:ext>
              </a:extLst>
            </xdr:cNvPr>
            <xdr:cNvSpPr/>
          </xdr:nvSpPr>
          <xdr:spPr>
            <a:xfrm>
              <a:off x="9877366" y="1192412"/>
              <a:ext cx="1108571" cy="1505110"/>
            </a:xfrm>
            <a:prstGeom prst="rect">
              <a:avLst/>
            </a:prstGeom>
            <a:noFill/>
            <a:ln>
              <a:solidFill>
                <a:srgbClr val="C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/>
            </a:p>
          </xdr:txBody>
        </xdr:sp>
      </xdr:grpSp>
      <xdr:sp macro="" textlink="">
        <xdr:nvSpPr>
          <xdr:cNvPr id="28" name="TextBox 27">
            <a:extLst>
              <a:ext uri="{FF2B5EF4-FFF2-40B4-BE49-F238E27FC236}">
                <a16:creationId xmlns:a16="http://schemas.microsoft.com/office/drawing/2014/main" id="{848DBD5F-C033-DF4F-AA52-F8445A00CF9A}"/>
              </a:ext>
            </a:extLst>
          </xdr:cNvPr>
          <xdr:cNvSpPr txBox="1"/>
        </xdr:nvSpPr>
        <xdr:spPr>
          <a:xfrm>
            <a:off x="6885022" y="2751855"/>
            <a:ext cx="820561" cy="261149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/>
              <a:t>WB:</a:t>
            </a:r>
            <a:r>
              <a:rPr lang="el-GR" sz="1100"/>
              <a:t>α</a:t>
            </a:r>
            <a:r>
              <a:rPr lang="en-US" sz="1100"/>
              <a:t>His</a:t>
            </a:r>
          </a:p>
        </xdr:txBody>
      </xdr:sp>
    </xdr:grpSp>
    <xdr:clientData/>
  </xdr:twoCellAnchor>
  <xdr:twoCellAnchor>
    <xdr:from>
      <xdr:col>0</xdr:col>
      <xdr:colOff>149931</xdr:colOff>
      <xdr:row>39</xdr:row>
      <xdr:rowOff>191363</xdr:rowOff>
    </xdr:from>
    <xdr:to>
      <xdr:col>10</xdr:col>
      <xdr:colOff>582959</xdr:colOff>
      <xdr:row>54</xdr:row>
      <xdr:rowOff>158753</xdr:rowOff>
    </xdr:to>
    <xdr:grpSp>
      <xdr:nvGrpSpPr>
        <xdr:cNvPr id="95" name="Group 94">
          <a:extLst>
            <a:ext uri="{FF2B5EF4-FFF2-40B4-BE49-F238E27FC236}">
              <a16:creationId xmlns:a16="http://schemas.microsoft.com/office/drawing/2014/main" id="{9900E231-5E16-9042-99E3-95ADC7647DFD}"/>
            </a:ext>
          </a:extLst>
        </xdr:cNvPr>
        <xdr:cNvGrpSpPr/>
      </xdr:nvGrpSpPr>
      <xdr:grpSpPr>
        <a:xfrm>
          <a:off x="149931" y="7758446"/>
          <a:ext cx="7135806" cy="2877807"/>
          <a:chOff x="6113721" y="5951279"/>
          <a:chExt cx="7235077" cy="2847816"/>
        </a:xfrm>
      </xdr:grpSpPr>
      <xdr:grpSp>
        <xdr:nvGrpSpPr>
          <xdr:cNvPr id="47" name="Group 46">
            <a:extLst>
              <a:ext uri="{FF2B5EF4-FFF2-40B4-BE49-F238E27FC236}">
                <a16:creationId xmlns:a16="http://schemas.microsoft.com/office/drawing/2014/main" id="{DB23FC36-64BE-6642-80C3-A3C573E7C90B}"/>
              </a:ext>
            </a:extLst>
          </xdr:cNvPr>
          <xdr:cNvGrpSpPr/>
        </xdr:nvGrpSpPr>
        <xdr:grpSpPr>
          <a:xfrm>
            <a:off x="6113721" y="5951279"/>
            <a:ext cx="7235077" cy="2847816"/>
            <a:chOff x="715385" y="721106"/>
            <a:chExt cx="6474554" cy="2826222"/>
          </a:xfrm>
        </xdr:grpSpPr>
        <xdr:grpSp>
          <xdr:nvGrpSpPr>
            <xdr:cNvPr id="48" name="Grupa 97">
              <a:extLst>
                <a:ext uri="{FF2B5EF4-FFF2-40B4-BE49-F238E27FC236}">
                  <a16:creationId xmlns:a16="http://schemas.microsoft.com/office/drawing/2014/main" id="{34476F1E-21F3-E24A-8CAE-47BDC3524647}"/>
                </a:ext>
              </a:extLst>
            </xdr:cNvPr>
            <xdr:cNvGrpSpPr/>
          </xdr:nvGrpSpPr>
          <xdr:grpSpPr>
            <a:xfrm>
              <a:off x="715385" y="721106"/>
              <a:ext cx="6474554" cy="2826222"/>
              <a:chOff x="777267" y="3917273"/>
              <a:chExt cx="6474554" cy="2826222"/>
            </a:xfrm>
          </xdr:grpSpPr>
          <xdr:pic>
            <xdr:nvPicPr>
              <xdr:cNvPr id="68" name="Picture 67">
                <a:extLst>
                  <a:ext uri="{FF2B5EF4-FFF2-40B4-BE49-F238E27FC236}">
                    <a16:creationId xmlns:a16="http://schemas.microsoft.com/office/drawing/2014/main" id="{58C3BECD-2EDE-794D-BF7F-A237369C92F7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6" cstate="print">
                <a:grayscl/>
                <a:extLst>
                  <a:ext uri="{BEBA8EAE-BF5A-486C-A8C5-ECC9F3942E4B}">
                    <a14:imgProps xmlns:a14="http://schemas.microsoft.com/office/drawing/2010/main">
                      <a14:imgLayer r:embed="rId7">
                        <a14:imgEffect>
                          <a14:brightnessContrast bright="16000" contrast="5000"/>
                        </a14:imgEffect>
                      </a14:imgLayer>
                    </a14:imgProps>
                  </a:ext>
                  <a:ext uri="{28A0092B-C50C-407E-A947-70E740481C1C}">
                    <a14:useLocalDpi xmlns:a14="http://schemas.microsoft.com/office/drawing/2010/main"/>
                  </a:ext>
                </a:extLst>
              </a:blip>
              <a:srcRect l="849" t="-338" r="43178" b="5921"/>
              <a:stretch/>
            </xdr:blipFill>
            <xdr:spPr>
              <a:xfrm rot="5400000">
                <a:off x="2668845" y="2160520"/>
                <a:ext cx="2691397" cy="6474554"/>
              </a:xfrm>
              <a:prstGeom prst="rect">
                <a:avLst/>
              </a:prstGeom>
              <a:ln>
                <a:solidFill>
                  <a:schemeClr val="tx1"/>
                </a:solidFill>
              </a:ln>
            </xdr:spPr>
          </xdr:pic>
          <xdr:sp macro="" textlink="">
            <xdr:nvSpPr>
              <xdr:cNvPr id="69" name="TextBox 61">
                <a:extLst>
                  <a:ext uri="{FF2B5EF4-FFF2-40B4-BE49-F238E27FC236}">
                    <a16:creationId xmlns:a16="http://schemas.microsoft.com/office/drawing/2014/main" id="{EDBD0785-D2B6-4B4C-BC89-861E3B3B021A}"/>
                  </a:ext>
                </a:extLst>
              </xdr:cNvPr>
              <xdr:cNvSpPr txBox="1"/>
            </xdr:nvSpPr>
            <xdr:spPr>
              <a:xfrm>
                <a:off x="3930814" y="5070232"/>
                <a:ext cx="171133" cy="153888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pl-PL" sz="1000" b="1">
                    <a:latin typeface="Arial" panose="020B0604020202020204" pitchFamily="34" charset="0"/>
                    <a:cs typeface="Arial" panose="020B0604020202020204" pitchFamily="34" charset="0"/>
                  </a:rPr>
                  <a:t>70</a:t>
                </a:r>
              </a:p>
            </xdr:txBody>
          </xdr:sp>
          <xdr:cxnSp macro="">
            <xdr:nvCxnSpPr>
              <xdr:cNvPr id="70" name="Straight Connector 69">
                <a:extLst>
                  <a:ext uri="{FF2B5EF4-FFF2-40B4-BE49-F238E27FC236}">
                    <a16:creationId xmlns:a16="http://schemas.microsoft.com/office/drawing/2014/main" id="{77DE7F4A-24EA-1149-8493-6A42A5913BA4}"/>
                  </a:ext>
                </a:extLst>
              </xdr:cNvPr>
              <xdr:cNvCxnSpPr/>
            </xdr:nvCxnSpPr>
            <xdr:spPr>
              <a:xfrm>
                <a:off x="3845511" y="5145526"/>
                <a:ext cx="69922" cy="0"/>
              </a:xfrm>
              <a:prstGeom prst="line">
                <a:avLst/>
              </a:prstGeom>
              <a:ln w="952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71" name="TextBox 63">
                <a:extLst>
                  <a:ext uri="{FF2B5EF4-FFF2-40B4-BE49-F238E27FC236}">
                    <a16:creationId xmlns:a16="http://schemas.microsoft.com/office/drawing/2014/main" id="{90B8BFF3-0F1B-0D4C-A7C3-86805986C902}"/>
                  </a:ext>
                </a:extLst>
              </xdr:cNvPr>
              <xdr:cNvSpPr txBox="1"/>
            </xdr:nvSpPr>
            <xdr:spPr>
              <a:xfrm>
                <a:off x="3930814" y="4849445"/>
                <a:ext cx="218715" cy="153888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pl-PL" sz="1000" b="1">
                    <a:latin typeface="Arial" panose="020B0604020202020204" pitchFamily="34" charset="0"/>
                    <a:cs typeface="Arial" panose="020B0604020202020204" pitchFamily="34" charset="0"/>
                  </a:rPr>
                  <a:t>100</a:t>
                </a:r>
              </a:p>
            </xdr:txBody>
          </xdr:sp>
          <xdr:cxnSp macro="">
            <xdr:nvCxnSpPr>
              <xdr:cNvPr id="72" name="Straight Connector 71">
                <a:extLst>
                  <a:ext uri="{FF2B5EF4-FFF2-40B4-BE49-F238E27FC236}">
                    <a16:creationId xmlns:a16="http://schemas.microsoft.com/office/drawing/2014/main" id="{B10C7950-C165-974C-B743-76A6B265CC6A}"/>
                  </a:ext>
                </a:extLst>
              </xdr:cNvPr>
              <xdr:cNvCxnSpPr/>
            </xdr:nvCxnSpPr>
            <xdr:spPr>
              <a:xfrm>
                <a:off x="3845511" y="4924739"/>
                <a:ext cx="69922" cy="0"/>
              </a:xfrm>
              <a:prstGeom prst="line">
                <a:avLst/>
              </a:prstGeom>
              <a:ln w="952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73" name="TextBox 65">
                <a:extLst>
                  <a:ext uri="{FF2B5EF4-FFF2-40B4-BE49-F238E27FC236}">
                    <a16:creationId xmlns:a16="http://schemas.microsoft.com/office/drawing/2014/main" id="{D194C5B9-5E70-0644-9F54-5E6C1D502337}"/>
                  </a:ext>
                </a:extLst>
              </xdr:cNvPr>
              <xdr:cNvSpPr txBox="1"/>
            </xdr:nvSpPr>
            <xdr:spPr>
              <a:xfrm>
                <a:off x="3930814" y="5305535"/>
                <a:ext cx="171133" cy="153888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pl-PL" sz="1000" b="1">
                    <a:latin typeface="Arial" panose="020B0604020202020204" pitchFamily="34" charset="0"/>
                    <a:cs typeface="Arial" panose="020B0604020202020204" pitchFamily="34" charset="0"/>
                  </a:rPr>
                  <a:t>55</a:t>
                </a:r>
              </a:p>
            </xdr:txBody>
          </xdr:sp>
          <xdr:cxnSp macro="">
            <xdr:nvCxnSpPr>
              <xdr:cNvPr id="74" name="Straight Connector 73">
                <a:extLst>
                  <a:ext uri="{FF2B5EF4-FFF2-40B4-BE49-F238E27FC236}">
                    <a16:creationId xmlns:a16="http://schemas.microsoft.com/office/drawing/2014/main" id="{2EDFA1BC-E4D3-3C47-8429-B5DB2A4B57D2}"/>
                  </a:ext>
                </a:extLst>
              </xdr:cNvPr>
              <xdr:cNvCxnSpPr/>
            </xdr:nvCxnSpPr>
            <xdr:spPr>
              <a:xfrm>
                <a:off x="3845511" y="5380829"/>
                <a:ext cx="69922" cy="0"/>
              </a:xfrm>
              <a:prstGeom prst="line">
                <a:avLst/>
              </a:prstGeom>
              <a:ln w="952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75" name="TextBox 67">
                <a:extLst>
                  <a:ext uri="{FF2B5EF4-FFF2-40B4-BE49-F238E27FC236}">
                    <a16:creationId xmlns:a16="http://schemas.microsoft.com/office/drawing/2014/main" id="{4FB3D910-FCE5-FE4F-BAF1-4F9BD3072959}"/>
                  </a:ext>
                </a:extLst>
              </xdr:cNvPr>
              <xdr:cNvSpPr txBox="1"/>
            </xdr:nvSpPr>
            <xdr:spPr>
              <a:xfrm>
                <a:off x="3866324" y="4676494"/>
                <a:ext cx="344618" cy="153888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pl-PL" sz="1000" b="1">
                    <a:latin typeface="Arial" panose="020B0604020202020204" pitchFamily="34" charset="0"/>
                    <a:cs typeface="Arial" panose="020B0604020202020204" pitchFamily="34" charset="0"/>
                  </a:rPr>
                  <a:t>(kDa)</a:t>
                </a:r>
              </a:p>
            </xdr:txBody>
          </xdr:sp>
          <xdr:sp macro="" textlink="">
            <xdr:nvSpPr>
              <xdr:cNvPr id="76" name="TextBox 68">
                <a:extLst>
                  <a:ext uri="{FF2B5EF4-FFF2-40B4-BE49-F238E27FC236}">
                    <a16:creationId xmlns:a16="http://schemas.microsoft.com/office/drawing/2014/main" id="{154DF2AF-F57D-064F-9F41-C24EB1A31634}"/>
                  </a:ext>
                </a:extLst>
              </xdr:cNvPr>
              <xdr:cNvSpPr txBox="1"/>
            </xdr:nvSpPr>
            <xdr:spPr>
              <a:xfrm>
                <a:off x="3930814" y="5826073"/>
                <a:ext cx="171133" cy="153888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pl-PL" sz="1000" b="1">
                    <a:latin typeface="Arial" panose="020B0604020202020204" pitchFamily="34" charset="0"/>
                    <a:cs typeface="Arial" panose="020B0604020202020204" pitchFamily="34" charset="0"/>
                  </a:rPr>
                  <a:t>35</a:t>
                </a:r>
              </a:p>
            </xdr:txBody>
          </xdr:sp>
          <xdr:cxnSp macro="">
            <xdr:nvCxnSpPr>
              <xdr:cNvPr id="77" name="Straight Connector 76">
                <a:extLst>
                  <a:ext uri="{FF2B5EF4-FFF2-40B4-BE49-F238E27FC236}">
                    <a16:creationId xmlns:a16="http://schemas.microsoft.com/office/drawing/2014/main" id="{ECDEDD93-A38D-C04A-8439-CAADB4907385}"/>
                  </a:ext>
                </a:extLst>
              </xdr:cNvPr>
              <xdr:cNvCxnSpPr/>
            </xdr:nvCxnSpPr>
            <xdr:spPr>
              <a:xfrm>
                <a:off x="3845511" y="5901367"/>
                <a:ext cx="69922" cy="0"/>
              </a:xfrm>
              <a:prstGeom prst="line">
                <a:avLst/>
              </a:prstGeom>
              <a:ln w="952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78" name="TextBox 70">
                <a:extLst>
                  <a:ext uri="{FF2B5EF4-FFF2-40B4-BE49-F238E27FC236}">
                    <a16:creationId xmlns:a16="http://schemas.microsoft.com/office/drawing/2014/main" id="{EBF793AE-C408-AC43-AD13-15BA67A025B9}"/>
                  </a:ext>
                </a:extLst>
              </xdr:cNvPr>
              <xdr:cNvSpPr txBox="1"/>
            </xdr:nvSpPr>
            <xdr:spPr>
              <a:xfrm>
                <a:off x="3930814" y="6103283"/>
                <a:ext cx="171133" cy="153888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pl-PL" sz="1000" b="1">
                    <a:latin typeface="Arial" panose="020B0604020202020204" pitchFamily="34" charset="0"/>
                    <a:cs typeface="Arial" panose="020B0604020202020204" pitchFamily="34" charset="0"/>
                  </a:rPr>
                  <a:t>25</a:t>
                </a:r>
              </a:p>
            </xdr:txBody>
          </xdr:sp>
          <xdr:cxnSp macro="">
            <xdr:nvCxnSpPr>
              <xdr:cNvPr id="79" name="Straight Connector 78">
                <a:extLst>
                  <a:ext uri="{FF2B5EF4-FFF2-40B4-BE49-F238E27FC236}">
                    <a16:creationId xmlns:a16="http://schemas.microsoft.com/office/drawing/2014/main" id="{D1BF118D-1A55-5C40-B08B-B64BC1768E46}"/>
                  </a:ext>
                </a:extLst>
              </xdr:cNvPr>
              <xdr:cNvCxnSpPr/>
            </xdr:nvCxnSpPr>
            <xdr:spPr>
              <a:xfrm>
                <a:off x="3845511" y="6178577"/>
                <a:ext cx="69922" cy="0"/>
              </a:xfrm>
              <a:prstGeom prst="line">
                <a:avLst/>
              </a:prstGeom>
              <a:ln w="952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80" name="TextBox 176">
                <a:extLst>
                  <a:ext uri="{FF2B5EF4-FFF2-40B4-BE49-F238E27FC236}">
                    <a16:creationId xmlns:a16="http://schemas.microsoft.com/office/drawing/2014/main" id="{6A3B6569-8EAA-F346-889A-DB496AEF1C85}"/>
                  </a:ext>
                </a:extLst>
              </xdr:cNvPr>
              <xdr:cNvSpPr txBox="1"/>
            </xdr:nvSpPr>
            <xdr:spPr>
              <a:xfrm rot="16200000">
                <a:off x="2799827" y="4545807"/>
                <a:ext cx="483292" cy="153888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pl-PL" sz="1000" b="1">
                    <a:latin typeface="Arial" panose="020B0604020202020204" pitchFamily="34" charset="0"/>
                    <a:cs typeface="Arial" panose="020B0604020202020204" pitchFamily="34" charset="0"/>
                  </a:rPr>
                  <a:t>GST</a:t>
                </a:r>
              </a:p>
            </xdr:txBody>
          </xdr:sp>
          <xdr:sp macro="" textlink="">
            <xdr:nvSpPr>
              <xdr:cNvPr id="81" name="TextBox 177">
                <a:extLst>
                  <a:ext uri="{FF2B5EF4-FFF2-40B4-BE49-F238E27FC236}">
                    <a16:creationId xmlns:a16="http://schemas.microsoft.com/office/drawing/2014/main" id="{DE9267AD-8F09-F943-B839-C9FF988E13D6}"/>
                  </a:ext>
                </a:extLst>
              </xdr:cNvPr>
              <xdr:cNvSpPr txBox="1"/>
            </xdr:nvSpPr>
            <xdr:spPr>
              <a:xfrm rot="16200000">
                <a:off x="2827736" y="4390834"/>
                <a:ext cx="793238" cy="153888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pl-PL" sz="1000" b="1">
                    <a:latin typeface="Arial" panose="020B0604020202020204" pitchFamily="34" charset="0"/>
                    <a:cs typeface="Arial" panose="020B0604020202020204" pitchFamily="34" charset="0"/>
                  </a:rPr>
                  <a:t>GST-EPL1A</a:t>
                </a:r>
              </a:p>
            </xdr:txBody>
          </xdr:sp>
          <xdr:sp macro="" textlink="">
            <xdr:nvSpPr>
              <xdr:cNvPr id="82" name="TextBox 178">
                <a:extLst>
                  <a:ext uri="{FF2B5EF4-FFF2-40B4-BE49-F238E27FC236}">
                    <a16:creationId xmlns:a16="http://schemas.microsoft.com/office/drawing/2014/main" id="{97BCA5C0-6E05-AF48-9D95-EABD31139A3F}"/>
                  </a:ext>
                </a:extLst>
              </xdr:cNvPr>
              <xdr:cNvSpPr txBox="1"/>
            </xdr:nvSpPr>
            <xdr:spPr>
              <a:xfrm rot="16200000">
                <a:off x="3270833" y="4545807"/>
                <a:ext cx="483292" cy="153888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pl-PL" sz="1000" b="1">
                    <a:latin typeface="Arial" panose="020B0604020202020204" pitchFamily="34" charset="0"/>
                    <a:cs typeface="Arial" panose="020B0604020202020204" pitchFamily="34" charset="0"/>
                  </a:rPr>
                  <a:t>GST</a:t>
                </a:r>
              </a:p>
            </xdr:txBody>
          </xdr:sp>
          <xdr:sp macro="" textlink="">
            <xdr:nvSpPr>
              <xdr:cNvPr id="83" name="TextBox 179">
                <a:extLst>
                  <a:ext uri="{FF2B5EF4-FFF2-40B4-BE49-F238E27FC236}">
                    <a16:creationId xmlns:a16="http://schemas.microsoft.com/office/drawing/2014/main" id="{DD1DC78A-EDA2-8B4D-B790-097DC192A4AB}"/>
                  </a:ext>
                </a:extLst>
              </xdr:cNvPr>
              <xdr:cNvSpPr txBox="1"/>
            </xdr:nvSpPr>
            <xdr:spPr>
              <a:xfrm rot="16200000">
                <a:off x="3298738" y="4390831"/>
                <a:ext cx="793243" cy="153888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pl-PL" sz="1000" b="1">
                    <a:latin typeface="Arial" panose="020B0604020202020204" pitchFamily="34" charset="0"/>
                    <a:cs typeface="Arial" panose="020B0604020202020204" pitchFamily="34" charset="0"/>
                  </a:rPr>
                  <a:t>GST-EPL1B</a:t>
                </a:r>
              </a:p>
            </xdr:txBody>
          </xdr:sp>
          <xdr:cxnSp macro="">
            <xdr:nvCxnSpPr>
              <xdr:cNvPr id="84" name="Straight Connector 83">
                <a:extLst>
                  <a:ext uri="{FF2B5EF4-FFF2-40B4-BE49-F238E27FC236}">
                    <a16:creationId xmlns:a16="http://schemas.microsoft.com/office/drawing/2014/main" id="{F8D51C20-6FBB-B340-89AD-FC67DE3F7829}"/>
                  </a:ext>
                </a:extLst>
              </xdr:cNvPr>
              <xdr:cNvCxnSpPr/>
            </xdr:nvCxnSpPr>
            <xdr:spPr>
              <a:xfrm>
                <a:off x="2822767" y="4074021"/>
                <a:ext cx="1023666" cy="0"/>
              </a:xfrm>
              <a:prstGeom prst="line">
                <a:avLst/>
              </a:prstGeom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85" name="TextBox 205">
                <a:extLst>
                  <a:ext uri="{FF2B5EF4-FFF2-40B4-BE49-F238E27FC236}">
                    <a16:creationId xmlns:a16="http://schemas.microsoft.com/office/drawing/2014/main" id="{D5D7E111-850A-8043-AD52-6DFF10B1F4E8}"/>
                  </a:ext>
                </a:extLst>
              </xdr:cNvPr>
              <xdr:cNvSpPr txBox="1"/>
            </xdr:nvSpPr>
            <xdr:spPr>
              <a:xfrm>
                <a:off x="3011467" y="3917273"/>
                <a:ext cx="646266" cy="153888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pl-PL" sz="1000" b="1">
                    <a:latin typeface="Arial" panose="020B0604020202020204" pitchFamily="34" charset="0"/>
                    <a:cs typeface="Arial" panose="020B0604020202020204" pitchFamily="34" charset="0"/>
                  </a:rPr>
                  <a:t>Input</a:t>
                </a:r>
              </a:p>
            </xdr:txBody>
          </xdr:sp>
        </xdr:grpSp>
        <xdr:sp macro="" textlink="">
          <xdr:nvSpPr>
            <xdr:cNvPr id="49" name="TextBox 98">
              <a:extLst>
                <a:ext uri="{FF2B5EF4-FFF2-40B4-BE49-F238E27FC236}">
                  <a16:creationId xmlns:a16="http://schemas.microsoft.com/office/drawing/2014/main" id="{BB7049E5-FA2D-514B-ADBD-6E4446272584}"/>
                </a:ext>
              </a:extLst>
            </xdr:cNvPr>
            <xdr:cNvSpPr txBox="1"/>
          </xdr:nvSpPr>
          <xdr:spPr>
            <a:xfrm>
              <a:off x="6722183" y="1940226"/>
              <a:ext cx="171133" cy="153888"/>
            </a:xfrm>
            <a:prstGeom prst="rect">
              <a:avLst/>
            </a:prstGeom>
            <a:noFill/>
          </xdr:spPr>
          <xdr:txBody>
            <a:bodyPr wrap="square" lIns="0" tIns="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l-PL" sz="1000" b="1">
                  <a:latin typeface="Arial" panose="020B0604020202020204" pitchFamily="34" charset="0"/>
                  <a:cs typeface="Arial" panose="020B0604020202020204" pitchFamily="34" charset="0"/>
                </a:rPr>
                <a:t>70</a:t>
              </a:r>
            </a:p>
          </xdr:txBody>
        </xdr:sp>
        <xdr:cxnSp macro="">
          <xdr:nvCxnSpPr>
            <xdr:cNvPr id="50" name="Straight Connector 49">
              <a:extLst>
                <a:ext uri="{FF2B5EF4-FFF2-40B4-BE49-F238E27FC236}">
                  <a16:creationId xmlns:a16="http://schemas.microsoft.com/office/drawing/2014/main" id="{C6320FB2-A4B0-974E-88F8-AEE488A13EF3}"/>
                </a:ext>
              </a:extLst>
            </xdr:cNvPr>
            <xdr:cNvCxnSpPr/>
          </xdr:nvCxnSpPr>
          <xdr:spPr>
            <a:xfrm>
              <a:off x="6635601" y="2015516"/>
              <a:ext cx="69922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51" name="TextBox 100">
              <a:extLst>
                <a:ext uri="{FF2B5EF4-FFF2-40B4-BE49-F238E27FC236}">
                  <a16:creationId xmlns:a16="http://schemas.microsoft.com/office/drawing/2014/main" id="{DEBE50AB-6C55-F846-98AD-A9CACF5CFA2E}"/>
                </a:ext>
              </a:extLst>
            </xdr:cNvPr>
            <xdr:cNvSpPr txBox="1"/>
          </xdr:nvSpPr>
          <xdr:spPr>
            <a:xfrm>
              <a:off x="6722183" y="1748014"/>
              <a:ext cx="253147" cy="153888"/>
            </a:xfrm>
            <a:prstGeom prst="rect">
              <a:avLst/>
            </a:prstGeom>
            <a:noFill/>
          </xdr:spPr>
          <xdr:txBody>
            <a:bodyPr wrap="square" lIns="0" tIns="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l-PL" sz="1000" b="1">
                  <a:latin typeface="Arial" panose="020B0604020202020204" pitchFamily="34" charset="0"/>
                  <a:cs typeface="Arial" panose="020B0604020202020204" pitchFamily="34" charset="0"/>
                </a:rPr>
                <a:t>100</a:t>
              </a:r>
            </a:p>
          </xdr:txBody>
        </xdr:sp>
        <xdr:cxnSp macro="">
          <xdr:nvCxnSpPr>
            <xdr:cNvPr id="52" name="Straight Connector 51">
              <a:extLst>
                <a:ext uri="{FF2B5EF4-FFF2-40B4-BE49-F238E27FC236}">
                  <a16:creationId xmlns:a16="http://schemas.microsoft.com/office/drawing/2014/main" id="{7AA1E055-E3B0-FB45-99E4-6AA050E6FB90}"/>
                </a:ext>
              </a:extLst>
            </xdr:cNvPr>
            <xdr:cNvCxnSpPr/>
          </xdr:nvCxnSpPr>
          <xdr:spPr>
            <a:xfrm>
              <a:off x="6635601" y="1823304"/>
              <a:ext cx="69922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53" name="TextBox 102">
              <a:extLst>
                <a:ext uri="{FF2B5EF4-FFF2-40B4-BE49-F238E27FC236}">
                  <a16:creationId xmlns:a16="http://schemas.microsoft.com/office/drawing/2014/main" id="{01013245-E35F-A442-9BE9-266B7C4C6338}"/>
                </a:ext>
              </a:extLst>
            </xdr:cNvPr>
            <xdr:cNvSpPr txBox="1"/>
          </xdr:nvSpPr>
          <xdr:spPr>
            <a:xfrm>
              <a:off x="6722183" y="2185054"/>
              <a:ext cx="171133" cy="153888"/>
            </a:xfrm>
            <a:prstGeom prst="rect">
              <a:avLst/>
            </a:prstGeom>
            <a:noFill/>
          </xdr:spPr>
          <xdr:txBody>
            <a:bodyPr wrap="square" lIns="0" tIns="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l-PL" sz="1000" b="1">
                  <a:latin typeface="Arial" panose="020B0604020202020204" pitchFamily="34" charset="0"/>
                  <a:cs typeface="Arial" panose="020B0604020202020204" pitchFamily="34" charset="0"/>
                </a:rPr>
                <a:t>55</a:t>
              </a:r>
            </a:p>
          </xdr:txBody>
        </xdr:sp>
        <xdr:cxnSp macro="">
          <xdr:nvCxnSpPr>
            <xdr:cNvPr id="54" name="Straight Connector 53">
              <a:extLst>
                <a:ext uri="{FF2B5EF4-FFF2-40B4-BE49-F238E27FC236}">
                  <a16:creationId xmlns:a16="http://schemas.microsoft.com/office/drawing/2014/main" id="{CBC8F77E-F147-5A4C-8424-AE35C770F998}"/>
                </a:ext>
              </a:extLst>
            </xdr:cNvPr>
            <xdr:cNvCxnSpPr/>
          </xdr:nvCxnSpPr>
          <xdr:spPr>
            <a:xfrm>
              <a:off x="6635601" y="2260344"/>
              <a:ext cx="69922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55" name="TextBox 104">
              <a:extLst>
                <a:ext uri="{FF2B5EF4-FFF2-40B4-BE49-F238E27FC236}">
                  <a16:creationId xmlns:a16="http://schemas.microsoft.com/office/drawing/2014/main" id="{C02579D9-D428-9149-A70E-5E9645B9997D}"/>
                </a:ext>
              </a:extLst>
            </xdr:cNvPr>
            <xdr:cNvSpPr txBox="1"/>
          </xdr:nvSpPr>
          <xdr:spPr>
            <a:xfrm>
              <a:off x="6673720" y="1570408"/>
              <a:ext cx="333378" cy="153888"/>
            </a:xfrm>
            <a:prstGeom prst="rect">
              <a:avLst/>
            </a:prstGeom>
            <a:noFill/>
          </xdr:spPr>
          <xdr:txBody>
            <a:bodyPr wrap="square" lIns="0" tIns="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pl-PL" sz="1000" b="1">
                  <a:latin typeface="Arial" panose="020B0604020202020204" pitchFamily="34" charset="0"/>
                  <a:cs typeface="Arial" panose="020B0604020202020204" pitchFamily="34" charset="0"/>
                </a:rPr>
                <a:t>(kDa)</a:t>
              </a:r>
            </a:p>
          </xdr:txBody>
        </xdr:sp>
        <xdr:sp macro="" textlink="">
          <xdr:nvSpPr>
            <xdr:cNvPr id="56" name="TextBox 105">
              <a:extLst>
                <a:ext uri="{FF2B5EF4-FFF2-40B4-BE49-F238E27FC236}">
                  <a16:creationId xmlns:a16="http://schemas.microsoft.com/office/drawing/2014/main" id="{678C3649-CE53-6C44-8812-435284C9357E}"/>
                </a:ext>
              </a:extLst>
            </xdr:cNvPr>
            <xdr:cNvSpPr txBox="1"/>
          </xdr:nvSpPr>
          <xdr:spPr>
            <a:xfrm>
              <a:off x="6722183" y="2699242"/>
              <a:ext cx="171133" cy="153888"/>
            </a:xfrm>
            <a:prstGeom prst="rect">
              <a:avLst/>
            </a:prstGeom>
            <a:noFill/>
          </xdr:spPr>
          <xdr:txBody>
            <a:bodyPr wrap="square" lIns="0" tIns="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l-PL" sz="1000" b="1">
                  <a:latin typeface="Arial" panose="020B0604020202020204" pitchFamily="34" charset="0"/>
                  <a:cs typeface="Arial" panose="020B0604020202020204" pitchFamily="34" charset="0"/>
                </a:rPr>
                <a:t>35</a:t>
              </a:r>
            </a:p>
          </xdr:txBody>
        </xdr:sp>
        <xdr:cxnSp macro="">
          <xdr:nvCxnSpPr>
            <xdr:cNvPr id="57" name="Straight Connector 56">
              <a:extLst>
                <a:ext uri="{FF2B5EF4-FFF2-40B4-BE49-F238E27FC236}">
                  <a16:creationId xmlns:a16="http://schemas.microsoft.com/office/drawing/2014/main" id="{06552B6A-D1D5-9745-8E35-3DA8A482B5B1}"/>
                </a:ext>
              </a:extLst>
            </xdr:cNvPr>
            <xdr:cNvCxnSpPr/>
          </xdr:nvCxnSpPr>
          <xdr:spPr>
            <a:xfrm>
              <a:off x="6635601" y="2774532"/>
              <a:ext cx="69922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58" name="TextBox 107">
              <a:extLst>
                <a:ext uri="{FF2B5EF4-FFF2-40B4-BE49-F238E27FC236}">
                  <a16:creationId xmlns:a16="http://schemas.microsoft.com/office/drawing/2014/main" id="{754499EF-02AE-D246-9786-FCB57C0180ED}"/>
                </a:ext>
              </a:extLst>
            </xdr:cNvPr>
            <xdr:cNvSpPr txBox="1"/>
          </xdr:nvSpPr>
          <xdr:spPr>
            <a:xfrm>
              <a:off x="6722183" y="2976452"/>
              <a:ext cx="171133" cy="153888"/>
            </a:xfrm>
            <a:prstGeom prst="rect">
              <a:avLst/>
            </a:prstGeom>
            <a:noFill/>
          </xdr:spPr>
          <xdr:txBody>
            <a:bodyPr wrap="square" lIns="0" tIns="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l-PL" sz="1000" b="1">
                  <a:latin typeface="Arial" panose="020B0604020202020204" pitchFamily="34" charset="0"/>
                  <a:cs typeface="Arial" panose="020B0604020202020204" pitchFamily="34" charset="0"/>
                </a:rPr>
                <a:t>25</a:t>
              </a:r>
            </a:p>
          </xdr:txBody>
        </xdr:sp>
        <xdr:cxnSp macro="">
          <xdr:nvCxnSpPr>
            <xdr:cNvPr id="59" name="Straight Connector 58">
              <a:extLst>
                <a:ext uri="{FF2B5EF4-FFF2-40B4-BE49-F238E27FC236}">
                  <a16:creationId xmlns:a16="http://schemas.microsoft.com/office/drawing/2014/main" id="{81CE1FFD-0938-1847-8274-10AE3E9C46BC}"/>
                </a:ext>
              </a:extLst>
            </xdr:cNvPr>
            <xdr:cNvCxnSpPr/>
          </xdr:nvCxnSpPr>
          <xdr:spPr>
            <a:xfrm>
              <a:off x="6635601" y="3051742"/>
              <a:ext cx="69922" cy="0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60" name="TextBox 184">
              <a:extLst>
                <a:ext uri="{FF2B5EF4-FFF2-40B4-BE49-F238E27FC236}">
                  <a16:creationId xmlns:a16="http://schemas.microsoft.com/office/drawing/2014/main" id="{F7135724-A9F4-874D-8361-6597438CBCA4}"/>
                </a:ext>
              </a:extLst>
            </xdr:cNvPr>
            <xdr:cNvSpPr txBox="1"/>
          </xdr:nvSpPr>
          <xdr:spPr>
            <a:xfrm rot="16200000">
              <a:off x="5580011" y="1376218"/>
              <a:ext cx="483292" cy="153888"/>
            </a:xfrm>
            <a:prstGeom prst="rect">
              <a:avLst/>
            </a:prstGeom>
            <a:noFill/>
          </xdr:spPr>
          <xdr:txBody>
            <a:bodyPr wrap="square" lIns="0" tIns="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l-PL" sz="1000" b="1">
                  <a:latin typeface="Arial" panose="020B0604020202020204" pitchFamily="34" charset="0"/>
                  <a:cs typeface="Arial" panose="020B0604020202020204" pitchFamily="34" charset="0"/>
                </a:rPr>
                <a:t>GST</a:t>
              </a:r>
            </a:p>
          </xdr:txBody>
        </xdr:sp>
        <xdr:sp macro="" textlink="">
          <xdr:nvSpPr>
            <xdr:cNvPr id="61" name="TextBox 185">
              <a:extLst>
                <a:ext uri="{FF2B5EF4-FFF2-40B4-BE49-F238E27FC236}">
                  <a16:creationId xmlns:a16="http://schemas.microsoft.com/office/drawing/2014/main" id="{BA36352C-D169-5948-BBB7-C83DC5345053}"/>
                </a:ext>
              </a:extLst>
            </xdr:cNvPr>
            <xdr:cNvSpPr txBox="1"/>
          </xdr:nvSpPr>
          <xdr:spPr>
            <a:xfrm rot="16200000">
              <a:off x="5607917" y="1221244"/>
              <a:ext cx="793241" cy="153888"/>
            </a:xfrm>
            <a:prstGeom prst="rect">
              <a:avLst/>
            </a:prstGeom>
            <a:noFill/>
          </xdr:spPr>
          <xdr:txBody>
            <a:bodyPr wrap="square" lIns="0" tIns="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l-PL" sz="1000" b="1">
                  <a:latin typeface="Arial" panose="020B0604020202020204" pitchFamily="34" charset="0"/>
                  <a:cs typeface="Arial" panose="020B0604020202020204" pitchFamily="34" charset="0"/>
                </a:rPr>
                <a:t>GST-EPL1A</a:t>
              </a:r>
            </a:p>
          </xdr:txBody>
        </xdr:sp>
        <xdr:sp macro="" textlink="">
          <xdr:nvSpPr>
            <xdr:cNvPr id="62" name="TextBox 186">
              <a:extLst>
                <a:ext uri="{FF2B5EF4-FFF2-40B4-BE49-F238E27FC236}">
                  <a16:creationId xmlns:a16="http://schemas.microsoft.com/office/drawing/2014/main" id="{5E6D60E2-DC63-4848-A11E-C4D5F954DE6F}"/>
                </a:ext>
              </a:extLst>
            </xdr:cNvPr>
            <xdr:cNvSpPr txBox="1"/>
          </xdr:nvSpPr>
          <xdr:spPr>
            <a:xfrm rot="16200000">
              <a:off x="6035777" y="1376218"/>
              <a:ext cx="483292" cy="153888"/>
            </a:xfrm>
            <a:prstGeom prst="rect">
              <a:avLst/>
            </a:prstGeom>
            <a:noFill/>
          </xdr:spPr>
          <xdr:txBody>
            <a:bodyPr wrap="square" lIns="0" tIns="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l-PL" sz="1000" b="1">
                  <a:latin typeface="Arial" panose="020B0604020202020204" pitchFamily="34" charset="0"/>
                  <a:cs typeface="Arial" panose="020B0604020202020204" pitchFamily="34" charset="0"/>
                </a:rPr>
                <a:t>GST</a:t>
              </a:r>
            </a:p>
          </xdr:txBody>
        </xdr:sp>
        <xdr:sp macro="" textlink="">
          <xdr:nvSpPr>
            <xdr:cNvPr id="63" name="TextBox 187">
              <a:extLst>
                <a:ext uri="{FF2B5EF4-FFF2-40B4-BE49-F238E27FC236}">
                  <a16:creationId xmlns:a16="http://schemas.microsoft.com/office/drawing/2014/main" id="{CC24B0AB-6C3F-E44F-9D70-DB1E4247A896}"/>
                </a:ext>
              </a:extLst>
            </xdr:cNvPr>
            <xdr:cNvSpPr txBox="1"/>
          </xdr:nvSpPr>
          <xdr:spPr>
            <a:xfrm rot="16200000">
              <a:off x="6063682" y="1221241"/>
              <a:ext cx="793246" cy="153888"/>
            </a:xfrm>
            <a:prstGeom prst="rect">
              <a:avLst/>
            </a:prstGeom>
            <a:noFill/>
          </xdr:spPr>
          <xdr:txBody>
            <a:bodyPr wrap="square" lIns="0" tIns="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l-PL" sz="1000" b="1">
                  <a:latin typeface="Arial" panose="020B0604020202020204" pitchFamily="34" charset="0"/>
                  <a:cs typeface="Arial" panose="020B0604020202020204" pitchFamily="34" charset="0"/>
                </a:rPr>
                <a:t>GST-EPL1B</a:t>
              </a:r>
            </a:p>
          </xdr:txBody>
        </xdr:sp>
        <xdr:sp macro="" textlink="">
          <xdr:nvSpPr>
            <xdr:cNvPr id="64" name="TextBox 210">
              <a:extLst>
                <a:ext uri="{FF2B5EF4-FFF2-40B4-BE49-F238E27FC236}">
                  <a16:creationId xmlns:a16="http://schemas.microsoft.com/office/drawing/2014/main" id="{8E501602-6EC4-D94A-948E-A7BD864CE791}"/>
                </a:ext>
              </a:extLst>
            </xdr:cNvPr>
            <xdr:cNvSpPr txBox="1"/>
          </xdr:nvSpPr>
          <xdr:spPr>
            <a:xfrm>
              <a:off x="5817811" y="747684"/>
              <a:ext cx="646266" cy="153888"/>
            </a:xfrm>
            <a:prstGeom prst="rect">
              <a:avLst/>
            </a:prstGeom>
            <a:noFill/>
          </xdr:spPr>
          <xdr:txBody>
            <a:bodyPr wrap="square" lIns="0" tIns="0" rIns="0" bIns="0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pl-PL" sz="1000" b="1">
                  <a:latin typeface="Arial" panose="020B0604020202020204" pitchFamily="34" charset="0"/>
                  <a:cs typeface="Arial" panose="020B0604020202020204" pitchFamily="34" charset="0"/>
                </a:rPr>
                <a:t>Input</a:t>
              </a:r>
            </a:p>
          </xdr:txBody>
        </xdr:sp>
        <xdr:cxnSp macro="">
          <xdr:nvCxnSpPr>
            <xdr:cNvPr id="65" name="Straight Connector 64">
              <a:extLst>
                <a:ext uri="{FF2B5EF4-FFF2-40B4-BE49-F238E27FC236}">
                  <a16:creationId xmlns:a16="http://schemas.microsoft.com/office/drawing/2014/main" id="{154E4226-BA94-FE43-84C6-9D4FAB9FEEF9}"/>
                </a:ext>
              </a:extLst>
            </xdr:cNvPr>
            <xdr:cNvCxnSpPr/>
          </xdr:nvCxnSpPr>
          <xdr:spPr>
            <a:xfrm>
              <a:off x="5629111" y="904432"/>
              <a:ext cx="1023666" cy="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66" name="Rectangle 65">
              <a:extLst>
                <a:ext uri="{FF2B5EF4-FFF2-40B4-BE49-F238E27FC236}">
                  <a16:creationId xmlns:a16="http://schemas.microsoft.com/office/drawing/2014/main" id="{41CAC91F-48A8-7349-9182-CD36E6CB62BC}"/>
                </a:ext>
              </a:extLst>
            </xdr:cNvPr>
            <xdr:cNvSpPr/>
          </xdr:nvSpPr>
          <xdr:spPr>
            <a:xfrm>
              <a:off x="2795378" y="1706349"/>
              <a:ext cx="972870" cy="1400661"/>
            </a:xfrm>
            <a:prstGeom prst="rect">
              <a:avLst/>
            </a:prstGeom>
            <a:noFill/>
            <a:ln>
              <a:solidFill>
                <a:srgbClr val="C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/>
            </a:p>
          </xdr:txBody>
        </xdr:sp>
        <xdr:sp macro="" textlink="">
          <xdr:nvSpPr>
            <xdr:cNvPr id="67" name="Rectangle 66">
              <a:extLst>
                <a:ext uri="{FF2B5EF4-FFF2-40B4-BE49-F238E27FC236}">
                  <a16:creationId xmlns:a16="http://schemas.microsoft.com/office/drawing/2014/main" id="{242D53A7-45FA-F94A-9D92-0260D14BA271}"/>
                </a:ext>
              </a:extLst>
            </xdr:cNvPr>
            <xdr:cNvSpPr/>
          </xdr:nvSpPr>
          <xdr:spPr>
            <a:xfrm>
              <a:off x="5615219" y="1725076"/>
              <a:ext cx="972870" cy="1400661"/>
            </a:xfrm>
            <a:prstGeom prst="rect">
              <a:avLst/>
            </a:prstGeom>
            <a:noFill/>
            <a:ln>
              <a:solidFill>
                <a:srgbClr val="C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/>
            </a:p>
          </xdr:txBody>
        </xdr:sp>
      </xdr:grpSp>
      <xdr:sp macro="" textlink="">
        <xdr:nvSpPr>
          <xdr:cNvPr id="90" name="TextBox 89">
            <a:extLst>
              <a:ext uri="{FF2B5EF4-FFF2-40B4-BE49-F238E27FC236}">
                <a16:creationId xmlns:a16="http://schemas.microsoft.com/office/drawing/2014/main" id="{8D5CBC48-2FDE-D543-B1DF-D0812BD5E6DD}"/>
              </a:ext>
            </a:extLst>
          </xdr:cNvPr>
          <xdr:cNvSpPr txBox="1"/>
        </xdr:nvSpPr>
        <xdr:spPr>
          <a:xfrm>
            <a:off x="7521465" y="7350137"/>
            <a:ext cx="820561" cy="2611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/>
              <a:t>WB:</a:t>
            </a:r>
            <a:r>
              <a:rPr lang="el-GR" sz="1100"/>
              <a:t>α</a:t>
            </a:r>
            <a:r>
              <a:rPr lang="en-US" sz="1100"/>
              <a:t>GST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100189</xdr:colOff>
      <xdr:row>22</xdr:row>
      <xdr:rowOff>60677</xdr:rowOff>
    </xdr:from>
    <xdr:to>
      <xdr:col>3</xdr:col>
      <xdr:colOff>813365</xdr:colOff>
      <xdr:row>36</xdr:row>
      <xdr:rowOff>138382</xdr:rowOff>
    </xdr:to>
    <xdr:grpSp>
      <xdr:nvGrpSpPr>
        <xdr:cNvPr id="16" name="Group 15">
          <a:extLst>
            <a:ext uri="{FF2B5EF4-FFF2-40B4-BE49-F238E27FC236}">
              <a16:creationId xmlns:a16="http://schemas.microsoft.com/office/drawing/2014/main" id="{8B2DF61F-279B-A146-9822-5018349FD202}"/>
            </a:ext>
          </a:extLst>
        </xdr:cNvPr>
        <xdr:cNvGrpSpPr/>
      </xdr:nvGrpSpPr>
      <xdr:grpSpPr>
        <a:xfrm>
          <a:off x="100189" y="3682529"/>
          <a:ext cx="3182620" cy="2382520"/>
          <a:chOff x="241300" y="3482622"/>
          <a:chExt cx="3182620" cy="2382520"/>
        </a:xfrm>
      </xdr:grpSpPr>
      <xdr:pic>
        <xdr:nvPicPr>
          <xdr:cNvPr id="3" name="Picture 2" descr="CL198 anti-Flag 2sec 20210430063.jpg">
            <a:extLst>
              <a:ext uri="{FF2B5EF4-FFF2-40B4-BE49-F238E27FC236}">
                <a16:creationId xmlns:a16="http://schemas.microsoft.com/office/drawing/2014/main" id="{330615D7-385D-4C47-92C4-DD90C7689A8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 rot="16200000">
            <a:off x="641350" y="3082572"/>
            <a:ext cx="2382520" cy="3182620"/>
          </a:xfrm>
          <a:prstGeom prst="rect">
            <a:avLst/>
          </a:prstGeom>
        </xdr:spPr>
      </xdr:pic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4AA77CCC-0F53-F34A-A65F-8722BE7C15BB}"/>
              </a:ext>
            </a:extLst>
          </xdr:cNvPr>
          <xdr:cNvSpPr/>
        </xdr:nvSpPr>
        <xdr:spPr>
          <a:xfrm>
            <a:off x="483541" y="4280839"/>
            <a:ext cx="1925696" cy="354189"/>
          </a:xfrm>
          <a:prstGeom prst="rect">
            <a:avLst/>
          </a:prstGeom>
          <a:noFill/>
          <a:ln w="12700">
            <a:solidFill>
              <a:srgbClr val="FF0000"/>
            </a:solidFill>
          </a:ln>
        </xdr:spPr>
        <xdr:style>
          <a:lnRef idx="1">
            <a:schemeClr val="accent1"/>
          </a:lnRef>
          <a:fillRef idx="3">
            <a:schemeClr val="accent1"/>
          </a:fillRef>
          <a:effectRef idx="2">
            <a:schemeClr val="accent1"/>
          </a:effectRef>
          <a:fontRef idx="minor">
            <a:schemeClr val="lt1"/>
          </a:fontRef>
        </xdr:style>
        <xdr:txBody>
          <a:bodyPr wrap="square"/>
          <a:lstStyle/>
          <a:p>
            <a:endParaRPr lang="en-US">
              <a:solidFill>
                <a:schemeClr val="tx1"/>
              </a:solidFill>
            </a:endParaRPr>
          </a:p>
        </xdr:txBody>
      </xdr:sp>
    </xdr:grpSp>
    <xdr:clientData/>
  </xdr:twoCellAnchor>
  <xdr:oneCellAnchor>
    <xdr:from>
      <xdr:col>8</xdr:col>
      <xdr:colOff>147604</xdr:colOff>
      <xdr:row>41</xdr:row>
      <xdr:rowOff>22201</xdr:rowOff>
    </xdr:from>
    <xdr:ext cx="6975966" cy="2849880"/>
    <xdr:pic>
      <xdr:nvPicPr>
        <xdr:cNvPr id="5" name="Picture 4" descr="20210519 HAT coomassie SON CH.jpg">
          <a:extLst>
            <a:ext uri="{FF2B5EF4-FFF2-40B4-BE49-F238E27FC236}">
              <a16:creationId xmlns:a16="http://schemas.microsoft.com/office/drawing/2014/main" id="{27D46D76-FABB-E049-A8C7-888CD261E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 flipH="1">
          <a:off x="8795832" y="4379714"/>
          <a:ext cx="2849880" cy="6975966"/>
        </a:xfrm>
        <a:prstGeom prst="rect">
          <a:avLst/>
        </a:prstGeom>
      </xdr:spPr>
    </xdr:pic>
    <xdr:clientData/>
  </xdr:oneCellAnchor>
  <xdr:oneCellAnchor>
    <xdr:from>
      <xdr:col>8</xdr:col>
      <xdr:colOff>279400</xdr:colOff>
      <xdr:row>8</xdr:row>
      <xdr:rowOff>20320</xdr:rowOff>
    </xdr:from>
    <xdr:ext cx="3327404" cy="2265680"/>
    <xdr:pic>
      <xdr:nvPicPr>
        <xdr:cNvPr id="6" name="Picture 5" descr="20210607 HAT SON plantNuA4 12 jours.jpg">
          <a:extLst>
            <a:ext uri="{FF2B5EF4-FFF2-40B4-BE49-F238E27FC236}">
              <a16:creationId xmlns:a16="http://schemas.microsoft.com/office/drawing/2014/main" id="{7069E869-45BF-9E4F-BA5D-2E5E0C2395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6200000">
          <a:off x="7414262" y="708658"/>
          <a:ext cx="2265680" cy="3327404"/>
        </a:xfrm>
        <a:prstGeom prst="rect">
          <a:avLst/>
        </a:prstGeom>
      </xdr:spPr>
    </xdr:pic>
    <xdr:clientData/>
  </xdr:oneCellAnchor>
  <xdr:oneCellAnchor>
    <xdr:from>
      <xdr:col>13</xdr:col>
      <xdr:colOff>190181</xdr:colOff>
      <xdr:row>8</xdr:row>
      <xdr:rowOff>70406</xdr:rowOff>
    </xdr:from>
    <xdr:ext cx="2944368" cy="2249932"/>
    <xdr:pic>
      <xdr:nvPicPr>
        <xdr:cNvPr id="7" name="Picture 6" descr="20210607 HAT CH plantNuA4 12 jours.jpg">
          <a:extLst>
            <a:ext uri="{FF2B5EF4-FFF2-40B4-BE49-F238E27FC236}">
              <a16:creationId xmlns:a16="http://schemas.microsoft.com/office/drawing/2014/main" id="{ADE9370F-A821-B54F-B7D6-EA2AE8FF3D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-1219" t="-2204"/>
        <a:stretch/>
      </xdr:blipFill>
      <xdr:spPr>
        <a:xfrm rot="16200000">
          <a:off x="11238325" y="710966"/>
          <a:ext cx="2249932" cy="2944368"/>
        </a:xfrm>
        <a:prstGeom prst="rect">
          <a:avLst/>
        </a:prstGeom>
      </xdr:spPr>
    </xdr:pic>
    <xdr:clientData/>
  </xdr:oneCellAnchor>
  <xdr:oneCellAnchor>
    <xdr:from>
      <xdr:col>19</xdr:col>
      <xdr:colOff>135166</xdr:colOff>
      <xdr:row>26</xdr:row>
      <xdr:rowOff>104724</xdr:rowOff>
    </xdr:from>
    <xdr:ext cx="3598165" cy="3070815"/>
    <xdr:pic>
      <xdr:nvPicPr>
        <xdr:cNvPr id="8" name="Picture 7" descr="20210622 HAT HTA9 plant NuA4 113.tif">
          <a:extLst>
            <a:ext uri="{FF2B5EF4-FFF2-40B4-BE49-F238E27FC236}">
              <a16:creationId xmlns:a16="http://schemas.microsoft.com/office/drawing/2014/main" id="{5715E6C0-A4B5-3F4C-87DC-9B2E8053D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6038656" y="4121419"/>
          <a:ext cx="3070815" cy="3598165"/>
        </a:xfrm>
        <a:prstGeom prst="rect">
          <a:avLst/>
        </a:prstGeom>
      </xdr:spPr>
    </xdr:pic>
    <xdr:clientData/>
  </xdr:oneCellAnchor>
  <xdr:oneCellAnchor>
    <xdr:from>
      <xdr:col>19</xdr:col>
      <xdr:colOff>174513</xdr:colOff>
      <xdr:row>8</xdr:row>
      <xdr:rowOff>12737</xdr:rowOff>
    </xdr:from>
    <xdr:ext cx="3568698" cy="2660047"/>
    <xdr:pic>
      <xdr:nvPicPr>
        <xdr:cNvPr id="9" name="Picture 8" descr="20210701 HAT on HTA9 2 days ladder.tif">
          <a:extLst>
            <a:ext uri="{FF2B5EF4-FFF2-40B4-BE49-F238E27FC236}">
              <a16:creationId xmlns:a16="http://schemas.microsoft.com/office/drawing/2014/main" id="{8FD08E51-10D5-1147-A098-B58932CA7D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6200000">
          <a:off x="16268653" y="546190"/>
          <a:ext cx="2660047" cy="3568698"/>
        </a:xfrm>
        <a:prstGeom prst="rect">
          <a:avLst/>
        </a:prstGeom>
      </xdr:spPr>
    </xdr:pic>
    <xdr:clientData/>
  </xdr:oneCellAnchor>
  <xdr:oneCellAnchor>
    <xdr:from>
      <xdr:col>8</xdr:col>
      <xdr:colOff>302927</xdr:colOff>
      <xdr:row>23</xdr:row>
      <xdr:rowOff>95521</xdr:rowOff>
    </xdr:from>
    <xdr:ext cx="3327398" cy="2399793"/>
    <xdr:pic>
      <xdr:nvPicPr>
        <xdr:cNvPr id="10" name="Picture 9" descr="20210526 HAT  SON plant NuA4 5 days ladder.tif">
          <a:extLst>
            <a:ext uri="{FF2B5EF4-FFF2-40B4-BE49-F238E27FC236}">
              <a16:creationId xmlns:a16="http://schemas.microsoft.com/office/drawing/2014/main" id="{E4CA5DEE-4E6C-3A46-8906-4C08F65F29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6200000">
          <a:off x="7351914" y="3088941"/>
          <a:ext cx="2399793" cy="3327398"/>
        </a:xfrm>
        <a:prstGeom prst="rect">
          <a:avLst/>
        </a:prstGeom>
      </xdr:spPr>
    </xdr:pic>
    <xdr:clientData/>
  </xdr:oneCellAnchor>
  <xdr:oneCellAnchor>
    <xdr:from>
      <xdr:col>13</xdr:col>
      <xdr:colOff>333455</xdr:colOff>
      <xdr:row>23</xdr:row>
      <xdr:rowOff>143500</xdr:rowOff>
    </xdr:from>
    <xdr:ext cx="2794508" cy="2308952"/>
    <xdr:pic>
      <xdr:nvPicPr>
        <xdr:cNvPr id="11" name="Picture 10" descr="20210526 HAT CH plant NuA4 5 days ladder.tif">
          <a:extLst>
            <a:ext uri="{FF2B5EF4-FFF2-40B4-BE49-F238E27FC236}">
              <a16:creationId xmlns:a16="http://schemas.microsoft.com/office/drawing/2014/main" id="{96E92028-73E1-8D4A-9653-4B02F6E3B9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6200000">
          <a:off x="11277159" y="3357944"/>
          <a:ext cx="2308952" cy="2794508"/>
        </a:xfrm>
        <a:prstGeom prst="rect">
          <a:avLst/>
        </a:prstGeom>
      </xdr:spPr>
    </xdr:pic>
    <xdr:clientData/>
  </xdr:oneCellAnchor>
  <xdr:twoCellAnchor>
    <xdr:from>
      <xdr:col>0</xdr:col>
      <xdr:colOff>58795</xdr:colOff>
      <xdr:row>40</xdr:row>
      <xdr:rowOff>106304</xdr:rowOff>
    </xdr:from>
    <xdr:to>
      <xdr:col>4</xdr:col>
      <xdr:colOff>625204</xdr:colOff>
      <xdr:row>58</xdr:row>
      <xdr:rowOff>11880</xdr:rowOff>
    </xdr:to>
    <xdr:grpSp>
      <xdr:nvGrpSpPr>
        <xdr:cNvPr id="17" name="Group 16">
          <a:extLst>
            <a:ext uri="{FF2B5EF4-FFF2-40B4-BE49-F238E27FC236}">
              <a16:creationId xmlns:a16="http://schemas.microsoft.com/office/drawing/2014/main" id="{09EB4351-F63B-534E-B13F-EF644E5F864C}"/>
            </a:ext>
          </a:extLst>
        </xdr:cNvPr>
        <xdr:cNvGrpSpPr/>
      </xdr:nvGrpSpPr>
      <xdr:grpSpPr>
        <a:xfrm>
          <a:off x="58795" y="6691489"/>
          <a:ext cx="3859002" cy="2868910"/>
          <a:chOff x="0" y="6362230"/>
          <a:chExt cx="3859002" cy="2868910"/>
        </a:xfrm>
      </xdr:grpSpPr>
      <xdr:pic>
        <xdr:nvPicPr>
          <xdr:cNvPr id="12" name="Picture 11">
            <a:extLst>
              <a:ext uri="{FF2B5EF4-FFF2-40B4-BE49-F238E27FC236}">
                <a16:creationId xmlns:a16="http://schemas.microsoft.com/office/drawing/2014/main" id="{29724C90-C855-FD44-9641-C1D94D15303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9">
            <a:extLst>
              <a:ext uri="{BEBA8EAE-BF5A-486C-A8C5-ECC9F3942E4B}">
                <a14:imgProps xmlns:a14="http://schemas.microsoft.com/office/drawing/2010/main">
                  <a14:imgLayer r:embed="rId10">
                    <a14:imgEffect>
                      <a14:colorTemperature colorTemp="6343"/>
                    </a14:imgEffect>
                    <a14:imgEffect>
                      <a14:brightnessContrast contrast="-22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/>
              </a:ext>
            </a:extLst>
          </a:blip>
          <a:srcRect l="-474" b="-1"/>
          <a:stretch/>
        </xdr:blipFill>
        <xdr:spPr>
          <a:xfrm flipH="1">
            <a:off x="0" y="6362230"/>
            <a:ext cx="3859002" cy="2868910"/>
          </a:xfrm>
          <a:prstGeom prst="rect">
            <a:avLst/>
          </a:prstGeom>
          <a:ln w="6350">
            <a:solidFill>
              <a:schemeClr val="tx1"/>
            </a:solidFill>
          </a:ln>
        </xdr:spPr>
      </xdr:pic>
      <xdr:sp macro="" textlink="">
        <xdr:nvSpPr>
          <xdr:cNvPr id="13" name="Rectangle 12">
            <a:extLst>
              <a:ext uri="{FF2B5EF4-FFF2-40B4-BE49-F238E27FC236}">
                <a16:creationId xmlns:a16="http://schemas.microsoft.com/office/drawing/2014/main" id="{749222B9-F788-C04F-BFF6-0EC6764F5216}"/>
              </a:ext>
            </a:extLst>
          </xdr:cNvPr>
          <xdr:cNvSpPr/>
        </xdr:nvSpPr>
        <xdr:spPr>
          <a:xfrm>
            <a:off x="47037" y="6714537"/>
            <a:ext cx="2034352" cy="2434167"/>
          </a:xfrm>
          <a:prstGeom prst="rect">
            <a:avLst/>
          </a:prstGeom>
          <a:noFill/>
          <a:ln w="12700">
            <a:solidFill>
              <a:srgbClr val="FF0000"/>
            </a:solidFill>
          </a:ln>
        </xdr:spPr>
        <xdr:style>
          <a:lnRef idx="1">
            <a:schemeClr val="accent1"/>
          </a:lnRef>
          <a:fillRef idx="3">
            <a:schemeClr val="accent1"/>
          </a:fillRef>
          <a:effectRef idx="2">
            <a:schemeClr val="accent1"/>
          </a:effectRef>
          <a:fontRef idx="minor">
            <a:schemeClr val="lt1"/>
          </a:fontRef>
        </xdr:style>
        <xdr:txBody>
          <a:bodyPr wrap="square"/>
          <a:lstStyle/>
          <a:p>
            <a:endParaRPr lang="en-US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0</xdr:col>
      <xdr:colOff>49371</xdr:colOff>
      <xdr:row>5</xdr:row>
      <xdr:rowOff>137389</xdr:rowOff>
    </xdr:from>
    <xdr:to>
      <xdr:col>3</xdr:col>
      <xdr:colOff>786677</xdr:colOff>
      <xdr:row>19</xdr:row>
      <xdr:rowOff>154261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2D7F26D6-C67A-EC48-AACD-31D3F06890A1}"/>
            </a:ext>
          </a:extLst>
        </xdr:cNvPr>
        <xdr:cNvGrpSpPr/>
      </xdr:nvGrpSpPr>
      <xdr:grpSpPr>
        <a:xfrm>
          <a:off x="49371" y="960537"/>
          <a:ext cx="3206750" cy="2321687"/>
          <a:chOff x="49371" y="760627"/>
          <a:chExt cx="3206750" cy="2321687"/>
        </a:xfrm>
      </xdr:grpSpPr>
      <xdr:pic>
        <xdr:nvPicPr>
          <xdr:cNvPr id="2" name="Picture 1" descr="20201015 coomassie plant NuA pST44 E1031.tif">
            <a:extLst>
              <a:ext uri="{FF2B5EF4-FFF2-40B4-BE49-F238E27FC236}">
                <a16:creationId xmlns:a16="http://schemas.microsoft.com/office/drawing/2014/main" id="{2B751CC9-D044-BE4D-AF5D-AE38BF4EB58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 rot="16200000" flipV="1">
            <a:off x="491902" y="318096"/>
            <a:ext cx="2321687" cy="3206750"/>
          </a:xfrm>
          <a:prstGeom prst="rect">
            <a:avLst/>
          </a:prstGeom>
        </xdr:spPr>
      </xdr:pic>
      <xdr:sp macro="" textlink="">
        <xdr:nvSpPr>
          <xdr:cNvPr id="14" name="Rectangle 13">
            <a:extLst>
              <a:ext uri="{FF2B5EF4-FFF2-40B4-BE49-F238E27FC236}">
                <a16:creationId xmlns:a16="http://schemas.microsoft.com/office/drawing/2014/main" id="{E97E5DD8-073F-7D46-B085-765BCC485D35}"/>
              </a:ext>
            </a:extLst>
          </xdr:cNvPr>
          <xdr:cNvSpPr/>
        </xdr:nvSpPr>
        <xdr:spPr>
          <a:xfrm>
            <a:off x="1611960" y="1023056"/>
            <a:ext cx="692855" cy="1916759"/>
          </a:xfrm>
          <a:prstGeom prst="rect">
            <a:avLst/>
          </a:prstGeom>
          <a:noFill/>
          <a:ln w="12700">
            <a:solidFill>
              <a:srgbClr val="FF0000"/>
            </a:solidFill>
          </a:ln>
        </xdr:spPr>
        <xdr:style>
          <a:lnRef idx="1">
            <a:schemeClr val="accent1"/>
          </a:lnRef>
          <a:fillRef idx="3">
            <a:schemeClr val="accent1"/>
          </a:fillRef>
          <a:effectRef idx="2">
            <a:schemeClr val="accent1"/>
          </a:effectRef>
          <a:fontRef idx="minor">
            <a:schemeClr val="lt1"/>
          </a:fontRef>
        </xdr:style>
        <xdr:txBody>
          <a:bodyPr wrap="square"/>
          <a:lstStyle/>
          <a:p>
            <a:endParaRPr lang="en-US">
              <a:solidFill>
                <a:schemeClr val="tx1"/>
              </a:solidFill>
            </a:endParaRP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97146</xdr:colOff>
      <xdr:row>2</xdr:row>
      <xdr:rowOff>38100</xdr:rowOff>
    </xdr:from>
    <xdr:ext cx="2806852" cy="2541509"/>
    <xdr:pic>
      <xdr:nvPicPr>
        <xdr:cNvPr id="2" name="Picture 1">
          <a:extLst>
            <a:ext uri="{FF2B5EF4-FFF2-40B4-BE49-F238E27FC236}">
              <a16:creationId xmlns:a16="http://schemas.microsoft.com/office/drawing/2014/main" id="{DA80A3E5-FA80-B04E-851A-E3FDDDF4C0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146" y="419100"/>
          <a:ext cx="2806852" cy="2541509"/>
        </a:xfrm>
        <a:prstGeom prst="rect">
          <a:avLst/>
        </a:prstGeom>
      </xdr:spPr>
    </xdr:pic>
    <xdr:clientData/>
  </xdr:oneCellAnchor>
  <xdr:twoCellAnchor>
    <xdr:from>
      <xdr:col>13</xdr:col>
      <xdr:colOff>527901</xdr:colOff>
      <xdr:row>35</xdr:row>
      <xdr:rowOff>118075</xdr:rowOff>
    </xdr:from>
    <xdr:to>
      <xdr:col>13</xdr:col>
      <xdr:colOff>585051</xdr:colOff>
      <xdr:row>36</xdr:row>
      <xdr:rowOff>88994</xdr:rowOff>
    </xdr:to>
    <xdr:sp macro="" textlink="">
      <xdr:nvSpPr>
        <xdr:cNvPr id="11" name="pole tekstowe 29">
          <a:extLst>
            <a:ext uri="{FF2B5EF4-FFF2-40B4-BE49-F238E27FC236}">
              <a16:creationId xmlns:a16="http://schemas.microsoft.com/office/drawing/2014/main" id="{C8151393-A869-D148-8293-80A09B9BCD54}"/>
            </a:ext>
          </a:extLst>
        </xdr:cNvPr>
        <xdr:cNvSpPr txBox="1"/>
      </xdr:nvSpPr>
      <xdr:spPr>
        <a:xfrm>
          <a:off x="9278201" y="6785575"/>
          <a:ext cx="57150" cy="161419"/>
        </a:xfrm>
        <a:prstGeom prst="rect">
          <a:avLst/>
        </a:prstGeom>
        <a:noFill/>
      </xdr:spPr>
      <xdr:txBody>
        <a:bodyPr wrap="square" lIns="0" tIns="0" rIns="0" bIns="0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050" b="1">
              <a:solidFill>
                <a:schemeClr val="bg1">
                  <a:lumMod val="8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+</a:t>
          </a:r>
        </a:p>
      </xdr:txBody>
    </xdr:sp>
    <xdr:clientData/>
  </xdr:twoCellAnchor>
  <xdr:twoCellAnchor>
    <xdr:from>
      <xdr:col>14</xdr:col>
      <xdr:colOff>7201</xdr:colOff>
      <xdr:row>35</xdr:row>
      <xdr:rowOff>118075</xdr:rowOff>
    </xdr:from>
    <xdr:to>
      <xdr:col>14</xdr:col>
      <xdr:colOff>130060</xdr:colOff>
      <xdr:row>36</xdr:row>
      <xdr:rowOff>88994</xdr:rowOff>
    </xdr:to>
    <xdr:sp macro="" textlink="">
      <xdr:nvSpPr>
        <xdr:cNvPr id="12" name="pole tekstowe 30">
          <a:extLst>
            <a:ext uri="{FF2B5EF4-FFF2-40B4-BE49-F238E27FC236}">
              <a16:creationId xmlns:a16="http://schemas.microsoft.com/office/drawing/2014/main" id="{DDBE08D2-2C5F-BB4C-8E8F-9764DDCBDD3E}"/>
            </a:ext>
          </a:extLst>
        </xdr:cNvPr>
        <xdr:cNvSpPr txBox="1"/>
      </xdr:nvSpPr>
      <xdr:spPr>
        <a:xfrm>
          <a:off x="9430601" y="6785575"/>
          <a:ext cx="122859" cy="161419"/>
        </a:xfrm>
        <a:prstGeom prst="rect">
          <a:avLst/>
        </a:prstGeom>
        <a:noFill/>
      </xdr:spPr>
      <xdr:txBody>
        <a:bodyPr wrap="square" lIns="0" tIns="0" rIns="0" bIns="0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050" b="1">
              <a:solidFill>
                <a:schemeClr val="bg1">
                  <a:lumMod val="8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+</a:t>
          </a:r>
        </a:p>
      </xdr:txBody>
    </xdr:sp>
    <xdr:clientData/>
  </xdr:twoCellAnchor>
  <xdr:twoCellAnchor>
    <xdr:from>
      <xdr:col>14</xdr:col>
      <xdr:colOff>238010</xdr:colOff>
      <xdr:row>35</xdr:row>
      <xdr:rowOff>118075</xdr:rowOff>
    </xdr:from>
    <xdr:to>
      <xdr:col>14</xdr:col>
      <xdr:colOff>295160</xdr:colOff>
      <xdr:row>36</xdr:row>
      <xdr:rowOff>88994</xdr:rowOff>
    </xdr:to>
    <xdr:sp macro="" textlink="">
      <xdr:nvSpPr>
        <xdr:cNvPr id="13" name="pole tekstowe 31">
          <a:extLst>
            <a:ext uri="{FF2B5EF4-FFF2-40B4-BE49-F238E27FC236}">
              <a16:creationId xmlns:a16="http://schemas.microsoft.com/office/drawing/2014/main" id="{BD4577CE-034C-894B-B96C-7492A753D3D0}"/>
            </a:ext>
          </a:extLst>
        </xdr:cNvPr>
        <xdr:cNvSpPr txBox="1"/>
      </xdr:nvSpPr>
      <xdr:spPr>
        <a:xfrm>
          <a:off x="9661410" y="6785575"/>
          <a:ext cx="57150" cy="161419"/>
        </a:xfrm>
        <a:prstGeom prst="rect">
          <a:avLst/>
        </a:prstGeom>
        <a:noFill/>
      </xdr:spPr>
      <xdr:txBody>
        <a:bodyPr wrap="square" lIns="0" tIns="0" rIns="0" bIns="0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1050" b="1">
              <a:solidFill>
                <a:schemeClr val="bg1">
                  <a:lumMod val="8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+</a:t>
          </a:r>
        </a:p>
      </xdr:txBody>
    </xdr:sp>
    <xdr:clientData/>
  </xdr:twoCellAnchor>
  <xdr:twoCellAnchor>
    <xdr:from>
      <xdr:col>0</xdr:col>
      <xdr:colOff>37578</xdr:colOff>
      <xdr:row>35</xdr:row>
      <xdr:rowOff>28224</xdr:rowOff>
    </xdr:from>
    <xdr:to>
      <xdr:col>10</xdr:col>
      <xdr:colOff>505717</xdr:colOff>
      <xdr:row>50</xdr:row>
      <xdr:rowOff>118873</xdr:rowOff>
    </xdr:to>
    <xdr:grpSp>
      <xdr:nvGrpSpPr>
        <xdr:cNvPr id="71" name="Group 70">
          <a:extLst>
            <a:ext uri="{FF2B5EF4-FFF2-40B4-BE49-F238E27FC236}">
              <a16:creationId xmlns:a16="http://schemas.microsoft.com/office/drawing/2014/main" id="{E04089CB-8891-2A43-9111-217DD464ACF3}"/>
            </a:ext>
          </a:extLst>
        </xdr:cNvPr>
        <xdr:cNvGrpSpPr/>
      </xdr:nvGrpSpPr>
      <xdr:grpSpPr>
        <a:xfrm>
          <a:off x="37578" y="6613409"/>
          <a:ext cx="7241472" cy="2912871"/>
          <a:chOff x="395060" y="10465909"/>
          <a:chExt cx="7194904" cy="2912871"/>
        </a:xfrm>
      </xdr:grpSpPr>
      <xdr:grpSp>
        <xdr:nvGrpSpPr>
          <xdr:cNvPr id="19" name="Group 18">
            <a:extLst>
              <a:ext uri="{FF2B5EF4-FFF2-40B4-BE49-F238E27FC236}">
                <a16:creationId xmlns:a16="http://schemas.microsoft.com/office/drawing/2014/main" id="{1C075E88-A81A-CC4B-A6DA-E1F450CF3A59}"/>
              </a:ext>
            </a:extLst>
          </xdr:cNvPr>
          <xdr:cNvGrpSpPr/>
        </xdr:nvGrpSpPr>
        <xdr:grpSpPr>
          <a:xfrm>
            <a:off x="395060" y="10465909"/>
            <a:ext cx="7194904" cy="2912871"/>
            <a:chOff x="2095146" y="1136974"/>
            <a:chExt cx="6426555" cy="2952430"/>
          </a:xfrm>
        </xdr:grpSpPr>
        <xdr:pic>
          <xdr:nvPicPr>
            <xdr:cNvPr id="22" name="Obraz 1">
              <a:extLst>
                <a:ext uri="{FF2B5EF4-FFF2-40B4-BE49-F238E27FC236}">
                  <a16:creationId xmlns:a16="http://schemas.microsoft.com/office/drawing/2014/main" id="{F9E0B2DA-AF75-AC4B-9806-D127B4F79CB6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 cstate="print">
              <a:grayscl/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 l="38372" t="-363" r="229" b="6661"/>
            <a:stretch/>
          </xdr:blipFill>
          <xdr:spPr>
            <a:xfrm rot="5400000">
              <a:off x="3832209" y="-600089"/>
              <a:ext cx="2952430" cy="6426555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grpSp>
          <xdr:nvGrpSpPr>
            <xdr:cNvPr id="23" name="Grupa 36">
              <a:extLst>
                <a:ext uri="{FF2B5EF4-FFF2-40B4-BE49-F238E27FC236}">
                  <a16:creationId xmlns:a16="http://schemas.microsoft.com/office/drawing/2014/main" id="{F2CF932A-4990-2F4D-AD9D-13B84F792325}"/>
                </a:ext>
              </a:extLst>
            </xdr:cNvPr>
            <xdr:cNvGrpSpPr/>
          </xdr:nvGrpSpPr>
          <xdr:grpSpPr>
            <a:xfrm>
              <a:off x="7432160" y="2124339"/>
              <a:ext cx="404287" cy="1006651"/>
              <a:chOff x="4990585" y="2021103"/>
              <a:chExt cx="404287" cy="1006651"/>
            </a:xfrm>
          </xdr:grpSpPr>
          <xdr:sp macro="" textlink="">
            <xdr:nvSpPr>
              <xdr:cNvPr id="30" name="TextBox 14">
                <a:extLst>
                  <a:ext uri="{FF2B5EF4-FFF2-40B4-BE49-F238E27FC236}">
                    <a16:creationId xmlns:a16="http://schemas.microsoft.com/office/drawing/2014/main" id="{FB0803CF-70DD-B94C-91E0-EEA06A4905FE}"/>
                  </a:ext>
                </a:extLst>
              </xdr:cNvPr>
              <xdr:cNvSpPr txBox="1"/>
            </xdr:nvSpPr>
            <xdr:spPr>
              <a:xfrm>
                <a:off x="5094435" y="2338665"/>
                <a:ext cx="171133" cy="153888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pl-PL" sz="1000" b="1">
                    <a:latin typeface="Arial" panose="020B0604020202020204" pitchFamily="34" charset="0"/>
                    <a:cs typeface="Arial" panose="020B0604020202020204" pitchFamily="34" charset="0"/>
                  </a:rPr>
                  <a:t>70</a:t>
                </a:r>
              </a:p>
            </xdr:txBody>
          </xdr:sp>
          <xdr:cxnSp macro="">
            <xdr:nvCxnSpPr>
              <xdr:cNvPr id="31" name="Straight Connector 30">
                <a:extLst>
                  <a:ext uri="{FF2B5EF4-FFF2-40B4-BE49-F238E27FC236}">
                    <a16:creationId xmlns:a16="http://schemas.microsoft.com/office/drawing/2014/main" id="{4FC6DE8D-E2EC-0C47-BF93-CA35902AC434}"/>
                  </a:ext>
                </a:extLst>
              </xdr:cNvPr>
              <xdr:cNvCxnSpPr/>
            </xdr:nvCxnSpPr>
            <xdr:spPr>
              <a:xfrm>
                <a:off x="4990585" y="2411580"/>
                <a:ext cx="69922" cy="0"/>
              </a:xfrm>
              <a:prstGeom prst="line">
                <a:avLst/>
              </a:prstGeom>
              <a:ln w="952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32" name="TextBox 16">
                <a:extLst>
                  <a:ext uri="{FF2B5EF4-FFF2-40B4-BE49-F238E27FC236}">
                    <a16:creationId xmlns:a16="http://schemas.microsoft.com/office/drawing/2014/main" id="{A9722AEF-FC39-4743-9548-56E8023C00A0}"/>
                  </a:ext>
                </a:extLst>
              </xdr:cNvPr>
              <xdr:cNvSpPr txBox="1"/>
            </xdr:nvSpPr>
            <xdr:spPr>
              <a:xfrm>
                <a:off x="5094435" y="2515401"/>
                <a:ext cx="171133" cy="153888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pl-PL" sz="1000" b="1">
                    <a:latin typeface="Arial" panose="020B0604020202020204" pitchFamily="34" charset="0"/>
                    <a:cs typeface="Arial" panose="020B0604020202020204" pitchFamily="34" charset="0"/>
                  </a:rPr>
                  <a:t>55</a:t>
                </a:r>
              </a:p>
            </xdr:txBody>
          </xdr:sp>
          <xdr:cxnSp macro="">
            <xdr:nvCxnSpPr>
              <xdr:cNvPr id="33" name="Straight Connector 32">
                <a:extLst>
                  <a:ext uri="{FF2B5EF4-FFF2-40B4-BE49-F238E27FC236}">
                    <a16:creationId xmlns:a16="http://schemas.microsoft.com/office/drawing/2014/main" id="{89A98A35-D308-BC45-BDDA-67E861F6C883}"/>
                  </a:ext>
                </a:extLst>
              </xdr:cNvPr>
              <xdr:cNvCxnSpPr/>
            </xdr:nvCxnSpPr>
            <xdr:spPr>
              <a:xfrm>
                <a:off x="4996257" y="2588314"/>
                <a:ext cx="69922" cy="0"/>
              </a:xfrm>
              <a:prstGeom prst="line">
                <a:avLst/>
              </a:prstGeom>
              <a:ln w="952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34" name="TextBox 19">
                <a:extLst>
                  <a:ext uri="{FF2B5EF4-FFF2-40B4-BE49-F238E27FC236}">
                    <a16:creationId xmlns:a16="http://schemas.microsoft.com/office/drawing/2014/main" id="{D7C45B6A-19CA-194F-9625-0A5C365E7421}"/>
                  </a:ext>
                </a:extLst>
              </xdr:cNvPr>
              <xdr:cNvSpPr txBox="1"/>
            </xdr:nvSpPr>
            <xdr:spPr>
              <a:xfrm>
                <a:off x="5094435" y="2873866"/>
                <a:ext cx="171133" cy="153888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pl-PL" sz="1000" b="1">
                    <a:latin typeface="Arial" panose="020B0604020202020204" pitchFamily="34" charset="0"/>
                    <a:cs typeface="Arial" panose="020B0604020202020204" pitchFamily="34" charset="0"/>
                  </a:rPr>
                  <a:t>35</a:t>
                </a:r>
              </a:p>
            </xdr:txBody>
          </xdr:sp>
          <xdr:cxnSp macro="">
            <xdr:nvCxnSpPr>
              <xdr:cNvPr id="35" name="Straight Connector 34">
                <a:extLst>
                  <a:ext uri="{FF2B5EF4-FFF2-40B4-BE49-F238E27FC236}">
                    <a16:creationId xmlns:a16="http://schemas.microsoft.com/office/drawing/2014/main" id="{123FD098-FCE1-754A-A485-2C15FDC448B9}"/>
                  </a:ext>
                </a:extLst>
              </xdr:cNvPr>
              <xdr:cNvCxnSpPr/>
            </xdr:nvCxnSpPr>
            <xdr:spPr>
              <a:xfrm>
                <a:off x="4990586" y="2951544"/>
                <a:ext cx="69922" cy="0"/>
              </a:xfrm>
              <a:prstGeom prst="line">
                <a:avLst/>
              </a:prstGeom>
              <a:ln w="952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36" name="TextBox 10">
                <a:extLst>
                  <a:ext uri="{FF2B5EF4-FFF2-40B4-BE49-F238E27FC236}">
                    <a16:creationId xmlns:a16="http://schemas.microsoft.com/office/drawing/2014/main" id="{955326B2-EA0F-7C40-9908-806E12631536}"/>
                  </a:ext>
                </a:extLst>
              </xdr:cNvPr>
              <xdr:cNvSpPr txBox="1"/>
            </xdr:nvSpPr>
            <xdr:spPr>
              <a:xfrm>
                <a:off x="5094434" y="2202078"/>
                <a:ext cx="300438" cy="153888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pl-PL" sz="1000" b="1">
                    <a:latin typeface="Arial" panose="020B0604020202020204" pitchFamily="34" charset="0"/>
                    <a:cs typeface="Arial" panose="020B0604020202020204" pitchFamily="34" charset="0"/>
                  </a:rPr>
                  <a:t>100</a:t>
                </a:r>
              </a:p>
            </xdr:txBody>
          </xdr:sp>
          <xdr:cxnSp macro="">
            <xdr:nvCxnSpPr>
              <xdr:cNvPr id="37" name="Straight Connector 36">
                <a:extLst>
                  <a:ext uri="{FF2B5EF4-FFF2-40B4-BE49-F238E27FC236}">
                    <a16:creationId xmlns:a16="http://schemas.microsoft.com/office/drawing/2014/main" id="{5E37D338-1C18-E148-ACF6-B9CF75AD358D}"/>
                  </a:ext>
                </a:extLst>
              </xdr:cNvPr>
              <xdr:cNvCxnSpPr/>
            </xdr:nvCxnSpPr>
            <xdr:spPr>
              <a:xfrm>
                <a:off x="4997458" y="2279867"/>
                <a:ext cx="69922" cy="0"/>
              </a:xfrm>
              <a:prstGeom prst="line">
                <a:avLst/>
              </a:prstGeom>
              <a:ln w="952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38" name="TextBox 10">
                <a:extLst>
                  <a:ext uri="{FF2B5EF4-FFF2-40B4-BE49-F238E27FC236}">
                    <a16:creationId xmlns:a16="http://schemas.microsoft.com/office/drawing/2014/main" id="{41304CA5-75A6-F543-A519-1A1C8B4672CC}"/>
                  </a:ext>
                </a:extLst>
              </xdr:cNvPr>
              <xdr:cNvSpPr txBox="1"/>
            </xdr:nvSpPr>
            <xdr:spPr>
              <a:xfrm>
                <a:off x="5094434" y="2021103"/>
                <a:ext cx="300438" cy="153888"/>
              </a:xfrm>
              <a:prstGeom prst="rect">
                <a:avLst/>
              </a:prstGeom>
              <a:noFill/>
            </xdr:spPr>
            <xdr:txBody>
              <a:bodyPr wrap="square" lIns="0" tIns="0" rIns="0" bIns="0" rtlCol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pl-PL" sz="1000" b="1">
                    <a:latin typeface="Arial" panose="020B0604020202020204" pitchFamily="34" charset="0"/>
                    <a:cs typeface="Arial" panose="020B0604020202020204" pitchFamily="34" charset="0"/>
                  </a:rPr>
                  <a:t>130</a:t>
                </a:r>
              </a:p>
            </xdr:txBody>
          </xdr:sp>
          <xdr:cxnSp macro="">
            <xdr:nvCxnSpPr>
              <xdr:cNvPr id="39" name="Straight Connector 38">
                <a:extLst>
                  <a:ext uri="{FF2B5EF4-FFF2-40B4-BE49-F238E27FC236}">
                    <a16:creationId xmlns:a16="http://schemas.microsoft.com/office/drawing/2014/main" id="{DB1A4900-0362-A645-BB3C-CC83BC3779A0}"/>
                  </a:ext>
                </a:extLst>
              </xdr:cNvPr>
              <xdr:cNvCxnSpPr/>
            </xdr:nvCxnSpPr>
            <xdr:spPr>
              <a:xfrm>
                <a:off x="4997458" y="2098892"/>
                <a:ext cx="69922" cy="0"/>
              </a:xfrm>
              <a:prstGeom prst="line">
                <a:avLst/>
              </a:prstGeom>
              <a:ln w="952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24" name="Rectangle 23">
              <a:extLst>
                <a:ext uri="{FF2B5EF4-FFF2-40B4-BE49-F238E27FC236}">
                  <a16:creationId xmlns:a16="http://schemas.microsoft.com/office/drawing/2014/main" id="{B1214605-6A5F-734A-A811-3EA36F03987D}"/>
                </a:ext>
              </a:extLst>
            </xdr:cNvPr>
            <xdr:cNvSpPr/>
          </xdr:nvSpPr>
          <xdr:spPr>
            <a:xfrm rot="16200000">
              <a:off x="6626939" y="1655973"/>
              <a:ext cx="625171" cy="153888"/>
            </a:xfrm>
            <a:prstGeom prst="rect">
              <a:avLst/>
            </a:prstGeom>
          </xdr:spPr>
          <xdr:txBody>
            <a:bodyPr wrap="square" lIns="0" tIns="0" rIns="0" bIns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l-PL" sz="1000" b="1">
                  <a:solidFill>
                    <a:schemeClr val="bg1">
                      <a:lumMod val="85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His-EGFP </a:t>
              </a:r>
              <a:endParaRPr lang="pl-PL" sz="1000">
                <a:solidFill>
                  <a:schemeClr val="bg1">
                    <a:lumMod val="85000"/>
                  </a:schemeClr>
                </a:solidFill>
              </a:endParaRPr>
            </a:p>
          </xdr:txBody>
        </xdr:sp>
        <xdr:sp macro="" textlink="">
          <xdr:nvSpPr>
            <xdr:cNvPr id="25" name="Rectangle 24">
              <a:extLst>
                <a:ext uri="{FF2B5EF4-FFF2-40B4-BE49-F238E27FC236}">
                  <a16:creationId xmlns:a16="http://schemas.microsoft.com/office/drawing/2014/main" id="{D1CE1CF7-2497-684F-80D8-CDAC3DA31C7B}"/>
                </a:ext>
              </a:extLst>
            </xdr:cNvPr>
            <xdr:cNvSpPr/>
          </xdr:nvSpPr>
          <xdr:spPr>
            <a:xfrm rot="16200000">
              <a:off x="6743273" y="1619905"/>
              <a:ext cx="697307" cy="153888"/>
            </a:xfrm>
            <a:prstGeom prst="rect">
              <a:avLst/>
            </a:prstGeom>
          </xdr:spPr>
          <xdr:txBody>
            <a:bodyPr wrap="square" lIns="0" tIns="0" rIns="0" bIns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l-PL" sz="1000" b="1">
                  <a:solidFill>
                    <a:schemeClr val="bg1">
                      <a:lumMod val="85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His-EAF</a:t>
              </a:r>
              <a:r>
                <a:rPr lang="en-US" sz="1000" b="1">
                  <a:solidFill>
                    <a:schemeClr val="bg1">
                      <a:lumMod val="85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1B</a:t>
              </a:r>
              <a:r>
                <a:rPr lang="pl-PL" sz="1000" b="1">
                  <a:solidFill>
                    <a:schemeClr val="bg1">
                      <a:lumMod val="85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 </a:t>
              </a:r>
              <a:endParaRPr lang="pl-PL" sz="1000">
                <a:solidFill>
                  <a:schemeClr val="bg1">
                    <a:lumMod val="85000"/>
                  </a:schemeClr>
                </a:solidFill>
              </a:endParaRPr>
            </a:p>
          </xdr:txBody>
        </xdr:sp>
        <xdr:sp macro="" textlink="">
          <xdr:nvSpPr>
            <xdr:cNvPr id="26" name="Rectangle 25">
              <a:extLst>
                <a:ext uri="{FF2B5EF4-FFF2-40B4-BE49-F238E27FC236}">
                  <a16:creationId xmlns:a16="http://schemas.microsoft.com/office/drawing/2014/main" id="{26B4498D-A7EC-7243-B42D-8C3F2D921D75}"/>
                </a:ext>
              </a:extLst>
            </xdr:cNvPr>
            <xdr:cNvSpPr/>
          </xdr:nvSpPr>
          <xdr:spPr>
            <a:xfrm rot="16200000">
              <a:off x="6932110" y="1647958"/>
              <a:ext cx="641201" cy="153888"/>
            </a:xfrm>
            <a:prstGeom prst="rect">
              <a:avLst/>
            </a:prstGeom>
          </xdr:spPr>
          <xdr:txBody>
            <a:bodyPr wrap="square" lIns="0" tIns="0" rIns="0" bIns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l-PL" sz="1000" b="1">
                  <a:solidFill>
                    <a:schemeClr val="bg1">
                      <a:lumMod val="85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His-HAM1 </a:t>
              </a:r>
              <a:endParaRPr lang="pl-PL" sz="1000">
                <a:solidFill>
                  <a:schemeClr val="bg1">
                    <a:lumMod val="85000"/>
                  </a:schemeClr>
                </a:solidFill>
              </a:endParaRPr>
            </a:p>
          </xdr:txBody>
        </xdr:sp>
        <xdr:sp macro="" textlink="">
          <xdr:nvSpPr>
            <xdr:cNvPr id="27" name="Rectangle 26">
              <a:extLst>
                <a:ext uri="{FF2B5EF4-FFF2-40B4-BE49-F238E27FC236}">
                  <a16:creationId xmlns:a16="http://schemas.microsoft.com/office/drawing/2014/main" id="{0D478FB6-6610-6D42-BFC9-974FA837F277}"/>
                </a:ext>
              </a:extLst>
            </xdr:cNvPr>
            <xdr:cNvSpPr/>
          </xdr:nvSpPr>
          <xdr:spPr>
            <a:xfrm>
              <a:off x="6904478" y="1190112"/>
              <a:ext cx="468077" cy="153888"/>
            </a:xfrm>
            <a:prstGeom prst="rect">
              <a:avLst/>
            </a:prstGeom>
          </xdr:spPr>
          <xdr:txBody>
            <a:bodyPr wrap="square" lIns="0" tIns="0" rIns="0" bIns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pl-PL" sz="1000" b="1">
                  <a:solidFill>
                    <a:schemeClr val="bg1">
                      <a:lumMod val="85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5% INP </a:t>
              </a:r>
              <a:endParaRPr lang="pl-PL" sz="1000">
                <a:solidFill>
                  <a:schemeClr val="bg1">
                    <a:lumMod val="85000"/>
                  </a:schemeClr>
                </a:solidFill>
              </a:endParaRPr>
            </a:p>
          </xdr:txBody>
        </xdr:sp>
        <xdr:sp macro="" textlink="">
          <xdr:nvSpPr>
            <xdr:cNvPr id="28" name="Rectangle 27">
              <a:extLst>
                <a:ext uri="{FF2B5EF4-FFF2-40B4-BE49-F238E27FC236}">
                  <a16:creationId xmlns:a16="http://schemas.microsoft.com/office/drawing/2014/main" id="{F2BFDBA9-C9B0-3242-8869-D870D249EC88}"/>
                </a:ext>
              </a:extLst>
            </xdr:cNvPr>
            <xdr:cNvSpPr/>
          </xdr:nvSpPr>
          <xdr:spPr>
            <a:xfrm>
              <a:off x="6840504" y="3308404"/>
              <a:ext cx="535403" cy="461665"/>
            </a:xfrm>
            <a:prstGeom prst="rect">
              <a:avLst/>
            </a:prstGeom>
          </xdr:spPr>
          <xdr:txBody>
            <a:bodyPr wrap="square" lIns="0" tIns="0" rIns="0" bIns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endParaRPr lang="pl-PL" sz="1000" b="1">
                <a:solidFill>
                  <a:schemeClr val="bg1">
                    <a:lumMod val="8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  <a:p>
              <a:pPr algn="r"/>
              <a:r>
                <a:rPr lang="pl-PL" sz="1000" b="1">
                  <a:solidFill>
                    <a:schemeClr val="bg1">
                      <a:lumMod val="85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WB:</a:t>
              </a:r>
              <a:r>
                <a:rPr lang="el-GR" sz="1000" b="1">
                  <a:solidFill>
                    <a:schemeClr val="bg1">
                      <a:lumMod val="85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α</a:t>
              </a:r>
              <a:r>
                <a:rPr lang="pl-PL" sz="1000" b="1">
                  <a:solidFill>
                    <a:schemeClr val="bg1">
                      <a:lumMod val="85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His</a:t>
              </a:r>
            </a:p>
            <a:p>
              <a:pPr algn="r"/>
              <a:r>
                <a:rPr lang="pl-PL" sz="1000" b="1">
                  <a:solidFill>
                    <a:schemeClr val="bg1">
                      <a:lumMod val="85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 </a:t>
              </a:r>
              <a:endParaRPr lang="pl-PL" sz="1000">
                <a:solidFill>
                  <a:schemeClr val="bg1">
                    <a:lumMod val="85000"/>
                  </a:schemeClr>
                </a:solidFill>
              </a:endParaRPr>
            </a:p>
          </xdr:txBody>
        </xdr:sp>
        <xdr:sp macro="" textlink="">
          <xdr:nvSpPr>
            <xdr:cNvPr id="29" name="Rectangle 28">
              <a:extLst>
                <a:ext uri="{FF2B5EF4-FFF2-40B4-BE49-F238E27FC236}">
                  <a16:creationId xmlns:a16="http://schemas.microsoft.com/office/drawing/2014/main" id="{625D97D3-FEC2-9247-B4BA-8697C5843F07}"/>
                </a:ext>
              </a:extLst>
            </xdr:cNvPr>
            <xdr:cNvSpPr/>
          </xdr:nvSpPr>
          <xdr:spPr>
            <a:xfrm>
              <a:off x="6854592" y="2117778"/>
              <a:ext cx="553479" cy="1114421"/>
            </a:xfrm>
            <a:prstGeom prst="rect">
              <a:avLst/>
            </a:prstGeom>
            <a:noFill/>
            <a:ln>
              <a:solidFill>
                <a:srgbClr val="C0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/>
            </a:p>
          </xdr:txBody>
        </xdr:sp>
      </xdr:grpSp>
      <xdr:cxnSp macro="">
        <xdr:nvCxnSpPr>
          <xdr:cNvPr id="70" name="Straight Connector 69">
            <a:extLst>
              <a:ext uri="{FF2B5EF4-FFF2-40B4-BE49-F238E27FC236}">
                <a16:creationId xmlns:a16="http://schemas.microsoft.com/office/drawing/2014/main" id="{40D741B1-9361-A34C-BC29-235D2B811A6C}"/>
              </a:ext>
            </a:extLst>
          </xdr:cNvPr>
          <xdr:cNvCxnSpPr/>
        </xdr:nvCxnSpPr>
        <xdr:spPr>
          <a:xfrm>
            <a:off x="5690057" y="10686969"/>
            <a:ext cx="638394" cy="0"/>
          </a:xfrm>
          <a:prstGeom prst="line">
            <a:avLst/>
          </a:prstGeom>
          <a:ln>
            <a:solidFill>
              <a:schemeClr val="bg1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117757</xdr:colOff>
      <xdr:row>19</xdr:row>
      <xdr:rowOff>97702</xdr:rowOff>
    </xdr:from>
    <xdr:to>
      <xdr:col>20</xdr:col>
      <xdr:colOff>647413</xdr:colOff>
      <xdr:row>32</xdr:row>
      <xdr:rowOff>185664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A0BE613-13E6-5445-8370-E65553C9514E}"/>
            </a:ext>
          </a:extLst>
        </xdr:cNvPr>
        <xdr:cNvGrpSpPr/>
      </xdr:nvGrpSpPr>
      <xdr:grpSpPr>
        <a:xfrm>
          <a:off x="7568424" y="3672517"/>
          <a:ext cx="6625656" cy="2533888"/>
          <a:chOff x="7756572" y="5751554"/>
          <a:chExt cx="6625656" cy="2533888"/>
        </a:xfrm>
      </xdr:grpSpPr>
      <xdr:grpSp>
        <xdr:nvGrpSpPr>
          <xdr:cNvPr id="72" name="Group 71">
            <a:extLst>
              <a:ext uri="{FF2B5EF4-FFF2-40B4-BE49-F238E27FC236}">
                <a16:creationId xmlns:a16="http://schemas.microsoft.com/office/drawing/2014/main" id="{D85FD275-63DE-DE48-B6ED-D371D2C88405}"/>
              </a:ext>
            </a:extLst>
          </xdr:cNvPr>
          <xdr:cNvGrpSpPr/>
        </xdr:nvGrpSpPr>
        <xdr:grpSpPr>
          <a:xfrm>
            <a:off x="7756572" y="5751554"/>
            <a:ext cx="6625656" cy="2533888"/>
            <a:chOff x="7710005" y="5823450"/>
            <a:chExt cx="6583323" cy="2565473"/>
          </a:xfrm>
        </xdr:grpSpPr>
        <xdr:grpSp>
          <xdr:nvGrpSpPr>
            <xdr:cNvPr id="69" name="Group 68">
              <a:extLst>
                <a:ext uri="{FF2B5EF4-FFF2-40B4-BE49-F238E27FC236}">
                  <a16:creationId xmlns:a16="http://schemas.microsoft.com/office/drawing/2014/main" id="{F680A2C1-87A5-2C4E-AFDD-B9569F9DFE5E}"/>
                </a:ext>
              </a:extLst>
            </xdr:cNvPr>
            <xdr:cNvGrpSpPr/>
          </xdr:nvGrpSpPr>
          <xdr:grpSpPr>
            <a:xfrm>
              <a:off x="7710005" y="5823450"/>
              <a:ext cx="6583323" cy="2565473"/>
              <a:chOff x="7608405" y="1784850"/>
              <a:chExt cx="6583323" cy="2565473"/>
            </a:xfrm>
          </xdr:grpSpPr>
          <xdr:pic>
            <xdr:nvPicPr>
              <xdr:cNvPr id="3" name="Obraz 3">
                <a:extLst>
                  <a:ext uri="{FF2B5EF4-FFF2-40B4-BE49-F238E27FC236}">
                    <a16:creationId xmlns:a16="http://schemas.microsoft.com/office/drawing/2014/main" id="{9AD63994-AB40-3043-A136-71A1D0C07308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3" cstate="print">
                <a:grayscl/>
                <a:extLst>
                  <a:ext uri="{28A0092B-C50C-407E-A947-70E740481C1C}">
                    <a14:useLocalDpi xmlns:a14="http://schemas.microsoft.com/office/drawing/2010/main"/>
                  </a:ext>
                </a:extLst>
              </a:blip>
              <a:srcRect t="-2459"/>
              <a:stretch/>
            </xdr:blipFill>
            <xdr:spPr>
              <a:xfrm rot="5400000">
                <a:off x="9617330" y="-224075"/>
                <a:ext cx="2565473" cy="6583323"/>
              </a:xfrm>
              <a:prstGeom prst="rect">
                <a:avLst/>
              </a:prstGeom>
              <a:ln>
                <a:solidFill>
                  <a:schemeClr val="tx1"/>
                </a:solidFill>
              </a:ln>
            </xdr:spPr>
          </xdr:pic>
          <xdr:sp macro="" textlink="">
            <xdr:nvSpPr>
              <xdr:cNvPr id="7" name="Rectangle 6">
                <a:extLst>
                  <a:ext uri="{FF2B5EF4-FFF2-40B4-BE49-F238E27FC236}">
                    <a16:creationId xmlns:a16="http://schemas.microsoft.com/office/drawing/2014/main" id="{77F110C4-4E27-0541-9C29-D6DB9667AAC1}"/>
                  </a:ext>
                </a:extLst>
              </xdr:cNvPr>
              <xdr:cNvSpPr/>
            </xdr:nvSpPr>
            <xdr:spPr>
              <a:xfrm rot="16200000">
                <a:off x="8906798" y="2359046"/>
                <a:ext cx="650019" cy="156518"/>
              </a:xfrm>
              <a:prstGeom prst="rect">
                <a:avLst/>
              </a:prstGeom>
            </xdr:spPr>
            <xdr:txBody>
              <a:bodyPr wrap="square" lIns="0" tIns="0" rIns="0" bIns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pl-PL" sz="1000" b="1">
                    <a:solidFill>
                      <a:schemeClr val="bg1">
                        <a:lumMod val="85000"/>
                      </a:schemeClr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His-EGFP </a:t>
                </a:r>
                <a:endParaRPr lang="pl-PL" sz="1000">
                  <a:solidFill>
                    <a:schemeClr val="bg1">
                      <a:lumMod val="85000"/>
                    </a:schemeClr>
                  </a:solidFill>
                </a:endParaRPr>
              </a:p>
            </xdr:txBody>
          </xdr:sp>
          <xdr:sp macro="" textlink="">
            <xdr:nvSpPr>
              <xdr:cNvPr id="8" name="Rectangle 7">
                <a:extLst>
                  <a:ext uri="{FF2B5EF4-FFF2-40B4-BE49-F238E27FC236}">
                    <a16:creationId xmlns:a16="http://schemas.microsoft.com/office/drawing/2014/main" id="{4DEDCF22-3FD0-2744-86D4-279D3FAF3B96}"/>
                  </a:ext>
                </a:extLst>
              </xdr:cNvPr>
              <xdr:cNvSpPr/>
            </xdr:nvSpPr>
            <xdr:spPr>
              <a:xfrm rot="16200000">
                <a:off x="8948318" y="2183769"/>
                <a:ext cx="937493" cy="219597"/>
              </a:xfrm>
              <a:prstGeom prst="rect">
                <a:avLst/>
              </a:prstGeom>
            </xdr:spPr>
            <xdr:txBody>
              <a:bodyPr wrap="square" lIns="0" tIns="0" rIns="0" bIns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pl-PL" sz="1000" b="1">
                    <a:solidFill>
                      <a:schemeClr val="bg1">
                        <a:lumMod val="85000"/>
                      </a:schemeClr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His-EAF1</a:t>
                </a:r>
                <a:r>
                  <a:rPr lang="en-US" sz="1000" b="1">
                    <a:solidFill>
                      <a:schemeClr val="bg1">
                        <a:lumMod val="85000"/>
                      </a:schemeClr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B</a:t>
                </a:r>
                <a:r>
                  <a:rPr lang="pl-PL" sz="1000" b="1">
                    <a:solidFill>
                      <a:schemeClr val="bg1">
                        <a:lumMod val="85000"/>
                      </a:schemeClr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</a:t>
                </a:r>
                <a:endParaRPr lang="pl-PL" sz="1000">
                  <a:solidFill>
                    <a:schemeClr val="bg1">
                      <a:lumMod val="85000"/>
                    </a:schemeClr>
                  </a:solidFill>
                </a:endParaRPr>
              </a:p>
            </xdr:txBody>
          </xdr:sp>
          <xdr:sp macro="" textlink="">
            <xdr:nvSpPr>
              <xdr:cNvPr id="9" name="Rectangle 8">
                <a:extLst>
                  <a:ext uri="{FF2B5EF4-FFF2-40B4-BE49-F238E27FC236}">
                    <a16:creationId xmlns:a16="http://schemas.microsoft.com/office/drawing/2014/main" id="{CEFC479E-2014-374E-8C0E-1E9E56824093}"/>
                  </a:ext>
                </a:extLst>
              </xdr:cNvPr>
              <xdr:cNvSpPr/>
            </xdr:nvSpPr>
            <xdr:spPr>
              <a:xfrm rot="16200000">
                <a:off x="9277678" y="2351031"/>
                <a:ext cx="666049" cy="156518"/>
              </a:xfrm>
              <a:prstGeom prst="rect">
                <a:avLst/>
              </a:prstGeom>
            </xdr:spPr>
            <xdr:txBody>
              <a:bodyPr wrap="square" lIns="0" tIns="0" rIns="0" bIns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pl-PL" sz="1000" b="1">
                    <a:solidFill>
                      <a:schemeClr val="bg1">
                        <a:lumMod val="85000"/>
                      </a:schemeClr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His-HAM1 </a:t>
                </a:r>
                <a:endParaRPr lang="pl-PL" sz="1000">
                  <a:solidFill>
                    <a:schemeClr val="bg1">
                      <a:lumMod val="85000"/>
                    </a:schemeClr>
                  </a:solidFill>
                </a:endParaRPr>
              </a:p>
            </xdr:txBody>
          </xdr:sp>
          <xdr:sp macro="" textlink="">
            <xdr:nvSpPr>
              <xdr:cNvPr id="14" name="Rectangle 13">
                <a:extLst>
                  <a:ext uri="{FF2B5EF4-FFF2-40B4-BE49-F238E27FC236}">
                    <a16:creationId xmlns:a16="http://schemas.microsoft.com/office/drawing/2014/main" id="{8B49441D-7B5B-CD48-882D-1ED364B33FDF}"/>
                  </a:ext>
                </a:extLst>
              </xdr:cNvPr>
              <xdr:cNvSpPr/>
            </xdr:nvSpPr>
            <xdr:spPr>
              <a:xfrm>
                <a:off x="9196761" y="1879128"/>
                <a:ext cx="533786" cy="162170"/>
              </a:xfrm>
              <a:prstGeom prst="rect">
                <a:avLst/>
              </a:prstGeom>
            </xdr:spPr>
            <xdr:txBody>
              <a:bodyPr wrap="square" lIns="0" tIns="0" rIns="0" bIns="0">
                <a:spAutoFit/>
              </a:bodyPr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pl-PL" sz="1000" b="1">
                    <a:solidFill>
                      <a:schemeClr val="bg1">
                        <a:lumMod val="85000"/>
                      </a:schemeClr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5% INP </a:t>
                </a:r>
                <a:endParaRPr lang="pl-PL" sz="1000">
                  <a:solidFill>
                    <a:schemeClr val="bg1">
                      <a:lumMod val="85000"/>
                    </a:schemeClr>
                  </a:solidFill>
                </a:endParaRPr>
              </a:p>
            </xdr:txBody>
          </xdr:sp>
          <xdr:sp macro="" textlink="">
            <xdr:nvSpPr>
              <xdr:cNvPr id="15" name="Rectangle 14">
                <a:extLst>
                  <a:ext uri="{FF2B5EF4-FFF2-40B4-BE49-F238E27FC236}">
                    <a16:creationId xmlns:a16="http://schemas.microsoft.com/office/drawing/2014/main" id="{84A3BCD0-89A9-E347-AD41-6114735FCC40}"/>
                  </a:ext>
                </a:extLst>
              </xdr:cNvPr>
              <xdr:cNvSpPr/>
            </xdr:nvSpPr>
            <xdr:spPr>
              <a:xfrm>
                <a:off x="9144457" y="2876332"/>
                <a:ext cx="612023" cy="221355"/>
              </a:xfrm>
              <a:prstGeom prst="rect">
                <a:avLst/>
              </a:prstGeom>
              <a:noFill/>
              <a:ln>
                <a:solidFill>
                  <a:srgbClr val="C00000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en-US"/>
              </a:p>
            </xdr:txBody>
          </xdr:sp>
          <xdr:sp macro="" textlink="">
            <xdr:nvSpPr>
              <xdr:cNvPr id="66" name="TextBox 65">
                <a:extLst>
                  <a:ext uri="{FF2B5EF4-FFF2-40B4-BE49-F238E27FC236}">
                    <a16:creationId xmlns:a16="http://schemas.microsoft.com/office/drawing/2014/main" id="{C7F6EC98-825F-0643-940B-CCA40106DD5B}"/>
                  </a:ext>
                </a:extLst>
              </xdr:cNvPr>
              <xdr:cNvSpPr txBox="1"/>
            </xdr:nvSpPr>
            <xdr:spPr>
              <a:xfrm>
                <a:off x="8369852" y="2866535"/>
                <a:ext cx="702717" cy="236683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r>
                  <a:rPr lang="en-US" sz="700">
                    <a:latin typeface="Arial" panose="020B0604020202020204" pitchFamily="34" charset="0"/>
                    <a:cs typeface="Arial" panose="020B0604020202020204" pitchFamily="34" charset="0"/>
                  </a:rPr>
                  <a:t>WB </a:t>
                </a:r>
                <a:r>
                  <a:rPr lang="el-GR" sz="700">
                    <a:latin typeface="Arial" panose="020B0604020202020204" pitchFamily="34" charset="0"/>
                    <a:cs typeface="Arial" panose="020B0604020202020204" pitchFamily="34" charset="0"/>
                  </a:rPr>
                  <a:t>α</a:t>
                </a:r>
                <a:r>
                  <a:rPr lang="en-US" sz="700">
                    <a:latin typeface="Arial" panose="020B0604020202020204" pitchFamily="34" charset="0"/>
                    <a:cs typeface="Arial" panose="020B0604020202020204" pitchFamily="34" charset="0"/>
                  </a:rPr>
                  <a:t> GST</a:t>
                </a:r>
              </a:p>
            </xdr:txBody>
          </xdr:sp>
        </xdr:grpSp>
        <xdr:cxnSp macro="">
          <xdr:nvCxnSpPr>
            <xdr:cNvPr id="10" name="Straight Connector 9">
              <a:extLst>
                <a:ext uri="{FF2B5EF4-FFF2-40B4-BE49-F238E27FC236}">
                  <a16:creationId xmlns:a16="http://schemas.microsoft.com/office/drawing/2014/main" id="{03A44598-FD4F-A145-99F0-A49A27EFB6BB}"/>
                </a:ext>
              </a:extLst>
            </xdr:cNvPr>
            <xdr:cNvCxnSpPr/>
          </xdr:nvCxnSpPr>
          <xdr:spPr>
            <a:xfrm>
              <a:off x="9207957" y="6097560"/>
              <a:ext cx="638394" cy="0"/>
            </a:xfrm>
            <a:prstGeom prst="line">
              <a:avLst/>
            </a:prstGeom>
            <a:ln>
              <a:solidFill>
                <a:schemeClr val="bg1"/>
              </a:solidFill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sp macro="" textlink="">
        <xdr:nvSpPr>
          <xdr:cNvPr id="83" name="TextBox 9">
            <a:extLst>
              <a:ext uri="{FF2B5EF4-FFF2-40B4-BE49-F238E27FC236}">
                <a16:creationId xmlns:a16="http://schemas.microsoft.com/office/drawing/2014/main" id="{B8E5559B-34C2-DE47-B395-74FBE316153F}"/>
              </a:ext>
            </a:extLst>
          </xdr:cNvPr>
          <xdr:cNvSpPr txBox="1"/>
        </xdr:nvSpPr>
        <xdr:spPr>
          <a:xfrm>
            <a:off x="9994369" y="6635987"/>
            <a:ext cx="405758" cy="149530"/>
          </a:xfrm>
          <a:prstGeom prst="rect">
            <a:avLst/>
          </a:prstGeom>
          <a:noFill/>
        </xdr:spPr>
        <xdr:txBody>
          <a:bodyPr wrap="square" lIns="0" tIns="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pl-PL" sz="1000" b="1">
                <a:latin typeface="Arial" panose="020B0604020202020204" pitchFamily="34" charset="0"/>
                <a:cs typeface="Arial" panose="020B0604020202020204" pitchFamily="34" charset="0"/>
              </a:rPr>
              <a:t>(kDa)</a:t>
            </a:r>
          </a:p>
        </xdr:txBody>
      </xdr:sp>
      <xdr:sp macro="" textlink="">
        <xdr:nvSpPr>
          <xdr:cNvPr id="84" name="TextBox 10">
            <a:extLst>
              <a:ext uri="{FF2B5EF4-FFF2-40B4-BE49-F238E27FC236}">
                <a16:creationId xmlns:a16="http://schemas.microsoft.com/office/drawing/2014/main" id="{8C85DBD9-BFB7-5E4D-8BC8-16A761A9001C}"/>
              </a:ext>
            </a:extLst>
          </xdr:cNvPr>
          <xdr:cNvSpPr txBox="1"/>
        </xdr:nvSpPr>
        <xdr:spPr>
          <a:xfrm>
            <a:off x="10050221" y="6771970"/>
            <a:ext cx="359769" cy="174930"/>
          </a:xfrm>
          <a:prstGeom prst="rect">
            <a:avLst/>
          </a:prstGeom>
          <a:noFill/>
        </xdr:spPr>
        <xdr:txBody>
          <a:bodyPr wrap="square" lIns="0" tIns="0" rIns="0" bIns="0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1000" b="1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85" name="Straight Connector 84">
            <a:extLst>
              <a:ext uri="{FF2B5EF4-FFF2-40B4-BE49-F238E27FC236}">
                <a16:creationId xmlns:a16="http://schemas.microsoft.com/office/drawing/2014/main" id="{02ED5A79-A484-A440-A498-7413EDC783C9}"/>
              </a:ext>
            </a:extLst>
          </xdr:cNvPr>
          <xdr:cNvCxnSpPr/>
        </xdr:nvCxnSpPr>
        <xdr:spPr>
          <a:xfrm>
            <a:off x="9958917" y="6870801"/>
            <a:ext cx="69922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61581</xdr:colOff>
      <xdr:row>18</xdr:row>
      <xdr:rowOff>16844</xdr:rowOff>
    </xdr:from>
    <xdr:to>
      <xdr:col>10</xdr:col>
      <xdr:colOff>464035</xdr:colOff>
      <xdr:row>33</xdr:row>
      <xdr:rowOff>158294</xdr:rowOff>
    </xdr:to>
    <xdr:grpSp>
      <xdr:nvGrpSpPr>
        <xdr:cNvPr id="90" name="Group 89">
          <a:extLst>
            <a:ext uri="{FF2B5EF4-FFF2-40B4-BE49-F238E27FC236}">
              <a16:creationId xmlns:a16="http://schemas.microsoft.com/office/drawing/2014/main" id="{B1ECFFF6-9D32-5C4C-9D27-3A9AD9580A60}"/>
            </a:ext>
          </a:extLst>
        </xdr:cNvPr>
        <xdr:cNvGrpSpPr/>
      </xdr:nvGrpSpPr>
      <xdr:grpSpPr>
        <a:xfrm>
          <a:off x="61581" y="3403511"/>
          <a:ext cx="7175787" cy="2963672"/>
          <a:chOff x="61581" y="3403511"/>
          <a:chExt cx="7175787" cy="2963672"/>
        </a:xfrm>
      </xdr:grpSpPr>
      <xdr:grpSp>
        <xdr:nvGrpSpPr>
          <xdr:cNvPr id="16" name="Group 15">
            <a:extLst>
              <a:ext uri="{FF2B5EF4-FFF2-40B4-BE49-F238E27FC236}">
                <a16:creationId xmlns:a16="http://schemas.microsoft.com/office/drawing/2014/main" id="{D7C4B3F2-200C-744C-980F-5AD87D29B244}"/>
              </a:ext>
            </a:extLst>
          </xdr:cNvPr>
          <xdr:cNvGrpSpPr/>
        </xdr:nvGrpSpPr>
        <xdr:grpSpPr>
          <a:xfrm>
            <a:off x="61581" y="3403511"/>
            <a:ext cx="7175787" cy="2963672"/>
            <a:chOff x="61581" y="3403511"/>
            <a:chExt cx="7175787" cy="2963672"/>
          </a:xfrm>
        </xdr:grpSpPr>
        <xdr:grpSp>
          <xdr:nvGrpSpPr>
            <xdr:cNvPr id="6" name="Group 5">
              <a:extLst>
                <a:ext uri="{FF2B5EF4-FFF2-40B4-BE49-F238E27FC236}">
                  <a16:creationId xmlns:a16="http://schemas.microsoft.com/office/drawing/2014/main" id="{422007A7-3759-FE4D-B155-1FC1ED738ECC}"/>
                </a:ext>
              </a:extLst>
            </xdr:cNvPr>
            <xdr:cNvGrpSpPr/>
          </xdr:nvGrpSpPr>
          <xdr:grpSpPr>
            <a:xfrm>
              <a:off x="61581" y="3403511"/>
              <a:ext cx="7175787" cy="2963672"/>
              <a:chOff x="61581" y="3403511"/>
              <a:chExt cx="7175787" cy="2963672"/>
            </a:xfrm>
          </xdr:grpSpPr>
          <xdr:grpSp>
            <xdr:nvGrpSpPr>
              <xdr:cNvPr id="68" name="Group 67">
                <a:extLst>
                  <a:ext uri="{FF2B5EF4-FFF2-40B4-BE49-F238E27FC236}">
                    <a16:creationId xmlns:a16="http://schemas.microsoft.com/office/drawing/2014/main" id="{C3BE85F8-E84A-0144-8D5B-2A0E2C1922AD}"/>
                  </a:ext>
                </a:extLst>
              </xdr:cNvPr>
              <xdr:cNvGrpSpPr/>
            </xdr:nvGrpSpPr>
            <xdr:grpSpPr>
              <a:xfrm>
                <a:off x="61581" y="3403511"/>
                <a:ext cx="7175787" cy="2963672"/>
                <a:chOff x="40645" y="1617058"/>
                <a:chExt cx="7133694" cy="3000351"/>
              </a:xfrm>
            </xdr:grpSpPr>
            <xdr:grpSp>
              <xdr:nvGrpSpPr>
                <xdr:cNvPr id="40" name="Group 39">
                  <a:extLst>
                    <a:ext uri="{FF2B5EF4-FFF2-40B4-BE49-F238E27FC236}">
                      <a16:creationId xmlns:a16="http://schemas.microsoft.com/office/drawing/2014/main" id="{8026AFF5-1D1F-4043-BCA9-57C89EF71F84}"/>
                    </a:ext>
                  </a:extLst>
                </xdr:cNvPr>
                <xdr:cNvGrpSpPr/>
              </xdr:nvGrpSpPr>
              <xdr:grpSpPr>
                <a:xfrm>
                  <a:off x="40645" y="1617058"/>
                  <a:ext cx="7133694" cy="3000351"/>
                  <a:chOff x="396259" y="6256143"/>
                  <a:chExt cx="6482446" cy="2858882"/>
                </a:xfrm>
              </xdr:grpSpPr>
              <xdr:grpSp>
                <xdr:nvGrpSpPr>
                  <xdr:cNvPr id="52" name="Group 51">
                    <a:extLst>
                      <a:ext uri="{FF2B5EF4-FFF2-40B4-BE49-F238E27FC236}">
                        <a16:creationId xmlns:a16="http://schemas.microsoft.com/office/drawing/2014/main" id="{7B9AB85E-B27F-1A42-A41C-7548C31AE2C5}"/>
                      </a:ext>
                    </a:extLst>
                  </xdr:cNvPr>
                  <xdr:cNvGrpSpPr/>
                </xdr:nvGrpSpPr>
                <xdr:grpSpPr>
                  <a:xfrm>
                    <a:off x="396259" y="6256143"/>
                    <a:ext cx="6482446" cy="2858882"/>
                    <a:chOff x="3105541" y="1424605"/>
                    <a:chExt cx="6527803" cy="2910327"/>
                  </a:xfrm>
                </xdr:grpSpPr>
                <xdr:pic>
                  <xdr:nvPicPr>
                    <xdr:cNvPr id="57" name="Obraz 2">
                      <a:extLst>
                        <a:ext uri="{FF2B5EF4-FFF2-40B4-BE49-F238E27FC236}">
                          <a16:creationId xmlns:a16="http://schemas.microsoft.com/office/drawing/2014/main" id="{8DFC35E2-D602-0349-9DEA-07C9F186821D}"/>
                        </a:ext>
                      </a:extLst>
                    </xdr:cNvPr>
                    <xdr:cNvPicPr>
                      <a:picLocks noChangeAspect="1"/>
                    </xdr:cNvPicPr>
                  </xdr:nvPicPr>
                  <xdr:blipFill rotWithShape="1">
                    <a:blip xmlns:r="http://schemas.openxmlformats.org/officeDocument/2006/relationships" r:embed="rId4" cstate="print">
                      <a:grayscl/>
                      <a:extLst>
                        <a:ext uri="{28A0092B-C50C-407E-A947-70E740481C1C}">
                          <a14:useLocalDpi xmlns:a14="http://schemas.microsoft.com/office/drawing/2010/main"/>
                        </a:ext>
                      </a:extLst>
                    </a:blip>
                    <a:srcRect t="-512" r="-2985"/>
                    <a:stretch/>
                  </xdr:blipFill>
                  <xdr:spPr>
                    <a:xfrm rot="5400000">
                      <a:off x="5012245" y="-286167"/>
                      <a:ext cx="2714395" cy="6527803"/>
                    </a:xfrm>
                    <a:prstGeom prst="rect">
                      <a:avLst/>
                    </a:prstGeom>
                    <a:ln>
                      <a:solidFill>
                        <a:schemeClr val="tx1"/>
                      </a:solidFill>
                    </a:ln>
                  </xdr:spPr>
                </xdr:pic>
                <xdr:sp macro="" textlink="">
                  <xdr:nvSpPr>
                    <xdr:cNvPr id="58" name="Rectangle 57">
                      <a:extLst>
                        <a:ext uri="{FF2B5EF4-FFF2-40B4-BE49-F238E27FC236}">
                          <a16:creationId xmlns:a16="http://schemas.microsoft.com/office/drawing/2014/main" id="{858199F2-B03C-7343-9A45-D76866C52A4B}"/>
                        </a:ext>
                      </a:extLst>
                    </xdr:cNvPr>
                    <xdr:cNvSpPr/>
                  </xdr:nvSpPr>
                  <xdr:spPr>
                    <a:xfrm rot="16200000">
                      <a:off x="6525354" y="1887921"/>
                      <a:ext cx="625171" cy="153888"/>
                    </a:xfrm>
                    <a:prstGeom prst="rect">
                      <a:avLst/>
                    </a:prstGeom>
                  </xdr:spPr>
                  <xdr:txBody>
                    <a:bodyPr wrap="square" lIns="0" tIns="0" rIns="0" bIns="0"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r>
                        <a:rPr lang="pl-PL" sz="1000" b="1">
                          <a:solidFill>
                            <a:schemeClr val="bg1">
                              <a:lumMod val="85000"/>
                            </a:schemeClr>
                          </a:solidFill>
                          <a:latin typeface="Arial" panose="020B0604020202020204" pitchFamily="34" charset="0"/>
                          <a:cs typeface="Arial" panose="020B0604020202020204" pitchFamily="34" charset="0"/>
                        </a:rPr>
                        <a:t>His-EGFP </a:t>
                      </a:r>
                      <a:endParaRPr lang="pl-PL" sz="1000">
                        <a:solidFill>
                          <a:schemeClr val="bg1">
                            <a:lumMod val="85000"/>
                          </a:schemeClr>
                        </a:solidFill>
                      </a:endParaRPr>
                    </a:p>
                  </xdr:txBody>
                </xdr:sp>
                <xdr:sp macro="" textlink="">
                  <xdr:nvSpPr>
                    <xdr:cNvPr id="59" name="Rectangle 58">
                      <a:extLst>
                        <a:ext uri="{FF2B5EF4-FFF2-40B4-BE49-F238E27FC236}">
                          <a16:creationId xmlns:a16="http://schemas.microsoft.com/office/drawing/2014/main" id="{6938765C-C335-3C4A-89E1-F4CDDCE5A64C}"/>
                        </a:ext>
                      </a:extLst>
                    </xdr:cNvPr>
                    <xdr:cNvSpPr/>
                  </xdr:nvSpPr>
                  <xdr:spPr>
                    <a:xfrm rot="16200000">
                      <a:off x="6587106" y="1815392"/>
                      <a:ext cx="766505" cy="157613"/>
                    </a:xfrm>
                    <a:prstGeom prst="rect">
                      <a:avLst/>
                    </a:prstGeom>
                  </xdr:spPr>
                  <xdr:txBody>
                    <a:bodyPr wrap="square" lIns="0" tIns="0" rIns="0" bIns="0"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r>
                        <a:rPr lang="pl-PL" sz="1000" b="1">
                          <a:solidFill>
                            <a:schemeClr val="bg1">
                              <a:lumMod val="85000"/>
                            </a:schemeClr>
                          </a:solidFill>
                          <a:latin typeface="Arial" panose="020B0604020202020204" pitchFamily="34" charset="0"/>
                          <a:cs typeface="Arial" panose="020B0604020202020204" pitchFamily="34" charset="0"/>
                        </a:rPr>
                        <a:t>His-EAF</a:t>
                      </a:r>
                      <a:r>
                        <a:rPr lang="en-US" sz="1000" b="1">
                          <a:solidFill>
                            <a:schemeClr val="bg1">
                              <a:lumMod val="85000"/>
                            </a:schemeClr>
                          </a:solidFill>
                          <a:latin typeface="Arial" panose="020B0604020202020204" pitchFamily="34" charset="0"/>
                          <a:cs typeface="Arial" panose="020B0604020202020204" pitchFamily="34" charset="0"/>
                        </a:rPr>
                        <a:t>1B</a:t>
                      </a:r>
                      <a:endParaRPr lang="pl-PL" sz="1000" baseline="40000">
                        <a:solidFill>
                          <a:schemeClr val="bg1">
                            <a:lumMod val="85000"/>
                          </a:schemeClr>
                        </a:solidFill>
                      </a:endParaRPr>
                    </a:p>
                  </xdr:txBody>
                </xdr:sp>
                <xdr:sp macro="" textlink="">
                  <xdr:nvSpPr>
                    <xdr:cNvPr id="60" name="Rectangle 59">
                      <a:extLst>
                        <a:ext uri="{FF2B5EF4-FFF2-40B4-BE49-F238E27FC236}">
                          <a16:creationId xmlns:a16="http://schemas.microsoft.com/office/drawing/2014/main" id="{DCF916E4-5FB7-C44F-BFAD-1D763800FF4F}"/>
                        </a:ext>
                      </a:extLst>
                    </xdr:cNvPr>
                    <xdr:cNvSpPr/>
                  </xdr:nvSpPr>
                  <xdr:spPr>
                    <a:xfrm rot="16200000">
                      <a:off x="6830525" y="1879906"/>
                      <a:ext cx="641201" cy="153888"/>
                    </a:xfrm>
                    <a:prstGeom prst="rect">
                      <a:avLst/>
                    </a:prstGeom>
                  </xdr:spPr>
                  <xdr:txBody>
                    <a:bodyPr wrap="square" lIns="0" tIns="0" rIns="0" bIns="0"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r>
                        <a:rPr lang="pl-PL" sz="1000" b="1">
                          <a:solidFill>
                            <a:schemeClr val="bg1">
                              <a:lumMod val="85000"/>
                            </a:schemeClr>
                          </a:solidFill>
                          <a:latin typeface="Arial" panose="020B0604020202020204" pitchFamily="34" charset="0"/>
                          <a:cs typeface="Arial" panose="020B0604020202020204" pitchFamily="34" charset="0"/>
                        </a:rPr>
                        <a:t>His-HAM1 </a:t>
                      </a:r>
                      <a:endParaRPr lang="pl-PL" sz="1000">
                        <a:solidFill>
                          <a:schemeClr val="bg1">
                            <a:lumMod val="85000"/>
                          </a:schemeClr>
                        </a:solidFill>
                      </a:endParaRPr>
                    </a:p>
                  </xdr:txBody>
                </xdr:sp>
                <xdr:sp macro="" textlink="">
                  <xdr:nvSpPr>
                    <xdr:cNvPr id="61" name="Rectangle 60">
                      <a:extLst>
                        <a:ext uri="{FF2B5EF4-FFF2-40B4-BE49-F238E27FC236}">
                          <a16:creationId xmlns:a16="http://schemas.microsoft.com/office/drawing/2014/main" id="{EC348ABB-D6F6-0541-805F-BB1A0D31EB68}"/>
                        </a:ext>
                      </a:extLst>
                    </xdr:cNvPr>
                    <xdr:cNvSpPr/>
                  </xdr:nvSpPr>
                  <xdr:spPr>
                    <a:xfrm>
                      <a:off x="6866182" y="1424605"/>
                      <a:ext cx="256480" cy="153888"/>
                    </a:xfrm>
                    <a:prstGeom prst="rect">
                      <a:avLst/>
                    </a:prstGeom>
                  </xdr:spPr>
                  <xdr:txBody>
                    <a:bodyPr wrap="square" lIns="0" tIns="0" rIns="0" bIns="0"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r>
                        <a:rPr lang="pl-PL" sz="1000" b="1">
                          <a:solidFill>
                            <a:schemeClr val="tx1"/>
                          </a:solidFill>
                          <a:latin typeface="Arial" panose="020B0604020202020204" pitchFamily="34" charset="0"/>
                          <a:cs typeface="Arial" panose="020B0604020202020204" pitchFamily="34" charset="0"/>
                        </a:rPr>
                        <a:t>P-D </a:t>
                      </a:r>
                      <a:endParaRPr lang="pl-PL" sz="1000">
                        <a:solidFill>
                          <a:schemeClr val="tx1"/>
                        </a:solidFill>
                      </a:endParaRPr>
                    </a:p>
                  </xdr:txBody>
                </xdr:sp>
                <xdr:sp macro="" textlink="">
                  <xdr:nvSpPr>
                    <xdr:cNvPr id="62" name="Rectangle 61">
                      <a:extLst>
                        <a:ext uri="{FF2B5EF4-FFF2-40B4-BE49-F238E27FC236}">
                          <a16:creationId xmlns:a16="http://schemas.microsoft.com/office/drawing/2014/main" id="{D54FA30C-70E5-3E4B-BCD8-0D41428F356A}"/>
                        </a:ext>
                      </a:extLst>
                    </xdr:cNvPr>
                    <xdr:cNvSpPr/>
                  </xdr:nvSpPr>
                  <xdr:spPr>
                    <a:xfrm>
                      <a:off x="6667015" y="3438151"/>
                      <a:ext cx="587785" cy="270668"/>
                    </a:xfrm>
                    <a:prstGeom prst="rect">
                      <a:avLst/>
                    </a:prstGeom>
                    <a:solidFill>
                      <a:schemeClr val="lt1"/>
                    </a:solidFill>
                    <a:ln w="9525" cmpd="sng">
                      <a:solidFill>
                        <a:schemeClr val="lt1">
                          <a:shade val="50000"/>
                        </a:schemeClr>
                      </a:solidFill>
                    </a:ln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minor">
                      <a:schemeClr val="dk1"/>
                    </a:fontRef>
                  </xdr:style>
                  <xdr:txBody>
                    <a:bodyPr vertOverflow="clip" horzOverflow="clip" wrap="square" rtlCol="0" anchor="ctr"/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marL="0" indent="0" algn="r"/>
                      <a:r>
                        <a:rPr lang="pl-PL" sz="700">
                          <a:solidFill>
                            <a:schemeClr val="dk1"/>
                          </a:solidFill>
                          <a:latin typeface="Arial" panose="020B0604020202020204" pitchFamily="34" charset="0"/>
                          <a:ea typeface="+mn-ea"/>
                          <a:cs typeface="Arial" panose="020B0604020202020204" pitchFamily="34" charset="0"/>
                        </a:rPr>
                        <a:t>WB</a:t>
                      </a:r>
                      <a:r>
                        <a:rPr lang="pl-PL" sz="700" baseline="0">
                          <a:solidFill>
                            <a:schemeClr val="dk1"/>
                          </a:solidFill>
                          <a:latin typeface="Arial" panose="020B0604020202020204" pitchFamily="34" charset="0"/>
                          <a:ea typeface="+mn-ea"/>
                          <a:cs typeface="Arial" panose="020B0604020202020204" pitchFamily="34" charset="0"/>
                        </a:rPr>
                        <a:t> </a:t>
                      </a:r>
                      <a:r>
                        <a:rPr lang="el-GR" sz="700">
                          <a:solidFill>
                            <a:schemeClr val="dk1"/>
                          </a:solidFill>
                          <a:latin typeface="Arial" panose="020B0604020202020204" pitchFamily="34" charset="0"/>
                          <a:ea typeface="+mn-ea"/>
                          <a:cs typeface="Arial" panose="020B0604020202020204" pitchFamily="34" charset="0"/>
                        </a:rPr>
                        <a:t>α</a:t>
                      </a:r>
                      <a:r>
                        <a:rPr lang="pl-PL" sz="700">
                          <a:solidFill>
                            <a:schemeClr val="dk1"/>
                          </a:solidFill>
                          <a:latin typeface="Arial" panose="020B0604020202020204" pitchFamily="34" charset="0"/>
                          <a:ea typeface="+mn-ea"/>
                          <a:cs typeface="Arial" panose="020B0604020202020204" pitchFamily="34" charset="0"/>
                        </a:rPr>
                        <a:t>His</a:t>
                      </a:r>
                    </a:p>
                    <a:p>
                      <a:pPr marL="0" indent="0" algn="r"/>
                      <a:r>
                        <a:rPr lang="pl-PL" sz="700">
                          <a:solidFill>
                            <a:schemeClr val="dk1"/>
                          </a:solidFill>
                          <a:latin typeface="Arial" panose="020B0604020202020204" pitchFamily="34" charset="0"/>
                          <a:ea typeface="+mn-ea"/>
                          <a:cs typeface="Arial" panose="020B0604020202020204" pitchFamily="34" charset="0"/>
                        </a:rPr>
                        <a:t> </a:t>
                      </a:r>
                    </a:p>
                  </xdr:txBody>
                </xdr:sp>
                <xdr:sp macro="" textlink="">
                  <xdr:nvSpPr>
                    <xdr:cNvPr id="63" name="Rectangle 62">
                      <a:extLst>
                        <a:ext uri="{FF2B5EF4-FFF2-40B4-BE49-F238E27FC236}">
                          <a16:creationId xmlns:a16="http://schemas.microsoft.com/office/drawing/2014/main" id="{CFAD0BE5-6245-9245-B8B6-E52CB0422389}"/>
                        </a:ext>
                      </a:extLst>
                    </xdr:cNvPr>
                    <xdr:cNvSpPr/>
                  </xdr:nvSpPr>
                  <xdr:spPr>
                    <a:xfrm>
                      <a:off x="6675479" y="2281920"/>
                      <a:ext cx="568684" cy="1114421"/>
                    </a:xfrm>
                    <a:prstGeom prst="rect">
                      <a:avLst/>
                    </a:prstGeom>
                    <a:noFill/>
                    <a:ln>
                      <a:solidFill>
                        <a:srgbClr val="C00000"/>
                      </a:solidFill>
                    </a:ln>
                  </xdr:spPr>
                  <xdr:style>
                    <a:lnRef idx="2">
                      <a:schemeClr val="accent1">
                        <a:shade val="50000"/>
                      </a:schemeClr>
                    </a:lnRef>
                    <a:fillRef idx="1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lt1"/>
                    </a:fontRef>
                  </xdr:style>
                  <xdr:txBody>
                    <a:bodyPr wrap="square" rtlCol="0" anchor="ctr"/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algn="ctr"/>
                      <a:endParaRPr lang="en-US"/>
                    </a:p>
                  </xdr:txBody>
                </xdr:sp>
              </xdr:grpSp>
              <xdr:grpSp>
                <xdr:nvGrpSpPr>
                  <xdr:cNvPr id="42" name="Group 41">
                    <a:extLst>
                      <a:ext uri="{FF2B5EF4-FFF2-40B4-BE49-F238E27FC236}">
                        <a16:creationId xmlns:a16="http://schemas.microsoft.com/office/drawing/2014/main" id="{03C887A3-9EBF-7241-92FB-F0EA6C8450AD}"/>
                      </a:ext>
                    </a:extLst>
                  </xdr:cNvPr>
                  <xdr:cNvGrpSpPr/>
                </xdr:nvGrpSpPr>
                <xdr:grpSpPr>
                  <a:xfrm>
                    <a:off x="478305" y="6287637"/>
                    <a:ext cx="1203234" cy="1150315"/>
                    <a:chOff x="3795458" y="367234"/>
                    <a:chExt cx="1212838" cy="1184599"/>
                  </a:xfrm>
                </xdr:grpSpPr>
                <xdr:sp macro="" textlink="">
                  <xdr:nvSpPr>
                    <xdr:cNvPr id="43" name="Rectangle 42">
                      <a:extLst>
                        <a:ext uri="{FF2B5EF4-FFF2-40B4-BE49-F238E27FC236}">
                          <a16:creationId xmlns:a16="http://schemas.microsoft.com/office/drawing/2014/main" id="{36B204FD-16DC-D94C-B299-60093095BD8A}"/>
                        </a:ext>
                      </a:extLst>
                    </xdr:cNvPr>
                    <xdr:cNvSpPr/>
                  </xdr:nvSpPr>
                  <xdr:spPr>
                    <a:xfrm rot="16200000">
                      <a:off x="4275224" y="819634"/>
                      <a:ext cx="633015" cy="157861"/>
                    </a:xfrm>
                    <a:prstGeom prst="rect">
                      <a:avLst/>
                    </a:prstGeom>
                  </xdr:spPr>
                  <xdr:txBody>
                    <a:bodyPr wrap="square" lIns="0" tIns="0" rIns="0" bIns="0"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r>
                        <a:rPr lang="pl-PL" sz="1000" b="1">
                          <a:solidFill>
                            <a:schemeClr val="bg1">
                              <a:lumMod val="85000"/>
                            </a:schemeClr>
                          </a:solidFill>
                          <a:latin typeface="Arial" panose="020B0604020202020204" pitchFamily="34" charset="0"/>
                          <a:cs typeface="Arial" panose="020B0604020202020204" pitchFamily="34" charset="0"/>
                        </a:rPr>
                        <a:t>His-EGFP </a:t>
                      </a:r>
                      <a:endParaRPr lang="pl-PL" sz="1000">
                        <a:solidFill>
                          <a:schemeClr val="bg1">
                            <a:lumMod val="85000"/>
                          </a:schemeClr>
                        </a:solidFill>
                      </a:endParaRPr>
                    </a:p>
                  </xdr:txBody>
                </xdr:sp>
                <xdr:sp macro="" textlink="">
                  <xdr:nvSpPr>
                    <xdr:cNvPr id="44" name="Rectangle 43">
                      <a:extLst>
                        <a:ext uri="{FF2B5EF4-FFF2-40B4-BE49-F238E27FC236}">
                          <a16:creationId xmlns:a16="http://schemas.microsoft.com/office/drawing/2014/main" id="{F67B16C6-1FB2-BD4F-BBC9-F0DEF8110847}"/>
                        </a:ext>
                      </a:extLst>
                    </xdr:cNvPr>
                    <xdr:cNvSpPr/>
                  </xdr:nvSpPr>
                  <xdr:spPr>
                    <a:xfrm rot="16200000">
                      <a:off x="4363340" y="757455"/>
                      <a:ext cx="758718" cy="156518"/>
                    </a:xfrm>
                    <a:prstGeom prst="rect">
                      <a:avLst/>
                    </a:prstGeom>
                  </xdr:spPr>
                  <xdr:txBody>
                    <a:bodyPr wrap="square" lIns="0" tIns="0" rIns="0" bIns="0"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r>
                        <a:rPr lang="pl-PL" sz="1000" b="1">
                          <a:solidFill>
                            <a:schemeClr val="bg1">
                              <a:lumMod val="85000"/>
                            </a:schemeClr>
                          </a:solidFill>
                          <a:latin typeface="Arial" panose="020B0604020202020204" pitchFamily="34" charset="0"/>
                          <a:cs typeface="Arial" panose="020B0604020202020204" pitchFamily="34" charset="0"/>
                        </a:rPr>
                        <a:t>His-EAF1</a:t>
                      </a:r>
                      <a:r>
                        <a:rPr lang="en-US" sz="1000" b="1">
                          <a:solidFill>
                            <a:schemeClr val="bg1">
                              <a:lumMod val="85000"/>
                            </a:schemeClr>
                          </a:solidFill>
                          <a:latin typeface="Arial" panose="020B0604020202020204" pitchFamily="34" charset="0"/>
                          <a:cs typeface="Arial" panose="020B0604020202020204" pitchFamily="34" charset="0"/>
                        </a:rPr>
                        <a:t>b</a:t>
                      </a:r>
                      <a:endParaRPr lang="pl-PL" sz="1000" baseline="40000">
                        <a:solidFill>
                          <a:schemeClr val="bg1">
                            <a:lumMod val="85000"/>
                          </a:schemeClr>
                        </a:solidFill>
                      </a:endParaRPr>
                    </a:p>
                  </xdr:txBody>
                </xdr:sp>
                <xdr:sp macro="" textlink="">
                  <xdr:nvSpPr>
                    <xdr:cNvPr id="45" name="Rectangle 44">
                      <a:extLst>
                        <a:ext uri="{FF2B5EF4-FFF2-40B4-BE49-F238E27FC236}">
                          <a16:creationId xmlns:a16="http://schemas.microsoft.com/office/drawing/2014/main" id="{2E5C6D84-0050-314E-9621-7A8EC6FBE7B1}"/>
                        </a:ext>
                      </a:extLst>
                    </xdr:cNvPr>
                    <xdr:cNvSpPr/>
                  </xdr:nvSpPr>
                  <xdr:spPr>
                    <a:xfrm rot="16200000">
                      <a:off x="4581889" y="812112"/>
                      <a:ext cx="649045" cy="156876"/>
                    </a:xfrm>
                    <a:prstGeom prst="rect">
                      <a:avLst/>
                    </a:prstGeom>
                  </xdr:spPr>
                  <xdr:txBody>
                    <a:bodyPr wrap="square" lIns="0" tIns="0" rIns="0" bIns="0"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r>
                        <a:rPr lang="pl-PL" sz="1000" b="1">
                          <a:solidFill>
                            <a:schemeClr val="bg1">
                              <a:lumMod val="85000"/>
                            </a:schemeClr>
                          </a:solidFill>
                          <a:latin typeface="Arial" panose="020B0604020202020204" pitchFamily="34" charset="0"/>
                          <a:cs typeface="Arial" panose="020B0604020202020204" pitchFamily="34" charset="0"/>
                        </a:rPr>
                        <a:t>His-HAM1 </a:t>
                      </a:r>
                      <a:endParaRPr lang="pl-PL" sz="1000">
                        <a:solidFill>
                          <a:schemeClr val="bg1">
                            <a:lumMod val="85000"/>
                          </a:schemeClr>
                        </a:solidFill>
                      </a:endParaRPr>
                    </a:p>
                  </xdr:txBody>
                </xdr:sp>
                <xdr:sp macro="" textlink="">
                  <xdr:nvSpPr>
                    <xdr:cNvPr id="46" name="Rectangle 45">
                      <a:extLst>
                        <a:ext uri="{FF2B5EF4-FFF2-40B4-BE49-F238E27FC236}">
                          <a16:creationId xmlns:a16="http://schemas.microsoft.com/office/drawing/2014/main" id="{89ACC312-125B-254F-A07B-2DEC30062BEA}"/>
                        </a:ext>
                      </a:extLst>
                    </xdr:cNvPr>
                    <xdr:cNvSpPr/>
                  </xdr:nvSpPr>
                  <xdr:spPr>
                    <a:xfrm>
                      <a:off x="3795458" y="1200225"/>
                      <a:ext cx="756400" cy="160571"/>
                    </a:xfrm>
                    <a:prstGeom prst="rect">
                      <a:avLst/>
                    </a:prstGeom>
                  </xdr:spPr>
                  <xdr:txBody>
                    <a:bodyPr wrap="square" lIns="0" tIns="0" rIns="0" bIns="0"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r>
                        <a:rPr lang="pl-PL" sz="1000" b="1">
                          <a:solidFill>
                            <a:schemeClr val="bg1">
                              <a:lumMod val="85000"/>
                            </a:schemeClr>
                          </a:solidFill>
                          <a:latin typeface="Arial" panose="020B0604020202020204" pitchFamily="34" charset="0"/>
                          <a:cs typeface="Arial" panose="020B0604020202020204" pitchFamily="34" charset="0"/>
                        </a:rPr>
                        <a:t>GST-EPL1B </a:t>
                      </a:r>
                      <a:endParaRPr lang="pl-PL" sz="1000">
                        <a:solidFill>
                          <a:schemeClr val="bg1">
                            <a:lumMod val="85000"/>
                          </a:schemeClr>
                        </a:solidFill>
                      </a:endParaRPr>
                    </a:p>
                  </xdr:txBody>
                </xdr:sp>
                <xdr:sp macro="" textlink="">
                  <xdr:nvSpPr>
                    <xdr:cNvPr id="47" name="pole tekstowe 26">
                      <a:extLst>
                        <a:ext uri="{FF2B5EF4-FFF2-40B4-BE49-F238E27FC236}">
                          <a16:creationId xmlns:a16="http://schemas.microsoft.com/office/drawing/2014/main" id="{C8745161-7C14-0A40-83BC-2D5A33B5E6A0}"/>
                        </a:ext>
                      </a:extLst>
                    </xdr:cNvPr>
                    <xdr:cNvSpPr txBox="1"/>
                  </xdr:nvSpPr>
                  <xdr:spPr>
                    <a:xfrm>
                      <a:off x="4552518" y="1187033"/>
                      <a:ext cx="57150" cy="164198"/>
                    </a:xfrm>
                    <a:prstGeom prst="rect">
                      <a:avLst/>
                    </a:prstGeom>
                    <a:noFill/>
                  </xdr:spPr>
                  <xdr:txBody>
                    <a:bodyPr wrap="square" lIns="0" tIns="0" rIns="0" bIns="0" rtlCol="0"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r>
                        <a:rPr lang="pl-PL" sz="1050" b="1">
                          <a:latin typeface="Arial" panose="020B0604020202020204" pitchFamily="34" charset="0"/>
                          <a:cs typeface="Arial" panose="020B0604020202020204" pitchFamily="34" charset="0"/>
                        </a:rPr>
                        <a:t>+</a:t>
                      </a:r>
                    </a:p>
                  </xdr:txBody>
                </xdr:sp>
                <xdr:sp macro="" textlink="">
                  <xdr:nvSpPr>
                    <xdr:cNvPr id="48" name="pole tekstowe 27">
                      <a:extLst>
                        <a:ext uri="{FF2B5EF4-FFF2-40B4-BE49-F238E27FC236}">
                          <a16:creationId xmlns:a16="http://schemas.microsoft.com/office/drawing/2014/main" id="{04728352-5D23-3C42-BD45-D314F42AF45D}"/>
                        </a:ext>
                      </a:extLst>
                    </xdr:cNvPr>
                    <xdr:cNvSpPr txBox="1"/>
                  </xdr:nvSpPr>
                  <xdr:spPr>
                    <a:xfrm>
                      <a:off x="4704918" y="1187033"/>
                      <a:ext cx="57150" cy="164198"/>
                    </a:xfrm>
                    <a:prstGeom prst="rect">
                      <a:avLst/>
                    </a:prstGeom>
                    <a:noFill/>
                  </xdr:spPr>
                  <xdr:txBody>
                    <a:bodyPr wrap="square" lIns="0" tIns="0" rIns="0" bIns="0" rtlCol="0"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r>
                        <a:rPr lang="pl-PL" sz="1050" b="1">
                          <a:latin typeface="Arial" panose="020B0604020202020204" pitchFamily="34" charset="0"/>
                          <a:cs typeface="Arial" panose="020B0604020202020204" pitchFamily="34" charset="0"/>
                        </a:rPr>
                        <a:t>+</a:t>
                      </a:r>
                    </a:p>
                  </xdr:txBody>
                </xdr:sp>
                <xdr:sp macro="" textlink="">
                  <xdr:nvSpPr>
                    <xdr:cNvPr id="49" name="pole tekstowe 28">
                      <a:extLst>
                        <a:ext uri="{FF2B5EF4-FFF2-40B4-BE49-F238E27FC236}">
                          <a16:creationId xmlns:a16="http://schemas.microsoft.com/office/drawing/2014/main" id="{5DEAA6EF-8F4E-9C49-89DF-8E9E95F73E04}"/>
                        </a:ext>
                      </a:extLst>
                    </xdr:cNvPr>
                    <xdr:cNvSpPr txBox="1"/>
                  </xdr:nvSpPr>
                  <xdr:spPr>
                    <a:xfrm>
                      <a:off x="4863668" y="1187033"/>
                      <a:ext cx="60138" cy="164198"/>
                    </a:xfrm>
                    <a:prstGeom prst="rect">
                      <a:avLst/>
                    </a:prstGeom>
                    <a:noFill/>
                  </xdr:spPr>
                  <xdr:txBody>
                    <a:bodyPr wrap="square" lIns="0" tIns="0" rIns="0" bIns="0" rtlCol="0"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r>
                        <a:rPr lang="pl-PL" sz="1050" b="1">
                          <a:latin typeface="Arial" panose="020B0604020202020204" pitchFamily="34" charset="0"/>
                          <a:cs typeface="Arial" panose="020B0604020202020204" pitchFamily="34" charset="0"/>
                        </a:rPr>
                        <a:t>+</a:t>
                      </a:r>
                    </a:p>
                  </xdr:txBody>
                </xdr:sp>
                <xdr:sp macro="" textlink="">
                  <xdr:nvSpPr>
                    <xdr:cNvPr id="50" name="Rectangle 49">
                      <a:extLst>
                        <a:ext uri="{FF2B5EF4-FFF2-40B4-BE49-F238E27FC236}">
                          <a16:creationId xmlns:a16="http://schemas.microsoft.com/office/drawing/2014/main" id="{02A3B0FE-ACF4-AB4C-9C54-64C385B18DF8}"/>
                        </a:ext>
                      </a:extLst>
                    </xdr:cNvPr>
                    <xdr:cNvSpPr/>
                  </xdr:nvSpPr>
                  <xdr:spPr>
                    <a:xfrm>
                      <a:off x="4654473" y="367234"/>
                      <a:ext cx="261677" cy="156720"/>
                    </a:xfrm>
                    <a:prstGeom prst="rect">
                      <a:avLst/>
                    </a:prstGeom>
                  </xdr:spPr>
                  <xdr:txBody>
                    <a:bodyPr wrap="square" lIns="0" tIns="0" rIns="0" bIns="0">
                      <a:spAutoFit/>
                    </a:bodyPr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tx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r>
                        <a:rPr lang="pl-PL" sz="1000" b="1">
                          <a:latin typeface="Arial" panose="020B0604020202020204" pitchFamily="34" charset="0"/>
                          <a:cs typeface="Arial" panose="020B0604020202020204" pitchFamily="34" charset="0"/>
                        </a:rPr>
                        <a:t>P-D </a:t>
                      </a:r>
                      <a:endParaRPr lang="pl-PL" sz="1000"/>
                    </a:p>
                  </xdr:txBody>
                </xdr:sp>
                <xdr:sp macro="" textlink="">
                  <xdr:nvSpPr>
                    <xdr:cNvPr id="51" name="Rectangle 50">
                      <a:extLst>
                        <a:ext uri="{FF2B5EF4-FFF2-40B4-BE49-F238E27FC236}">
                          <a16:creationId xmlns:a16="http://schemas.microsoft.com/office/drawing/2014/main" id="{A06C58D7-0789-0D4F-A965-8E651C092538}"/>
                        </a:ext>
                      </a:extLst>
                    </xdr:cNvPr>
                    <xdr:cNvSpPr/>
                  </xdr:nvSpPr>
                  <xdr:spPr>
                    <a:xfrm>
                      <a:off x="4431929" y="1350780"/>
                      <a:ext cx="576367" cy="201053"/>
                    </a:xfrm>
                    <a:prstGeom prst="rect">
                      <a:avLst/>
                    </a:prstGeom>
                    <a:noFill/>
                    <a:ln>
                      <a:solidFill>
                        <a:srgbClr val="C00000"/>
                      </a:solidFill>
                    </a:ln>
                  </xdr:spPr>
                  <xdr:style>
                    <a:lnRef idx="2">
                      <a:schemeClr val="accent1">
                        <a:shade val="50000"/>
                      </a:schemeClr>
                    </a:lnRef>
                    <a:fillRef idx="1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lt1"/>
                    </a:fontRef>
                  </xdr:style>
                  <xdr:txBody>
                    <a:bodyPr wrap="square" rtlCol="0" anchor="ctr"/>
                    <a:lstStyle>
                      <a:defPPr>
                        <a:defRPr lang="en-U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algn="ctr"/>
                      <a:endParaRPr lang="en-US"/>
                    </a:p>
                  </xdr:txBody>
                </xdr:sp>
              </xdr:grpSp>
            </xdr:grpSp>
            <xdr:sp macro="" textlink="">
              <xdr:nvSpPr>
                <xdr:cNvPr id="65" name="TextBox 64">
                  <a:extLst>
                    <a:ext uri="{FF2B5EF4-FFF2-40B4-BE49-F238E27FC236}">
                      <a16:creationId xmlns:a16="http://schemas.microsoft.com/office/drawing/2014/main" id="{7A4ABE93-1E64-DA4B-BB6B-4930792ACE31}"/>
                    </a:ext>
                  </a:extLst>
                </xdr:cNvPr>
                <xdr:cNvSpPr txBox="1"/>
              </xdr:nvSpPr>
              <xdr:spPr>
                <a:xfrm>
                  <a:off x="1588321" y="3177596"/>
                  <a:ext cx="1434979" cy="311261"/>
                </a:xfrm>
                <a:prstGeom prst="rect">
                  <a:avLst/>
                </a:prstGeom>
                <a:solidFill>
                  <a:schemeClr val="lt1"/>
                </a:solidFill>
                <a:ln w="9525" cmpd="sng">
                  <a:solidFill>
                    <a:schemeClr val="lt1">
                      <a:shade val="50000"/>
                    </a:schemeClr>
                  </a:solidFill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ctr"/>
                <a:lstStyle/>
                <a:p>
                  <a:r>
                    <a:rPr lang="en-US" sz="1100"/>
                    <a:t>UNRELATED DATA</a:t>
                  </a:r>
                </a:p>
              </xdr:txBody>
            </xdr:sp>
            <xdr:sp macro="" textlink="">
              <xdr:nvSpPr>
                <xdr:cNvPr id="67" name="TextBox 66">
                  <a:extLst>
                    <a:ext uri="{FF2B5EF4-FFF2-40B4-BE49-F238E27FC236}">
                      <a16:creationId xmlns:a16="http://schemas.microsoft.com/office/drawing/2014/main" id="{E9FCA670-BE6F-0240-A898-1DBE112A7707}"/>
                    </a:ext>
                  </a:extLst>
                </xdr:cNvPr>
                <xdr:cNvSpPr txBox="1"/>
              </xdr:nvSpPr>
              <xdr:spPr>
                <a:xfrm>
                  <a:off x="154606" y="2993995"/>
                  <a:ext cx="765750" cy="190076"/>
                </a:xfrm>
                <a:prstGeom prst="rect">
                  <a:avLst/>
                </a:prstGeom>
                <a:solidFill>
                  <a:schemeClr val="lt1"/>
                </a:solidFill>
                <a:ln w="9525" cmpd="sng">
                  <a:solidFill>
                    <a:schemeClr val="lt1">
                      <a:shade val="50000"/>
                    </a:schemeClr>
                  </a:solidFill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ctr"/>
                <a:lstStyle/>
                <a:p>
                  <a:pPr marL="0" indent="0" algn="ctr" defTabSz="914400" rtl="0" eaLnBrk="1" latinLnBrk="0" hangingPunct="1"/>
                  <a:r>
                    <a:rPr lang="en-US" sz="700" kern="1200">
                      <a:solidFill>
                        <a:schemeClr val="dk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rPr>
                    <a:t>WB </a:t>
                  </a:r>
                  <a:r>
                    <a:rPr lang="el-GR" sz="700" kern="1200">
                      <a:solidFill>
                        <a:schemeClr val="dk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rPr>
                    <a:t>α</a:t>
                  </a:r>
                  <a:r>
                    <a:rPr lang="en-US" sz="700" kern="1200">
                      <a:solidFill>
                        <a:schemeClr val="dk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rPr>
                    <a:t> GST</a:t>
                  </a:r>
                </a:p>
              </xdr:txBody>
            </xdr:sp>
          </xdr:grpSp>
          <xdr:grpSp>
            <xdr:nvGrpSpPr>
              <xdr:cNvPr id="4" name="Group 3">
                <a:extLst>
                  <a:ext uri="{FF2B5EF4-FFF2-40B4-BE49-F238E27FC236}">
                    <a16:creationId xmlns:a16="http://schemas.microsoft.com/office/drawing/2014/main" id="{83D59837-A3AD-BF43-92B5-0B3218757205}"/>
                  </a:ext>
                </a:extLst>
              </xdr:cNvPr>
              <xdr:cNvGrpSpPr/>
            </xdr:nvGrpSpPr>
            <xdr:grpSpPr>
              <a:xfrm>
                <a:off x="3599828" y="4302948"/>
                <a:ext cx="340591" cy="994137"/>
                <a:chOff x="8555415" y="11925300"/>
                <a:chExt cx="336358" cy="1005896"/>
              </a:xfrm>
            </xdr:grpSpPr>
            <xdr:sp macro="" textlink="">
              <xdr:nvSpPr>
                <xdr:cNvPr id="73" name="TextBox 14">
                  <a:extLst>
                    <a:ext uri="{FF2B5EF4-FFF2-40B4-BE49-F238E27FC236}">
                      <a16:creationId xmlns:a16="http://schemas.microsoft.com/office/drawing/2014/main" id="{E4EFF959-B0F8-8C43-93C9-8CCA8F49E8BA}"/>
                    </a:ext>
                  </a:extLst>
                </xdr:cNvPr>
                <xdr:cNvSpPr txBox="1"/>
              </xdr:nvSpPr>
              <xdr:spPr>
                <a:xfrm>
                  <a:off x="8631615" y="12242624"/>
                  <a:ext cx="191593" cy="153773"/>
                </a:xfrm>
                <a:prstGeom prst="rect">
                  <a:avLst/>
                </a:prstGeom>
                <a:noFill/>
              </xdr:spPr>
              <xdr:txBody>
                <a:bodyPr wrap="square" lIns="0" tIns="0" rIns="0" bIns="0" rtlCol="0">
                  <a:no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pl-PL" sz="1000" b="1">
                      <a:latin typeface="Arial" panose="020B0604020202020204" pitchFamily="34" charset="0"/>
                      <a:cs typeface="Arial" panose="020B0604020202020204" pitchFamily="34" charset="0"/>
                    </a:rPr>
                    <a:t>70</a:t>
                  </a:r>
                </a:p>
              </xdr:txBody>
            </xdr:sp>
            <xdr:cxnSp macro="">
              <xdr:nvCxnSpPr>
                <xdr:cNvPr id="74" name="Straight Connector 73">
                  <a:extLst>
                    <a:ext uri="{FF2B5EF4-FFF2-40B4-BE49-F238E27FC236}">
                      <a16:creationId xmlns:a16="http://schemas.microsoft.com/office/drawing/2014/main" id="{B1DB75DD-8DE0-D947-85AA-9E423D98B82C}"/>
                    </a:ext>
                  </a:extLst>
                </xdr:cNvPr>
                <xdr:cNvCxnSpPr/>
              </xdr:nvCxnSpPr>
              <xdr:spPr>
                <a:xfrm>
                  <a:off x="8788400" y="12315483"/>
                  <a:ext cx="78282" cy="0"/>
                </a:xfrm>
                <a:prstGeom prst="line">
                  <a:avLst/>
                </a:prstGeom>
                <a:ln w="952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75" name="TextBox 16">
                  <a:extLst>
                    <a:ext uri="{FF2B5EF4-FFF2-40B4-BE49-F238E27FC236}">
                      <a16:creationId xmlns:a16="http://schemas.microsoft.com/office/drawing/2014/main" id="{A050F8DA-AA4B-8341-88E7-1BD29CC0D23F}"/>
                    </a:ext>
                  </a:extLst>
                </xdr:cNvPr>
                <xdr:cNvSpPr txBox="1"/>
              </xdr:nvSpPr>
              <xdr:spPr>
                <a:xfrm>
                  <a:off x="8631615" y="12419227"/>
                  <a:ext cx="191593" cy="153773"/>
                </a:xfrm>
                <a:prstGeom prst="rect">
                  <a:avLst/>
                </a:prstGeom>
                <a:noFill/>
              </xdr:spPr>
              <xdr:txBody>
                <a:bodyPr wrap="square" lIns="0" tIns="0" rIns="0" bIns="0" rtlCol="0">
                  <a:no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pl-PL" sz="1000" b="1">
                      <a:latin typeface="Arial" panose="020B0604020202020204" pitchFamily="34" charset="0"/>
                      <a:cs typeface="Arial" panose="020B0604020202020204" pitchFamily="34" charset="0"/>
                    </a:rPr>
                    <a:t>55</a:t>
                  </a:r>
                </a:p>
              </xdr:txBody>
            </xdr:sp>
            <xdr:cxnSp macro="">
              <xdr:nvCxnSpPr>
                <xdr:cNvPr id="76" name="Straight Connector 75">
                  <a:extLst>
                    <a:ext uri="{FF2B5EF4-FFF2-40B4-BE49-F238E27FC236}">
                      <a16:creationId xmlns:a16="http://schemas.microsoft.com/office/drawing/2014/main" id="{1123267F-ED82-3B4A-8704-4AD66C2EE956}"/>
                    </a:ext>
                  </a:extLst>
                </xdr:cNvPr>
                <xdr:cNvCxnSpPr/>
              </xdr:nvCxnSpPr>
              <xdr:spPr>
                <a:xfrm>
                  <a:off x="8794750" y="12492086"/>
                  <a:ext cx="78282" cy="0"/>
                </a:xfrm>
                <a:prstGeom prst="line">
                  <a:avLst/>
                </a:prstGeom>
                <a:ln w="952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77" name="TextBox 19">
                  <a:extLst>
                    <a:ext uri="{FF2B5EF4-FFF2-40B4-BE49-F238E27FC236}">
                      <a16:creationId xmlns:a16="http://schemas.microsoft.com/office/drawing/2014/main" id="{B93F1030-889C-6D48-B9C6-9EE295808AAB}"/>
                    </a:ext>
                  </a:extLst>
                </xdr:cNvPr>
                <xdr:cNvSpPr txBox="1"/>
              </xdr:nvSpPr>
              <xdr:spPr>
                <a:xfrm>
                  <a:off x="8631615" y="12777423"/>
                  <a:ext cx="191593" cy="153773"/>
                </a:xfrm>
                <a:prstGeom prst="rect">
                  <a:avLst/>
                </a:prstGeom>
                <a:noFill/>
              </xdr:spPr>
              <xdr:txBody>
                <a:bodyPr wrap="square" lIns="0" tIns="0" rIns="0" bIns="0" rtlCol="0">
                  <a:no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pl-PL" sz="1000" b="1">
                      <a:latin typeface="Arial" panose="020B0604020202020204" pitchFamily="34" charset="0"/>
                      <a:cs typeface="Arial" panose="020B0604020202020204" pitchFamily="34" charset="0"/>
                    </a:rPr>
                    <a:t>35</a:t>
                  </a:r>
                </a:p>
              </xdr:txBody>
            </xdr:sp>
            <xdr:cxnSp macro="">
              <xdr:nvCxnSpPr>
                <xdr:cNvPr id="78" name="Straight Connector 77">
                  <a:extLst>
                    <a:ext uri="{FF2B5EF4-FFF2-40B4-BE49-F238E27FC236}">
                      <a16:creationId xmlns:a16="http://schemas.microsoft.com/office/drawing/2014/main" id="{A4EA1BEA-2CF4-CB49-A724-3010CE410AA1}"/>
                    </a:ext>
                  </a:extLst>
                </xdr:cNvPr>
                <xdr:cNvCxnSpPr/>
              </xdr:nvCxnSpPr>
              <xdr:spPr>
                <a:xfrm>
                  <a:off x="8788400" y="12855042"/>
                  <a:ext cx="78282" cy="0"/>
                </a:xfrm>
                <a:prstGeom prst="line">
                  <a:avLst/>
                </a:prstGeom>
                <a:ln w="952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79" name="TextBox 10">
                  <a:extLst>
                    <a:ext uri="{FF2B5EF4-FFF2-40B4-BE49-F238E27FC236}">
                      <a16:creationId xmlns:a16="http://schemas.microsoft.com/office/drawing/2014/main" id="{C923EE40-A8CE-294C-B671-279D8DEC3226}"/>
                    </a:ext>
                  </a:extLst>
                </xdr:cNvPr>
                <xdr:cNvSpPr txBox="1"/>
              </xdr:nvSpPr>
              <xdr:spPr>
                <a:xfrm>
                  <a:off x="8555415" y="12106139"/>
                  <a:ext cx="336358" cy="153773"/>
                </a:xfrm>
                <a:prstGeom prst="rect">
                  <a:avLst/>
                </a:prstGeom>
                <a:noFill/>
              </xdr:spPr>
              <xdr:txBody>
                <a:bodyPr wrap="square" lIns="0" tIns="0" rIns="0" bIns="0" rtlCol="0">
                  <a:no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pl-PL" sz="1000" b="1">
                      <a:latin typeface="Arial" panose="020B0604020202020204" pitchFamily="34" charset="0"/>
                      <a:cs typeface="Arial" panose="020B0604020202020204" pitchFamily="34" charset="0"/>
                    </a:rPr>
                    <a:t>100</a:t>
                  </a:r>
                </a:p>
              </xdr:txBody>
            </xdr:sp>
            <xdr:cxnSp macro="">
              <xdr:nvCxnSpPr>
                <xdr:cNvPr id="80" name="Straight Connector 79">
                  <a:extLst>
                    <a:ext uri="{FF2B5EF4-FFF2-40B4-BE49-F238E27FC236}">
                      <a16:creationId xmlns:a16="http://schemas.microsoft.com/office/drawing/2014/main" id="{8C2EC2F5-B80F-234A-88D3-EC92CD33A3C0}"/>
                    </a:ext>
                  </a:extLst>
                </xdr:cNvPr>
                <xdr:cNvCxnSpPr/>
              </xdr:nvCxnSpPr>
              <xdr:spPr>
                <a:xfrm>
                  <a:off x="8796095" y="12183870"/>
                  <a:ext cx="78282" cy="0"/>
                </a:xfrm>
                <a:prstGeom prst="line">
                  <a:avLst/>
                </a:prstGeom>
                <a:ln w="952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81" name="TextBox 10">
                  <a:extLst>
                    <a:ext uri="{FF2B5EF4-FFF2-40B4-BE49-F238E27FC236}">
                      <a16:creationId xmlns:a16="http://schemas.microsoft.com/office/drawing/2014/main" id="{5994C96F-8F6B-5849-9F22-24EE09344353}"/>
                    </a:ext>
                  </a:extLst>
                </xdr:cNvPr>
                <xdr:cNvSpPr txBox="1"/>
              </xdr:nvSpPr>
              <xdr:spPr>
                <a:xfrm>
                  <a:off x="8555415" y="11925300"/>
                  <a:ext cx="336358" cy="153773"/>
                </a:xfrm>
                <a:prstGeom prst="rect">
                  <a:avLst/>
                </a:prstGeom>
                <a:noFill/>
              </xdr:spPr>
              <xdr:txBody>
                <a:bodyPr wrap="square" lIns="0" tIns="0" rIns="0" bIns="0" rtlCol="0">
                  <a:noAutofit/>
                </a:bodyPr>
                <a:lstStyle>
                  <a:defPPr>
                    <a:defRPr lang="en-U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pl-PL" sz="1000" b="1">
                      <a:latin typeface="Arial" panose="020B0604020202020204" pitchFamily="34" charset="0"/>
                      <a:cs typeface="Arial" panose="020B0604020202020204" pitchFamily="34" charset="0"/>
                    </a:rPr>
                    <a:t>130</a:t>
                  </a:r>
                </a:p>
              </xdr:txBody>
            </xdr:sp>
            <xdr:cxnSp macro="">
              <xdr:nvCxnSpPr>
                <xdr:cNvPr id="82" name="Straight Connector 81">
                  <a:extLst>
                    <a:ext uri="{FF2B5EF4-FFF2-40B4-BE49-F238E27FC236}">
                      <a16:creationId xmlns:a16="http://schemas.microsoft.com/office/drawing/2014/main" id="{23E64DB9-1B7A-4F43-A6FE-8AECD7F2DCEB}"/>
                    </a:ext>
                  </a:extLst>
                </xdr:cNvPr>
                <xdr:cNvCxnSpPr/>
              </xdr:nvCxnSpPr>
              <xdr:spPr>
                <a:xfrm>
                  <a:off x="8796095" y="12003031"/>
                  <a:ext cx="78282" cy="0"/>
                </a:xfrm>
                <a:prstGeom prst="line">
                  <a:avLst/>
                </a:prstGeom>
                <a:ln w="952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  <xdr:sp macro="" textlink="">
          <xdr:nvSpPr>
            <xdr:cNvPr id="86" name="Rectangle 85">
              <a:extLst>
                <a:ext uri="{FF2B5EF4-FFF2-40B4-BE49-F238E27FC236}">
                  <a16:creationId xmlns:a16="http://schemas.microsoft.com/office/drawing/2014/main" id="{9DC0E837-5844-7142-A2BF-93A0AE45B380}"/>
                </a:ext>
              </a:extLst>
            </xdr:cNvPr>
            <xdr:cNvSpPr/>
          </xdr:nvSpPr>
          <xdr:spPr>
            <a:xfrm>
              <a:off x="1618074" y="4487333"/>
              <a:ext cx="1975556" cy="1345260"/>
            </a:xfrm>
            <a:prstGeom prst="rect">
              <a:avLst/>
            </a:prstGeom>
            <a:noFill/>
            <a:ln>
              <a:solidFill>
                <a:schemeClr val="bg1">
                  <a:lumMod val="8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en-US"/>
            </a:p>
          </xdr:txBody>
        </xdr:sp>
      </xdr:grpSp>
      <xdr:sp macro="" textlink="">
        <xdr:nvSpPr>
          <xdr:cNvPr id="87" name="TextBox 9">
            <a:extLst>
              <a:ext uri="{FF2B5EF4-FFF2-40B4-BE49-F238E27FC236}">
                <a16:creationId xmlns:a16="http://schemas.microsoft.com/office/drawing/2014/main" id="{AE6C6721-5EC7-1E4B-ABF0-A1B48B6A3342}"/>
              </a:ext>
            </a:extLst>
          </xdr:cNvPr>
          <xdr:cNvSpPr txBox="1"/>
        </xdr:nvSpPr>
        <xdr:spPr>
          <a:xfrm>
            <a:off x="1545506" y="4246369"/>
            <a:ext cx="405758" cy="149530"/>
          </a:xfrm>
          <a:prstGeom prst="rect">
            <a:avLst/>
          </a:prstGeom>
          <a:noFill/>
        </xdr:spPr>
        <xdr:txBody>
          <a:bodyPr wrap="square" lIns="0" tIns="0" rIns="0" bIns="0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pl-PL" sz="1000" b="1">
                <a:latin typeface="Arial" panose="020B0604020202020204" pitchFamily="34" charset="0"/>
                <a:cs typeface="Arial" panose="020B0604020202020204" pitchFamily="34" charset="0"/>
              </a:rPr>
              <a:t>(kDa)</a:t>
            </a:r>
          </a:p>
        </xdr:txBody>
      </xdr:sp>
      <xdr:sp macro="" textlink="">
        <xdr:nvSpPr>
          <xdr:cNvPr id="88" name="TextBox 10">
            <a:extLst>
              <a:ext uri="{FF2B5EF4-FFF2-40B4-BE49-F238E27FC236}">
                <a16:creationId xmlns:a16="http://schemas.microsoft.com/office/drawing/2014/main" id="{AED70BCD-DFF5-3949-8B0D-8FFADEB62A68}"/>
              </a:ext>
            </a:extLst>
          </xdr:cNvPr>
          <xdr:cNvSpPr txBox="1"/>
        </xdr:nvSpPr>
        <xdr:spPr>
          <a:xfrm>
            <a:off x="1601358" y="4382352"/>
            <a:ext cx="359769" cy="174930"/>
          </a:xfrm>
          <a:prstGeom prst="rect">
            <a:avLst/>
          </a:prstGeom>
          <a:noFill/>
        </xdr:spPr>
        <xdr:txBody>
          <a:bodyPr wrap="square" lIns="0" tIns="0" rIns="0" bIns="0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l-PL" sz="1000" b="1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cxnSp macro="">
        <xdr:nvCxnSpPr>
          <xdr:cNvPr id="89" name="Straight Connector 88">
            <a:extLst>
              <a:ext uri="{FF2B5EF4-FFF2-40B4-BE49-F238E27FC236}">
                <a16:creationId xmlns:a16="http://schemas.microsoft.com/office/drawing/2014/main" id="{BD52260C-673E-FA41-8804-6B6CF844EC46}"/>
              </a:ext>
            </a:extLst>
          </xdr:cNvPr>
          <xdr:cNvCxnSpPr/>
        </xdr:nvCxnSpPr>
        <xdr:spPr>
          <a:xfrm>
            <a:off x="1510054" y="4481183"/>
            <a:ext cx="69922" cy="0"/>
          </a:xfrm>
          <a:prstGeom prst="line">
            <a:avLst/>
          </a:prstGeom>
          <a:ln w="952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38100</xdr:colOff>
      <xdr:row>7</xdr:row>
      <xdr:rowOff>146304</xdr:rowOff>
    </xdr:from>
    <xdr:ext cx="1333500" cy="2292096"/>
    <xdr:pic>
      <xdr:nvPicPr>
        <xdr:cNvPr id="2" name="Picture 1" descr="CL179 Flag 1 sec 20201016.jpg">
          <a:extLst>
            <a:ext uri="{FF2B5EF4-FFF2-40B4-BE49-F238E27FC236}">
              <a16:creationId xmlns:a16="http://schemas.microsoft.com/office/drawing/2014/main" id="{45F7F754-AD3F-0C4E-84DB-EB081E7BDE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6200000">
          <a:off x="11115802" y="2048002"/>
          <a:ext cx="2292096" cy="133350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7</xdr:row>
      <xdr:rowOff>152400</xdr:rowOff>
    </xdr:from>
    <xdr:ext cx="1143000" cy="2324100"/>
    <xdr:pic>
      <xdr:nvPicPr>
        <xdr:cNvPr id="3" name="Picture 2" descr="CL179 H2AZAc 20min 20201016.jpg">
          <a:extLst>
            <a:ext uri="{FF2B5EF4-FFF2-40B4-BE49-F238E27FC236}">
              <a16:creationId xmlns:a16="http://schemas.microsoft.com/office/drawing/2014/main" id="{102E3697-34BD-2842-B720-0DA4F164A1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6200000">
          <a:off x="7664450" y="2165350"/>
          <a:ext cx="2324100" cy="1143000"/>
        </a:xfrm>
        <a:prstGeom prst="rect">
          <a:avLst/>
        </a:prstGeom>
      </xdr:spPr>
    </xdr:pic>
    <xdr:clientData/>
  </xdr:oneCellAnchor>
  <xdr:oneCellAnchor>
    <xdr:from>
      <xdr:col>0</xdr:col>
      <xdr:colOff>114300</xdr:colOff>
      <xdr:row>4</xdr:row>
      <xdr:rowOff>38100</xdr:rowOff>
    </xdr:from>
    <xdr:ext cx="5207000" cy="5083269"/>
    <xdr:pic>
      <xdr:nvPicPr>
        <xdr:cNvPr id="4" name="Picture 3">
          <a:extLst>
            <a:ext uri="{FF2B5EF4-FFF2-40B4-BE49-F238E27FC236}">
              <a16:creationId xmlns:a16="http://schemas.microsoft.com/office/drawing/2014/main" id="{31857B9E-2E19-4345-A46B-4DEB5BD7EF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4300" y="698500"/>
          <a:ext cx="5207000" cy="5083269"/>
        </a:xfrm>
        <a:prstGeom prst="rect">
          <a:avLst/>
        </a:prstGeom>
        <a:solidFill>
          <a:schemeClr val="bg1"/>
        </a:solidFill>
      </xdr:spPr>
    </xdr:pic>
    <xdr:clientData/>
  </xdr:oneCellAnchor>
  <xdr:oneCellAnchor>
    <xdr:from>
      <xdr:col>11</xdr:col>
      <xdr:colOff>749300</xdr:colOff>
      <xdr:row>7</xdr:row>
      <xdr:rowOff>88900</xdr:rowOff>
    </xdr:from>
    <xdr:ext cx="1322832" cy="2413000"/>
    <xdr:pic>
      <xdr:nvPicPr>
        <xdr:cNvPr id="5" name="Picture 4" descr="CL179 anti-H4 5sec 20201020064.jpg">
          <a:extLst>
            <a:ext uri="{FF2B5EF4-FFF2-40B4-BE49-F238E27FC236}">
              <a16:creationId xmlns:a16="http://schemas.microsoft.com/office/drawing/2014/main" id="{21A60541-C197-3741-9D8C-C2A780EC3B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829800" y="1511300"/>
          <a:ext cx="1322832" cy="24130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pliki%20tomka/Fig%202%20Data%20Statistics%20and%20Plo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loroplasts"/>
      <sheetName val="Cells"/>
      <sheetName val="Chorophyll"/>
      <sheetName val="Growth"/>
      <sheetName val="Arkusz1"/>
    </sheetNames>
    <sheetDataSet>
      <sheetData sheetId="0" refreshError="1"/>
      <sheetData sheetId="1" refreshError="1"/>
      <sheetData sheetId="2" refreshError="1"/>
      <sheetData sheetId="3">
        <row r="3">
          <cell r="U3">
            <v>2</v>
          </cell>
          <cell r="V3">
            <v>3</v>
          </cell>
          <cell r="W3">
            <v>4</v>
          </cell>
        </row>
        <row r="4">
          <cell r="T4" t="str">
            <v>WT</v>
          </cell>
          <cell r="U4">
            <v>0.82738699077643518</v>
          </cell>
          <cell r="V4">
            <v>1.3876925030517788</v>
          </cell>
          <cell r="W4">
            <v>1.7023923152551022</v>
          </cell>
        </row>
        <row r="5">
          <cell r="T5" t="str">
            <v>Atepl1-1</v>
          </cell>
          <cell r="U5">
            <v>0.26079775225979818</v>
          </cell>
          <cell r="V5">
            <v>0.52932846824103486</v>
          </cell>
          <cell r="W5">
            <v>0.84382483259508712</v>
          </cell>
        </row>
        <row r="6">
          <cell r="T6" t="str">
            <v>Atepl1-2</v>
          </cell>
          <cell r="U6">
            <v>0.26300366216294802</v>
          </cell>
          <cell r="V6">
            <v>0.49941679531590255</v>
          </cell>
          <cell r="W6">
            <v>0.77182828018224758</v>
          </cell>
        </row>
        <row r="7">
          <cell r="T7" t="str">
            <v>Atepl1-3</v>
          </cell>
          <cell r="U7">
            <v>0.26721201745284218</v>
          </cell>
          <cell r="V7">
            <v>0.53225023549542261</v>
          </cell>
          <cell r="W7">
            <v>0.82502608029368096</v>
          </cell>
        </row>
        <row r="8">
          <cell r="T8" t="str">
            <v>Ateaf1-1</v>
          </cell>
          <cell r="U8">
            <v>0.36502854962603271</v>
          </cell>
          <cell r="V8">
            <v>0.70231413597336156</v>
          </cell>
          <cell r="W8">
            <v>0.96460815496531072</v>
          </cell>
        </row>
        <row r="9">
          <cell r="T9" t="str">
            <v>glk</v>
          </cell>
          <cell r="U9">
            <v>0.7164072056545544</v>
          </cell>
          <cell r="V9">
            <v>1.1014709881074871</v>
          </cell>
          <cell r="W9">
            <v>1.4339607498290596</v>
          </cell>
        </row>
        <row r="10">
          <cell r="T10" t="str">
            <v>Atepl1 glk</v>
          </cell>
          <cell r="U10">
            <v>0.21518412793710198</v>
          </cell>
          <cell r="V10">
            <v>0.37203743351511254</v>
          </cell>
          <cell r="W10">
            <v>0.60853377918325557</v>
          </cell>
        </row>
        <row r="14">
          <cell r="U14">
            <v>6.9715214745321857E-2</v>
          </cell>
          <cell r="V14">
            <v>4.0574329410872377E-2</v>
          </cell>
          <cell r="W14">
            <v>1.8919215279264854E-2</v>
          </cell>
        </row>
        <row r="15">
          <cell r="U15">
            <v>8.9502649238376933E-2</v>
          </cell>
          <cell r="V15">
            <v>0.1145459479080408</v>
          </cell>
          <cell r="W15">
            <v>8.0001131528637817E-2</v>
          </cell>
        </row>
        <row r="16">
          <cell r="U16">
            <v>4.0460874808362579E-2</v>
          </cell>
          <cell r="V16">
            <v>5.7805483421639499E-2</v>
          </cell>
          <cell r="W16">
            <v>6.8166470278120214E-2</v>
          </cell>
        </row>
        <row r="17">
          <cell r="U17">
            <v>9.2862923350844645E-2</v>
          </cell>
          <cell r="V17">
            <v>8.514612388001587E-2</v>
          </cell>
          <cell r="W17">
            <v>6.1016359347079052E-2</v>
          </cell>
        </row>
        <row r="18">
          <cell r="U18">
            <v>5.9984610587460699E-2</v>
          </cell>
          <cell r="V18">
            <v>7.3019375397724517E-2</v>
          </cell>
          <cell r="W18">
            <v>5.7714252196755911E-2</v>
          </cell>
        </row>
        <row r="19">
          <cell r="U19">
            <v>4.4288229041550546E-2</v>
          </cell>
          <cell r="V19">
            <v>3.7150565593951065E-2</v>
          </cell>
          <cell r="W19">
            <v>3.2132857472600175E-2</v>
          </cell>
        </row>
        <row r="20">
          <cell r="U20">
            <v>7.8884202395472794E-2</v>
          </cell>
          <cell r="V20">
            <v>7.0988848663232865E-2</v>
          </cell>
          <cell r="W20">
            <v>9.3235770726742148E-2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64"/>
  <sheetViews>
    <sheetView workbookViewId="0">
      <selection activeCell="K3" sqref="K3"/>
    </sheetView>
  </sheetViews>
  <sheetFormatPr baseColWidth="10" defaultColWidth="8.83203125" defaultRowHeight="13"/>
  <cols>
    <col min="1" max="10" width="8.83203125" style="6"/>
    <col min="11" max="11" width="11.1640625" style="6" customWidth="1"/>
    <col min="12" max="12" width="8.83203125" style="6"/>
    <col min="13" max="17" width="9.5" style="6" bestFit="1" customWidth="1"/>
    <col min="18" max="18" width="10.6640625" style="6" bestFit="1" customWidth="1"/>
    <col min="19" max="16384" width="8.83203125" style="6"/>
  </cols>
  <sheetData>
    <row r="1" spans="1:35">
      <c r="A1" s="6" t="s">
        <v>718</v>
      </c>
    </row>
    <row r="3" spans="1:35">
      <c r="A3" s="27" t="s">
        <v>715</v>
      </c>
      <c r="K3" s="27" t="s">
        <v>716</v>
      </c>
    </row>
    <row r="4" spans="1:35">
      <c r="A4" s="6" t="s">
        <v>40</v>
      </c>
      <c r="B4" s="28" t="s">
        <v>10</v>
      </c>
      <c r="C4" s="29" t="s">
        <v>11</v>
      </c>
      <c r="D4" s="29" t="s">
        <v>12</v>
      </c>
      <c r="E4" s="29" t="s">
        <v>13</v>
      </c>
      <c r="F4" s="29" t="s">
        <v>14</v>
      </c>
      <c r="G4" s="29" t="s">
        <v>15</v>
      </c>
      <c r="H4" s="29" t="s">
        <v>16</v>
      </c>
      <c r="K4" s="6" t="s">
        <v>40</v>
      </c>
      <c r="L4" s="28" t="s">
        <v>10</v>
      </c>
      <c r="M4" s="29" t="s">
        <v>11</v>
      </c>
      <c r="N4" s="29" t="s">
        <v>12</v>
      </c>
      <c r="O4" s="29" t="s">
        <v>13</v>
      </c>
      <c r="P4" s="29" t="s">
        <v>14</v>
      </c>
      <c r="Q4" s="29" t="s">
        <v>15</v>
      </c>
      <c r="R4" s="29" t="s">
        <v>16</v>
      </c>
      <c r="T4" s="14"/>
      <c r="U4" s="14"/>
      <c r="V4" s="14"/>
      <c r="W4" s="14"/>
      <c r="X4" s="14"/>
      <c r="Y4" s="14"/>
    </row>
    <row r="5" spans="1:35">
      <c r="A5" s="6">
        <v>1</v>
      </c>
      <c r="B5" s="14">
        <v>3440.4161560938824</v>
      </c>
      <c r="C5" s="14">
        <v>1357.2791969082855</v>
      </c>
      <c r="D5" s="14">
        <v>1613.1939862381</v>
      </c>
      <c r="E5" s="14">
        <v>1610.71967197662</v>
      </c>
      <c r="F5" s="14">
        <v>1973.9725704590401</v>
      </c>
      <c r="G5" s="14">
        <v>1795.9986803657273</v>
      </c>
      <c r="H5" s="14">
        <v>979.53388632293297</v>
      </c>
      <c r="K5" s="6">
        <v>1</v>
      </c>
      <c r="L5" s="14">
        <v>37.114713922141576</v>
      </c>
      <c r="M5" s="14">
        <v>11.193326420963333</v>
      </c>
      <c r="N5" s="14">
        <v>11.016589688000753</v>
      </c>
      <c r="O5" s="14">
        <v>21.090583466867756</v>
      </c>
      <c r="P5" s="14">
        <v>19.264303892921106</v>
      </c>
      <c r="Q5" s="14">
        <v>11.222782543123801</v>
      </c>
      <c r="R5" s="14">
        <v>7.9531529833160528</v>
      </c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</row>
    <row r="6" spans="1:35">
      <c r="A6" s="6">
        <v>2</v>
      </c>
      <c r="B6" s="14">
        <v>3000.6362522386653</v>
      </c>
      <c r="C6" s="14">
        <v>1856.6193797718918</v>
      </c>
      <c r="D6" s="14">
        <v>1838.6511452540296</v>
      </c>
      <c r="E6" s="14">
        <v>1248.4093694033368</v>
      </c>
      <c r="F6" s="14">
        <v>2209.2680742765579</v>
      </c>
      <c r="G6" s="14">
        <v>2395.6075030634365</v>
      </c>
      <c r="H6" s="14">
        <v>612.15713073805262</v>
      </c>
      <c r="K6" s="6">
        <v>2</v>
      </c>
      <c r="L6" s="14">
        <v>39.589028183617685</v>
      </c>
      <c r="M6" s="14">
        <v>23.41761711754171</v>
      </c>
      <c r="N6" s="14">
        <v>23.771090583466865</v>
      </c>
      <c r="O6" s="14">
        <v>18.940286549156376</v>
      </c>
      <c r="P6" s="14">
        <v>26.481053822226411</v>
      </c>
      <c r="Q6" s="14">
        <v>16.318691676878121</v>
      </c>
      <c r="R6" s="14">
        <v>6.0974172872089731</v>
      </c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</row>
    <row r="7" spans="1:35">
      <c r="A7" s="6">
        <v>3</v>
      </c>
      <c r="B7" s="14">
        <v>1762.7132623244415</v>
      </c>
      <c r="C7" s="14">
        <v>1168.8189273258554</v>
      </c>
      <c r="D7" s="14">
        <v>1628.216608539919</v>
      </c>
      <c r="E7" s="14">
        <v>1271.3262324441512</v>
      </c>
      <c r="F7" s="14">
        <v>2482.6798001696675</v>
      </c>
      <c r="G7" s="14">
        <v>1904.7506833820341</v>
      </c>
      <c r="H7" s="14">
        <v>759.08426807427657</v>
      </c>
      <c r="K7" s="6">
        <v>3</v>
      </c>
      <c r="L7" s="14">
        <v>28.513526251296071</v>
      </c>
      <c r="M7" s="14">
        <v>11.252238665284192</v>
      </c>
      <c r="N7" s="14">
        <v>12.224290696578377</v>
      </c>
      <c r="O7" s="14">
        <v>15.435008012065227</v>
      </c>
      <c r="P7" s="14">
        <v>27.747667075124895</v>
      </c>
      <c r="Q7" s="14">
        <v>14.315675369968893</v>
      </c>
      <c r="R7" s="14">
        <v>7.6291356395513246</v>
      </c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</row>
    <row r="8" spans="1:35">
      <c r="A8" s="6">
        <v>4</v>
      </c>
      <c r="B8" s="14">
        <v>2426.8309925534923</v>
      </c>
      <c r="C8" s="14">
        <v>1157.9201621264963</v>
      </c>
      <c r="D8" s="14">
        <v>1454.837873503629</v>
      </c>
      <c r="E8" s="14">
        <v>1423.2019983033274</v>
      </c>
      <c r="F8" s="14">
        <v>1635.8752003016307</v>
      </c>
      <c r="G8" s="14">
        <v>2228.7680271467621</v>
      </c>
      <c r="H8" s="14">
        <v>2035.4180412857008</v>
      </c>
      <c r="K8" s="6">
        <v>4</v>
      </c>
      <c r="L8" s="14">
        <v>29.338297671788105</v>
      </c>
      <c r="M8" s="14">
        <v>11.016589688000753</v>
      </c>
      <c r="N8" s="14">
        <v>17.820953907060044</v>
      </c>
      <c r="O8" s="14">
        <v>16.318691676878121</v>
      </c>
      <c r="P8" s="14">
        <v>16.289235554717692</v>
      </c>
      <c r="Q8" s="14">
        <v>13.25525497219342</v>
      </c>
      <c r="R8" s="14">
        <v>4.4478744462249029</v>
      </c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</row>
    <row r="9" spans="1:35">
      <c r="A9" s="6">
        <v>5</v>
      </c>
      <c r="B9" s="14">
        <v>2658.7684984447169</v>
      </c>
      <c r="C9" s="14">
        <v>1621.9719106419079</v>
      </c>
      <c r="D9" s="14">
        <v>1040.9204449052691</v>
      </c>
      <c r="E9" s="14">
        <v>1486.7093976812141</v>
      </c>
      <c r="F9" s="14">
        <v>1791.9926477519089</v>
      </c>
      <c r="G9" s="14">
        <v>1925.5467056272976</v>
      </c>
      <c r="H9" s="14">
        <v>979.53388632293331</v>
      </c>
      <c r="K9" s="6">
        <v>5</v>
      </c>
      <c r="L9" s="14">
        <v>29.191017060985956</v>
      </c>
      <c r="M9" s="14">
        <v>16.436516165519841</v>
      </c>
      <c r="N9" s="14">
        <v>12.018097841455369</v>
      </c>
      <c r="O9" s="14">
        <v>16.495428409840699</v>
      </c>
      <c r="P9" s="14">
        <v>17.703129418418325</v>
      </c>
      <c r="Q9" s="14">
        <v>13.166886605712133</v>
      </c>
      <c r="R9" s="14">
        <v>4.8602601564709209</v>
      </c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</row>
    <row r="10" spans="1:35">
      <c r="A10" s="6">
        <v>6</v>
      </c>
      <c r="B10" s="14">
        <v>2528.1600527853711</v>
      </c>
      <c r="C10" s="14">
        <v>1206.9940616457725</v>
      </c>
      <c r="D10" s="14">
        <v>1370.1220661702328</v>
      </c>
      <c r="E10" s="14">
        <v>1225.4925063625224</v>
      </c>
      <c r="F10" s="14">
        <v>1661.3842020925629</v>
      </c>
      <c r="G10" s="14">
        <v>1988.2293335846923</v>
      </c>
      <c r="H10" s="14">
        <v>612.15713073805262</v>
      </c>
      <c r="K10" s="6">
        <v>6</v>
      </c>
      <c r="L10" s="14">
        <v>32.107173154868505</v>
      </c>
      <c r="M10" s="14">
        <v>17.202375341691017</v>
      </c>
      <c r="N10" s="14">
        <v>11.841361108492789</v>
      </c>
      <c r="O10" s="14">
        <v>15.16990291262136</v>
      </c>
      <c r="P10" s="14">
        <v>20.707653878782168</v>
      </c>
      <c r="Q10" s="14">
        <v>10.987133565840324</v>
      </c>
      <c r="R10" s="14">
        <v>4.0944009802997456</v>
      </c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</row>
    <row r="11" spans="1:35">
      <c r="A11" s="6">
        <v>7</v>
      </c>
      <c r="B11" s="14">
        <v>2226.8239230841737</v>
      </c>
      <c r="C11" s="14">
        <v>1293.1826750871901</v>
      </c>
      <c r="D11" s="14">
        <v>1558.2877745310586</v>
      </c>
      <c r="E11" s="14">
        <v>1018.9461777735885</v>
      </c>
      <c r="F11" s="14">
        <v>1539.8482420586295</v>
      </c>
      <c r="G11" s="14">
        <v>2343.941464794043</v>
      </c>
      <c r="H11" s="14">
        <v>759.08426807427657</v>
      </c>
      <c r="K11" s="6">
        <v>7</v>
      </c>
      <c r="L11" s="14">
        <v>27.335281364878874</v>
      </c>
      <c r="M11" s="14">
        <v>16.848901875765861</v>
      </c>
      <c r="N11" s="14">
        <v>11.370063153925912</v>
      </c>
      <c r="O11" s="14">
        <v>14.639692713733623</v>
      </c>
      <c r="P11" s="14">
        <v>15.906305966632104</v>
      </c>
      <c r="Q11" s="14">
        <v>10.928221321519464</v>
      </c>
      <c r="R11" s="14">
        <v>5.9795927985672543</v>
      </c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</row>
    <row r="12" spans="1:35">
      <c r="A12" s="6">
        <v>8</v>
      </c>
      <c r="B12" s="14">
        <v>2284.6168347629373</v>
      </c>
      <c r="C12" s="14">
        <v>1521.2319728532377</v>
      </c>
      <c r="D12" s="14">
        <v>1299.7219342068056</v>
      </c>
      <c r="E12" s="14">
        <v>1192.5016495428411</v>
      </c>
      <c r="F12" s="14">
        <v>1691.5472711848431</v>
      </c>
      <c r="G12" s="14">
        <v>2035.4180412857008</v>
      </c>
      <c r="H12" s="14">
        <v>759.08426807427657</v>
      </c>
      <c r="K12" s="6">
        <v>8</v>
      </c>
      <c r="L12" s="14">
        <v>35.376802714676217</v>
      </c>
      <c r="M12" s="14">
        <v>16.112498821755114</v>
      </c>
      <c r="N12" s="14">
        <v>10.16236214534829</v>
      </c>
      <c r="O12" s="14">
        <v>15.729569233669526</v>
      </c>
      <c r="P12" s="14">
        <v>13.667640682439437</v>
      </c>
      <c r="Q12" s="14">
        <v>15.140446790460929</v>
      </c>
      <c r="R12" s="14">
        <v>6.7454519747384296</v>
      </c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</row>
    <row r="13" spans="1:35">
      <c r="T13" s="14"/>
      <c r="U13" s="14"/>
      <c r="V13" s="14"/>
      <c r="W13" s="14"/>
      <c r="X13" s="14"/>
      <c r="Y13" s="14"/>
    </row>
    <row r="14" spans="1:35">
      <c r="A14" s="27" t="s">
        <v>41</v>
      </c>
      <c r="K14" s="27" t="s">
        <v>41</v>
      </c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</row>
    <row r="15" spans="1:35">
      <c r="B15" s="28" t="s">
        <v>10</v>
      </c>
      <c r="C15" s="29" t="s">
        <v>11</v>
      </c>
      <c r="D15" s="29" t="s">
        <v>12</v>
      </c>
      <c r="E15" s="29" t="s">
        <v>13</v>
      </c>
      <c r="F15" s="29" t="s">
        <v>14</v>
      </c>
      <c r="G15" s="29" t="s">
        <v>15</v>
      </c>
      <c r="H15" s="29" t="s">
        <v>16</v>
      </c>
      <c r="L15" s="28" t="s">
        <v>10</v>
      </c>
      <c r="M15" s="29" t="s">
        <v>11</v>
      </c>
      <c r="N15" s="29" t="s">
        <v>12</v>
      </c>
      <c r="O15" s="29" t="s">
        <v>13</v>
      </c>
      <c r="P15" s="29" t="s">
        <v>14</v>
      </c>
      <c r="Q15" s="29" t="s">
        <v>15</v>
      </c>
      <c r="R15" s="29" t="s">
        <v>16</v>
      </c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</row>
    <row r="16" spans="1:35">
      <c r="A16" s="28" t="s">
        <v>10</v>
      </c>
      <c r="C16" s="6">
        <v>3.1080000000000002E-4</v>
      </c>
      <c r="D16" s="6">
        <v>3.1080000000000002E-4</v>
      </c>
      <c r="E16" s="6">
        <v>1.5540000000000001E-4</v>
      </c>
      <c r="F16" s="6">
        <v>6.99301E-3</v>
      </c>
      <c r="G16" s="6">
        <v>4.9883400000000001E-2</v>
      </c>
      <c r="H16" s="6">
        <v>3.1080000000000002E-4</v>
      </c>
      <c r="K16" s="28" t="s">
        <v>10</v>
      </c>
      <c r="M16" s="30">
        <v>1.5540000000000001E-4</v>
      </c>
      <c r="N16" s="30">
        <v>1.5540000000000001E-4</v>
      </c>
      <c r="O16" s="30">
        <v>1.5540000000000001E-4</v>
      </c>
      <c r="P16" s="30">
        <v>3.1080000000000002E-4</v>
      </c>
      <c r="Q16" s="30">
        <v>1.5540000000000001E-4</v>
      </c>
      <c r="R16" s="30">
        <v>1.5540000000000001E-4</v>
      </c>
      <c r="S16" s="31"/>
      <c r="T16" s="32"/>
      <c r="U16" s="14"/>
      <c r="V16" s="14"/>
      <c r="W16" s="14"/>
      <c r="X16" s="14"/>
      <c r="Y16" s="14"/>
    </row>
    <row r="17" spans="1:35">
      <c r="A17" s="29" t="s">
        <v>11</v>
      </c>
      <c r="D17" s="6">
        <v>0.441803</v>
      </c>
      <c r="E17" s="31" t="s">
        <v>42</v>
      </c>
      <c r="F17" s="31">
        <v>4.6620000000000003E-3</v>
      </c>
      <c r="G17" s="31">
        <v>3.1080000000000002E-4</v>
      </c>
      <c r="H17" s="31">
        <v>1.0411800000000001E-2</v>
      </c>
      <c r="I17" s="31"/>
      <c r="K17" s="29" t="s">
        <v>11</v>
      </c>
      <c r="M17" s="30"/>
      <c r="N17" s="30">
        <v>0.64537699999999998</v>
      </c>
      <c r="O17" s="30">
        <v>0.79844599999999999</v>
      </c>
      <c r="P17" s="30">
        <v>0.130381</v>
      </c>
      <c r="Q17" s="30">
        <v>0.160528</v>
      </c>
      <c r="R17" s="30">
        <v>1.5540000000000001E-4</v>
      </c>
      <c r="S17" s="31"/>
      <c r="T17" s="32"/>
      <c r="U17" s="14"/>
      <c r="V17" s="14"/>
      <c r="W17" s="14"/>
      <c r="X17" s="14"/>
      <c r="Y17" s="14"/>
    </row>
    <row r="18" spans="1:35">
      <c r="A18" s="29" t="s">
        <v>12</v>
      </c>
      <c r="E18" s="31">
        <v>0.104895</v>
      </c>
      <c r="F18" s="31">
        <v>1.0411800000000001E-2</v>
      </c>
      <c r="G18" s="31">
        <v>3.1080000000000002E-4</v>
      </c>
      <c r="H18" s="31">
        <v>1.0411800000000001E-2</v>
      </c>
      <c r="I18" s="31"/>
      <c r="K18" s="29" t="s">
        <v>12</v>
      </c>
      <c r="M18" s="30"/>
      <c r="N18" s="30"/>
      <c r="O18" s="30">
        <v>6.4957299999999996E-2</v>
      </c>
      <c r="P18" s="30">
        <v>2.0668200000000001E-2</v>
      </c>
      <c r="Q18" s="30">
        <v>0.87847699999999995</v>
      </c>
      <c r="R18" s="30">
        <v>1.5540000000000001E-4</v>
      </c>
      <c r="S18" s="31"/>
      <c r="T18" s="32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</row>
    <row r="19" spans="1:35">
      <c r="A19" s="29" t="s">
        <v>13</v>
      </c>
      <c r="E19" s="31"/>
      <c r="F19" s="31">
        <v>3.1080000000000002E-4</v>
      </c>
      <c r="G19" s="31">
        <v>1.5540000000000001E-4</v>
      </c>
      <c r="H19" s="31">
        <v>1.0411800000000001E-2</v>
      </c>
      <c r="I19" s="31"/>
      <c r="K19" s="29" t="s">
        <v>13</v>
      </c>
      <c r="M19" s="30"/>
      <c r="N19" s="30"/>
      <c r="O19" s="30"/>
      <c r="P19" s="30">
        <v>0.23449900000000001</v>
      </c>
      <c r="Q19" s="30">
        <v>2.9526000000000001E-3</v>
      </c>
      <c r="R19" s="30">
        <v>1.5540000000000001E-4</v>
      </c>
      <c r="S19" s="31"/>
      <c r="T19" s="32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</row>
    <row r="20" spans="1:35">
      <c r="A20" s="29" t="s">
        <v>14</v>
      </c>
      <c r="E20" s="31"/>
      <c r="F20" s="31"/>
      <c r="G20" s="31">
        <v>0.104895</v>
      </c>
      <c r="H20" s="31">
        <v>4.6620000000000003E-3</v>
      </c>
      <c r="I20" s="31"/>
      <c r="K20" s="29" t="s">
        <v>14</v>
      </c>
      <c r="M20" s="30"/>
      <c r="N20" s="30"/>
      <c r="O20" s="30"/>
      <c r="P20" s="30"/>
      <c r="Q20" s="30">
        <v>2.9526000000000001E-3</v>
      </c>
      <c r="R20" s="30">
        <v>1.5540000000000001E-4</v>
      </c>
      <c r="S20" s="31"/>
      <c r="T20" s="32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</row>
    <row r="21" spans="1:35">
      <c r="A21" s="29" t="s">
        <v>15</v>
      </c>
      <c r="E21" s="31"/>
      <c r="F21" s="31"/>
      <c r="G21" s="31"/>
      <c r="H21" s="31">
        <v>1.8648E-3</v>
      </c>
      <c r="I21" s="31"/>
      <c r="K21" s="29" t="s">
        <v>15</v>
      </c>
      <c r="M21" s="30"/>
      <c r="N21" s="30"/>
      <c r="O21" s="30"/>
      <c r="P21" s="30"/>
      <c r="Q21" s="30"/>
      <c r="R21" s="30">
        <v>1.5540000000000001E-4</v>
      </c>
      <c r="S21" s="31"/>
      <c r="T21" s="32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</row>
    <row r="22" spans="1:35">
      <c r="A22" s="29" t="s">
        <v>16</v>
      </c>
      <c r="E22" s="31"/>
      <c r="F22" s="31"/>
      <c r="G22" s="31"/>
      <c r="H22" s="31"/>
      <c r="I22" s="31"/>
      <c r="K22" s="29" t="s">
        <v>16</v>
      </c>
      <c r="M22" s="31"/>
      <c r="N22" s="31"/>
      <c r="O22" s="31"/>
      <c r="P22" s="31"/>
      <c r="Q22" s="31"/>
      <c r="R22" s="31"/>
      <c r="S22" s="31"/>
      <c r="T22" s="32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</row>
    <row r="23" spans="1:35">
      <c r="E23" s="31"/>
      <c r="F23" s="31"/>
      <c r="G23" s="31"/>
      <c r="H23" s="31"/>
      <c r="I23" s="31"/>
      <c r="M23" s="31"/>
      <c r="N23" s="31"/>
      <c r="O23" s="31"/>
      <c r="P23" s="31"/>
      <c r="Q23" s="31"/>
      <c r="R23" s="31"/>
      <c r="S23" s="31"/>
      <c r="T23" s="32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</row>
    <row r="24" spans="1:35">
      <c r="D24" s="6" t="s">
        <v>43</v>
      </c>
      <c r="E24" s="6" t="s">
        <v>44</v>
      </c>
      <c r="M24" s="31"/>
      <c r="N24" s="31"/>
      <c r="O24" s="31"/>
      <c r="P24" s="31"/>
      <c r="Q24" s="31"/>
      <c r="R24" s="31"/>
      <c r="S24" s="31"/>
      <c r="T24" s="32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</row>
    <row r="25" spans="1:35">
      <c r="A25" s="29" t="s">
        <v>12</v>
      </c>
      <c r="B25" s="29" t="s">
        <v>13</v>
      </c>
      <c r="D25" s="33">
        <v>0.104895</v>
      </c>
      <c r="E25" s="33">
        <f>_xlfn.T.TEST(D5:D12,E5:E12,2,3)</f>
        <v>0.14966641741129874</v>
      </c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</row>
    <row r="26" spans="1:35">
      <c r="A26" s="29" t="s">
        <v>12</v>
      </c>
      <c r="B26" s="29" t="s">
        <v>14</v>
      </c>
      <c r="D26" s="33">
        <v>1.0411800000000001E-2</v>
      </c>
      <c r="E26" s="33">
        <f>_xlfn.T.TEST(D5:D12,F5:F12,2,3)</f>
        <v>1.6124109867019832E-2</v>
      </c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35">
      <c r="A27" s="29" t="s">
        <v>12</v>
      </c>
      <c r="B27" s="29" t="s">
        <v>16</v>
      </c>
      <c r="D27" s="33">
        <v>1.0411800000000001E-2</v>
      </c>
      <c r="E27" s="33">
        <f>_xlfn.T.TEST(D5:D12,H5:H12,2,3)</f>
        <v>1.4991152660193222E-2</v>
      </c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35">
      <c r="A28" s="29" t="s">
        <v>15</v>
      </c>
      <c r="B28" s="29" t="s">
        <v>16</v>
      </c>
      <c r="D28" s="33">
        <v>1.8648E-3</v>
      </c>
      <c r="E28" s="33">
        <f>_xlfn.T.TEST(G5:G12,H5:H12,2,3)</f>
        <v>9.4241546934091964E-5</v>
      </c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35"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35"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35">
      <c r="A31" s="14"/>
      <c r="B31" s="14"/>
      <c r="C31" s="14"/>
      <c r="D31" s="14"/>
      <c r="E31" s="14"/>
      <c r="F31" s="14"/>
      <c r="G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35">
      <c r="A32" s="14"/>
      <c r="B32" s="14"/>
      <c r="C32" s="14"/>
      <c r="D32" s="14"/>
      <c r="E32" s="14"/>
      <c r="F32" s="14"/>
      <c r="G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35">
      <c r="A33" s="14"/>
      <c r="B33" s="14"/>
      <c r="C33" s="14"/>
      <c r="D33" s="14"/>
      <c r="E33" s="14"/>
      <c r="F33" s="14"/>
      <c r="G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35">
      <c r="A34" s="14"/>
      <c r="B34" s="14"/>
      <c r="C34" s="14"/>
      <c r="D34" s="14"/>
      <c r="E34" s="14"/>
      <c r="F34" s="14"/>
      <c r="G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35">
      <c r="A35" s="14"/>
      <c r="B35" s="14"/>
      <c r="C35" s="14"/>
      <c r="D35" s="14"/>
      <c r="E35" s="14"/>
      <c r="F35" s="14"/>
      <c r="G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35">
      <c r="A36" s="14"/>
      <c r="B36" s="14"/>
      <c r="C36" s="14"/>
      <c r="D36" s="14"/>
      <c r="E36" s="14"/>
      <c r="F36" s="14"/>
      <c r="G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35">
      <c r="A37" s="14"/>
      <c r="B37" s="14"/>
      <c r="C37" s="14"/>
      <c r="D37" s="14"/>
      <c r="E37" s="14"/>
      <c r="F37" s="14"/>
      <c r="G37" s="14"/>
      <c r="J37" s="14"/>
      <c r="K37" s="14"/>
      <c r="L37" s="14"/>
      <c r="M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C37" s="14"/>
      <c r="AD37" s="14"/>
      <c r="AE37" s="14"/>
      <c r="AF37" s="14"/>
      <c r="AG37" s="14"/>
      <c r="AH37" s="14"/>
      <c r="AI37" s="14"/>
    </row>
    <row r="38" spans="1:35">
      <c r="A38" s="14"/>
      <c r="B38" s="14"/>
      <c r="C38" s="14"/>
      <c r="D38" s="14"/>
      <c r="E38" s="14"/>
      <c r="F38" s="14"/>
      <c r="G38" s="14"/>
      <c r="J38" s="14"/>
      <c r="K38" s="14"/>
      <c r="L38" s="14"/>
      <c r="M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C38" s="14"/>
      <c r="AD38" s="14"/>
      <c r="AE38" s="14"/>
      <c r="AF38" s="14"/>
      <c r="AG38" s="14"/>
      <c r="AH38" s="14"/>
      <c r="AI38" s="14"/>
    </row>
    <row r="39" spans="1:35">
      <c r="A39" s="14"/>
      <c r="B39" s="14"/>
      <c r="C39" s="14"/>
      <c r="D39" s="14"/>
      <c r="E39" s="14"/>
      <c r="F39" s="14"/>
      <c r="G39" s="14"/>
      <c r="J39" s="14"/>
      <c r="K39" s="14"/>
      <c r="L39" s="14"/>
      <c r="M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C39" s="14"/>
      <c r="AD39" s="14"/>
      <c r="AE39" s="14"/>
      <c r="AF39" s="14"/>
      <c r="AG39" s="14"/>
      <c r="AH39" s="14"/>
      <c r="AI39" s="14"/>
    </row>
    <row r="40" spans="1:35">
      <c r="A40" s="14"/>
      <c r="B40" s="14"/>
      <c r="C40" s="14"/>
      <c r="D40" s="14"/>
      <c r="E40" s="14"/>
      <c r="F40" s="14"/>
      <c r="G40" s="14"/>
      <c r="J40" s="14"/>
      <c r="K40" s="14"/>
      <c r="L40" s="14"/>
      <c r="M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C40" s="14"/>
      <c r="AD40" s="14"/>
      <c r="AE40" s="14"/>
      <c r="AF40" s="14"/>
      <c r="AG40" s="14"/>
      <c r="AH40" s="14"/>
      <c r="AI40" s="14"/>
    </row>
    <row r="41" spans="1:35">
      <c r="A41" s="14"/>
      <c r="B41" s="14"/>
      <c r="C41" s="14"/>
      <c r="D41" s="14"/>
      <c r="E41" s="14"/>
      <c r="F41" s="14"/>
      <c r="G41" s="14"/>
      <c r="J41" s="14"/>
      <c r="K41" s="14"/>
      <c r="L41" s="14"/>
      <c r="M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C41" s="14"/>
      <c r="AD41" s="14"/>
      <c r="AE41" s="14"/>
      <c r="AF41" s="14"/>
      <c r="AG41" s="14"/>
      <c r="AH41" s="14"/>
      <c r="AI41" s="14"/>
    </row>
    <row r="42" spans="1:35">
      <c r="A42" s="14"/>
      <c r="B42" s="14"/>
      <c r="C42" s="14"/>
      <c r="D42" s="14"/>
      <c r="E42" s="14"/>
      <c r="F42" s="14"/>
      <c r="G42" s="14"/>
      <c r="J42" s="14"/>
      <c r="K42" s="14"/>
      <c r="L42" s="14"/>
      <c r="M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C42" s="14"/>
      <c r="AD42" s="14"/>
      <c r="AE42" s="14"/>
      <c r="AF42" s="14"/>
      <c r="AG42" s="14"/>
      <c r="AH42" s="14"/>
      <c r="AI42" s="14"/>
    </row>
    <row r="43" spans="1:35">
      <c r="A43" s="14"/>
      <c r="B43" s="14"/>
      <c r="C43" s="14"/>
      <c r="D43" s="14"/>
      <c r="E43" s="14"/>
      <c r="F43" s="14"/>
      <c r="G43" s="14"/>
      <c r="J43" s="14"/>
      <c r="K43" s="14"/>
      <c r="L43" s="14"/>
      <c r="M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C43" s="14"/>
      <c r="AD43" s="14"/>
      <c r="AE43" s="14"/>
      <c r="AF43" s="14"/>
      <c r="AG43" s="14"/>
      <c r="AH43" s="14"/>
      <c r="AI43" s="14"/>
    </row>
    <row r="44" spans="1:35">
      <c r="A44" s="14"/>
      <c r="B44" s="14"/>
      <c r="C44" s="14"/>
      <c r="D44" s="14"/>
      <c r="E44" s="14"/>
      <c r="F44" s="14"/>
      <c r="G44" s="14"/>
      <c r="J44" s="14"/>
      <c r="K44" s="14"/>
      <c r="L44" s="14"/>
      <c r="M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C44" s="14"/>
      <c r="AD44" s="14"/>
      <c r="AE44" s="14"/>
      <c r="AF44" s="14"/>
      <c r="AG44" s="14"/>
      <c r="AH44" s="14"/>
      <c r="AI44" s="14"/>
    </row>
    <row r="45" spans="1:35">
      <c r="A45" s="14"/>
      <c r="B45" s="14"/>
      <c r="C45" s="14"/>
      <c r="D45" s="14"/>
      <c r="E45" s="14"/>
      <c r="F45" s="14"/>
      <c r="G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35">
      <c r="A46" s="14"/>
      <c r="B46" s="14"/>
      <c r="C46" s="14"/>
      <c r="D46" s="14"/>
      <c r="E46" s="14"/>
      <c r="F46" s="14"/>
      <c r="G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35">
      <c r="A47" s="14"/>
      <c r="B47" s="14"/>
      <c r="C47" s="14"/>
      <c r="D47" s="14"/>
      <c r="E47" s="14"/>
      <c r="F47" s="14"/>
      <c r="G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35">
      <c r="A48" s="14"/>
      <c r="B48" s="14"/>
      <c r="C48" s="14"/>
      <c r="D48" s="14"/>
      <c r="E48" s="14"/>
      <c r="F48" s="14"/>
      <c r="G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>
      <c r="A49" s="14"/>
      <c r="B49" s="14"/>
      <c r="C49" s="14"/>
      <c r="D49" s="14"/>
      <c r="E49" s="14"/>
      <c r="F49" s="14"/>
      <c r="G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>
      <c r="A50" s="14"/>
      <c r="B50" s="14"/>
      <c r="C50" s="14"/>
      <c r="D50" s="14"/>
      <c r="E50" s="14"/>
      <c r="F50" s="14"/>
      <c r="G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>
      <c r="A51" s="14"/>
      <c r="B51" s="14"/>
      <c r="C51" s="14"/>
      <c r="D51" s="14"/>
      <c r="E51" s="14"/>
      <c r="F51" s="14"/>
      <c r="G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>
      <c r="A52" s="14"/>
      <c r="B52" s="14"/>
      <c r="C52" s="14"/>
      <c r="D52" s="14"/>
      <c r="E52" s="14"/>
      <c r="F52" s="14"/>
      <c r="G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>
      <c r="A53" s="14"/>
      <c r="B53" s="14"/>
      <c r="C53" s="14"/>
      <c r="D53" s="14"/>
      <c r="E53" s="14"/>
      <c r="F53" s="14"/>
      <c r="G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>
      <c r="A54" s="14"/>
      <c r="B54" s="14"/>
      <c r="C54" s="14"/>
      <c r="D54" s="14"/>
      <c r="E54" s="14"/>
      <c r="F54" s="14"/>
      <c r="G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>
      <c r="A55" s="14"/>
      <c r="B55" s="14"/>
      <c r="C55" s="14"/>
      <c r="D55" s="14"/>
      <c r="E55" s="14"/>
      <c r="F55" s="14"/>
      <c r="G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>
      <c r="A56" s="14"/>
      <c r="B56" s="14"/>
      <c r="C56" s="14"/>
      <c r="D56" s="14"/>
      <c r="E56" s="14"/>
      <c r="F56" s="14"/>
      <c r="G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>
      <c r="A57" s="14"/>
      <c r="B57" s="14"/>
      <c r="C57" s="14"/>
      <c r="D57" s="14"/>
      <c r="E57" s="14"/>
      <c r="F57" s="14"/>
      <c r="G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>
      <c r="A58" s="14"/>
      <c r="B58" s="14"/>
      <c r="C58" s="14"/>
      <c r="D58" s="14"/>
      <c r="E58" s="14"/>
      <c r="F58" s="14"/>
      <c r="G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>
      <c r="A59" s="14"/>
      <c r="B59" s="14"/>
      <c r="C59" s="14"/>
      <c r="D59" s="14"/>
      <c r="E59" s="14"/>
      <c r="F59" s="14"/>
      <c r="G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>
      <c r="A60" s="14"/>
      <c r="B60" s="14"/>
      <c r="C60" s="14"/>
      <c r="D60" s="14"/>
      <c r="E60" s="14"/>
      <c r="F60" s="14"/>
      <c r="G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>
      <c r="A61" s="14"/>
      <c r="B61" s="14"/>
      <c r="C61" s="14"/>
      <c r="D61" s="14"/>
      <c r="E61" s="14"/>
      <c r="F61" s="14"/>
      <c r="G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>
      <c r="A62" s="14"/>
      <c r="B62" s="14"/>
      <c r="C62" s="14"/>
      <c r="D62" s="14"/>
      <c r="E62" s="14"/>
      <c r="F62" s="14"/>
      <c r="G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>
      <c r="A63" s="14"/>
      <c r="B63" s="14"/>
      <c r="C63" s="14"/>
      <c r="D63" s="14"/>
      <c r="E63" s="14"/>
      <c r="F63" s="14"/>
      <c r="G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>
      <c r="A64" s="14"/>
      <c r="B64" s="14"/>
      <c r="C64" s="14"/>
      <c r="D64" s="14"/>
      <c r="E64" s="14"/>
      <c r="F64" s="14"/>
      <c r="G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>
      <c r="A65" s="14"/>
      <c r="B65" s="14"/>
      <c r="C65" s="14"/>
      <c r="D65" s="14"/>
      <c r="E65" s="14"/>
      <c r="F65" s="14"/>
      <c r="G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>
      <c r="A66" s="14"/>
      <c r="B66" s="14"/>
      <c r="C66" s="14"/>
      <c r="D66" s="14"/>
      <c r="E66" s="14"/>
      <c r="F66" s="14"/>
      <c r="G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>
      <c r="A67" s="14"/>
      <c r="B67" s="14"/>
      <c r="C67" s="14"/>
      <c r="D67" s="14"/>
      <c r="E67" s="14"/>
      <c r="F67" s="14"/>
      <c r="G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>
      <c r="A68" s="14"/>
      <c r="B68" s="14"/>
      <c r="C68" s="14"/>
      <c r="D68" s="14"/>
      <c r="E68" s="14"/>
      <c r="F68" s="14"/>
      <c r="G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>
      <c r="A69" s="14"/>
      <c r="B69" s="14"/>
      <c r="C69" s="14"/>
      <c r="D69" s="14"/>
      <c r="E69" s="14"/>
      <c r="F69" s="14"/>
      <c r="G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>
      <c r="A70" s="14"/>
      <c r="B70" s="14"/>
      <c r="C70" s="14"/>
      <c r="D70" s="14"/>
      <c r="E70" s="14"/>
      <c r="F70" s="14"/>
      <c r="G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>
      <c r="A71" s="14"/>
      <c r="B71" s="14"/>
      <c r="C71" s="14"/>
      <c r="D71" s="14"/>
      <c r="E71" s="14"/>
      <c r="F71" s="14"/>
      <c r="G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>
      <c r="A72" s="14"/>
      <c r="B72" s="14"/>
      <c r="C72" s="14"/>
      <c r="D72" s="14"/>
      <c r="E72" s="14"/>
      <c r="F72" s="14"/>
      <c r="G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>
      <c r="A73" s="14"/>
      <c r="B73" s="14"/>
      <c r="C73" s="14"/>
      <c r="D73" s="14"/>
      <c r="E73" s="14"/>
      <c r="F73" s="14"/>
      <c r="G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>
      <c r="A74" s="14"/>
      <c r="B74" s="14"/>
      <c r="C74" s="14"/>
      <c r="D74" s="14"/>
      <c r="E74" s="14"/>
      <c r="F74" s="14"/>
      <c r="G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>
      <c r="A75" s="14"/>
      <c r="B75" s="14"/>
      <c r="C75" s="14"/>
      <c r="D75" s="14"/>
      <c r="E75" s="14"/>
      <c r="F75" s="14"/>
      <c r="G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>
      <c r="A76" s="14"/>
      <c r="B76" s="14"/>
      <c r="C76" s="14"/>
      <c r="D76" s="14"/>
      <c r="E76" s="14"/>
      <c r="F76" s="14"/>
      <c r="G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>
      <c r="A77" s="14"/>
      <c r="B77" s="14"/>
      <c r="C77" s="14"/>
      <c r="D77" s="14"/>
      <c r="E77" s="14"/>
      <c r="F77" s="14"/>
      <c r="G77" s="14"/>
    </row>
    <row r="78" spans="1:26">
      <c r="A78" s="14"/>
      <c r="B78" s="14"/>
      <c r="C78" s="14"/>
      <c r="D78" s="14"/>
      <c r="E78" s="14"/>
      <c r="F78" s="14"/>
      <c r="G78" s="14"/>
    </row>
    <row r="79" spans="1:26">
      <c r="A79" s="14"/>
      <c r="B79" s="14"/>
      <c r="C79" s="14"/>
      <c r="D79" s="14"/>
      <c r="E79" s="14"/>
      <c r="F79" s="14"/>
      <c r="G79" s="14"/>
    </row>
    <row r="80" spans="1:26">
      <c r="A80" s="14"/>
      <c r="B80" s="14"/>
      <c r="C80" s="14"/>
      <c r="D80" s="14"/>
      <c r="E80" s="14"/>
      <c r="F80" s="14"/>
      <c r="G80" s="14"/>
    </row>
    <row r="81" spans="1:7">
      <c r="A81" s="14"/>
      <c r="B81" s="14"/>
      <c r="C81" s="14"/>
      <c r="D81" s="14"/>
      <c r="E81" s="14"/>
      <c r="F81" s="14"/>
      <c r="G81" s="14"/>
    </row>
    <row r="82" spans="1:7">
      <c r="A82" s="14"/>
      <c r="B82" s="14"/>
      <c r="C82" s="14"/>
      <c r="D82" s="14"/>
      <c r="E82" s="14"/>
      <c r="F82" s="14"/>
      <c r="G82" s="14"/>
    </row>
    <row r="83" spans="1:7">
      <c r="A83" s="14"/>
      <c r="B83" s="14"/>
      <c r="C83" s="14"/>
      <c r="D83" s="14"/>
      <c r="E83" s="14"/>
      <c r="F83" s="14"/>
      <c r="G83" s="14"/>
    </row>
    <row r="84" spans="1:7">
      <c r="A84" s="14"/>
      <c r="B84" s="14"/>
      <c r="C84" s="14"/>
      <c r="D84" s="14"/>
      <c r="E84" s="14"/>
      <c r="F84" s="14"/>
      <c r="G84" s="14"/>
    </row>
    <row r="85" spans="1:7">
      <c r="A85" s="14"/>
      <c r="B85" s="14"/>
      <c r="C85" s="14"/>
      <c r="D85" s="14"/>
      <c r="E85" s="14"/>
      <c r="F85" s="14"/>
      <c r="G85" s="14"/>
    </row>
    <row r="86" spans="1:7">
      <c r="A86" s="14"/>
      <c r="B86" s="14"/>
      <c r="C86" s="14"/>
      <c r="D86" s="14"/>
      <c r="E86" s="14"/>
      <c r="F86" s="14"/>
      <c r="G86" s="14"/>
    </row>
    <row r="87" spans="1:7">
      <c r="A87" s="14"/>
      <c r="B87" s="14"/>
      <c r="C87" s="14"/>
      <c r="D87" s="14"/>
      <c r="E87" s="14"/>
      <c r="F87" s="14"/>
      <c r="G87" s="14"/>
    </row>
    <row r="88" spans="1:7">
      <c r="A88" s="14"/>
      <c r="B88" s="14"/>
      <c r="C88" s="14"/>
      <c r="D88" s="14"/>
      <c r="E88" s="14"/>
      <c r="F88" s="14"/>
      <c r="G88" s="14"/>
    </row>
    <row r="89" spans="1:7">
      <c r="A89" s="14"/>
      <c r="B89" s="14"/>
      <c r="C89" s="14"/>
      <c r="D89" s="14"/>
      <c r="E89" s="14"/>
      <c r="F89" s="14"/>
      <c r="G89" s="14"/>
    </row>
    <row r="90" spans="1:7">
      <c r="A90" s="14"/>
      <c r="B90" s="14"/>
      <c r="C90" s="14"/>
      <c r="D90" s="14"/>
      <c r="E90" s="14"/>
      <c r="F90" s="14"/>
      <c r="G90" s="14"/>
    </row>
    <row r="91" spans="1:7">
      <c r="A91" s="14"/>
      <c r="B91" s="14"/>
      <c r="C91" s="14"/>
      <c r="D91" s="14"/>
      <c r="E91" s="14"/>
      <c r="F91" s="14"/>
      <c r="G91" s="14"/>
    </row>
    <row r="92" spans="1:7">
      <c r="A92" s="14"/>
      <c r="B92" s="14"/>
      <c r="C92" s="14"/>
      <c r="D92" s="14"/>
      <c r="E92" s="14"/>
      <c r="F92" s="14"/>
      <c r="G92" s="14"/>
    </row>
    <row r="93" spans="1:7">
      <c r="A93" s="14"/>
      <c r="B93" s="14"/>
      <c r="C93" s="14"/>
      <c r="D93" s="14"/>
      <c r="E93" s="14"/>
      <c r="F93" s="14"/>
      <c r="G93" s="14"/>
    </row>
    <row r="94" spans="1:7">
      <c r="A94" s="14"/>
      <c r="B94" s="14"/>
      <c r="C94" s="14"/>
      <c r="D94" s="14"/>
      <c r="E94" s="14"/>
      <c r="F94" s="14"/>
      <c r="G94" s="14"/>
    </row>
    <row r="95" spans="1:7">
      <c r="A95" s="14"/>
      <c r="B95" s="14"/>
      <c r="C95" s="14"/>
      <c r="D95" s="14"/>
      <c r="E95" s="14"/>
      <c r="F95" s="14"/>
      <c r="G95" s="14"/>
    </row>
    <row r="96" spans="1:7">
      <c r="A96" s="14"/>
      <c r="B96" s="14"/>
      <c r="C96" s="14"/>
      <c r="D96" s="14"/>
      <c r="E96" s="14"/>
      <c r="F96" s="14"/>
      <c r="G96" s="14"/>
    </row>
    <row r="97" spans="1:7">
      <c r="A97" s="14"/>
      <c r="B97" s="14"/>
      <c r="C97" s="14"/>
      <c r="D97" s="14"/>
      <c r="E97" s="14"/>
      <c r="F97" s="14"/>
      <c r="G97" s="14"/>
    </row>
    <row r="98" spans="1:7">
      <c r="A98" s="14"/>
      <c r="B98" s="14"/>
      <c r="C98" s="14"/>
      <c r="D98" s="14"/>
      <c r="E98" s="14"/>
      <c r="F98" s="14"/>
      <c r="G98" s="14"/>
    </row>
    <row r="99" spans="1:7">
      <c r="A99" s="14"/>
      <c r="B99" s="14"/>
      <c r="C99" s="14"/>
      <c r="D99" s="14"/>
      <c r="E99" s="14"/>
      <c r="F99" s="14"/>
      <c r="G99" s="14"/>
    </row>
    <row r="100" spans="1:7">
      <c r="A100" s="14"/>
      <c r="B100" s="14"/>
      <c r="C100" s="14"/>
      <c r="D100" s="14"/>
      <c r="E100" s="14"/>
      <c r="F100" s="14"/>
      <c r="G100" s="14"/>
    </row>
    <row r="101" spans="1:7">
      <c r="A101" s="14"/>
      <c r="B101" s="14"/>
      <c r="C101" s="14"/>
      <c r="D101" s="14"/>
      <c r="E101" s="14"/>
      <c r="F101" s="14"/>
      <c r="G101" s="14"/>
    </row>
    <row r="102" spans="1:7">
      <c r="A102" s="14"/>
      <c r="B102" s="14"/>
      <c r="C102" s="14"/>
      <c r="D102" s="14"/>
      <c r="E102" s="14"/>
      <c r="F102" s="14"/>
      <c r="G102" s="14"/>
    </row>
    <row r="103" spans="1:7">
      <c r="A103" s="14"/>
      <c r="B103" s="14"/>
      <c r="C103" s="14"/>
      <c r="D103" s="14"/>
      <c r="E103" s="14"/>
      <c r="F103" s="14"/>
      <c r="G103" s="14"/>
    </row>
    <row r="104" spans="1:7">
      <c r="A104" s="14"/>
      <c r="B104" s="14"/>
      <c r="C104" s="14"/>
      <c r="D104" s="14"/>
      <c r="E104" s="14"/>
      <c r="F104" s="14"/>
      <c r="G104" s="14"/>
    </row>
    <row r="105" spans="1:7">
      <c r="A105" s="14"/>
      <c r="B105" s="14"/>
      <c r="C105" s="14"/>
      <c r="D105" s="14"/>
      <c r="E105" s="14"/>
      <c r="F105" s="14"/>
      <c r="G105" s="14"/>
    </row>
    <row r="106" spans="1:7">
      <c r="A106" s="14"/>
      <c r="B106" s="14"/>
      <c r="C106" s="14"/>
      <c r="D106" s="14"/>
      <c r="E106" s="14"/>
      <c r="F106" s="14"/>
      <c r="G106" s="14"/>
    </row>
    <row r="107" spans="1:7">
      <c r="A107" s="14"/>
      <c r="B107" s="14"/>
      <c r="C107" s="14"/>
      <c r="D107" s="14"/>
      <c r="E107" s="14"/>
      <c r="F107" s="14"/>
      <c r="G107" s="14"/>
    </row>
    <row r="108" spans="1:7">
      <c r="A108" s="14"/>
      <c r="B108" s="14"/>
      <c r="C108" s="14"/>
      <c r="D108" s="14"/>
      <c r="E108" s="14"/>
      <c r="F108" s="14"/>
      <c r="G108" s="14"/>
    </row>
    <row r="109" spans="1:7">
      <c r="A109" s="14"/>
      <c r="B109" s="14"/>
      <c r="C109" s="14"/>
      <c r="D109" s="14"/>
      <c r="E109" s="14"/>
      <c r="F109" s="14"/>
      <c r="G109" s="14"/>
    </row>
    <row r="110" spans="1:7">
      <c r="A110" s="14"/>
      <c r="B110" s="14"/>
      <c r="C110" s="14"/>
      <c r="D110" s="14"/>
      <c r="E110" s="14"/>
      <c r="F110" s="14"/>
      <c r="G110" s="14"/>
    </row>
    <row r="111" spans="1:7">
      <c r="A111" s="14"/>
      <c r="B111" s="14"/>
      <c r="C111" s="14"/>
      <c r="D111" s="14"/>
      <c r="E111" s="14"/>
      <c r="F111" s="14"/>
      <c r="G111" s="14"/>
    </row>
    <row r="112" spans="1:7">
      <c r="A112" s="14"/>
      <c r="B112" s="14"/>
      <c r="C112" s="14"/>
      <c r="D112" s="14"/>
      <c r="E112" s="14"/>
      <c r="F112" s="14"/>
      <c r="G112" s="14"/>
    </row>
    <row r="113" spans="1:7">
      <c r="A113" s="14"/>
      <c r="B113" s="14"/>
      <c r="C113" s="14"/>
      <c r="D113" s="14"/>
      <c r="E113" s="14"/>
      <c r="F113" s="14"/>
      <c r="G113" s="14"/>
    </row>
    <row r="114" spans="1:7">
      <c r="A114" s="14"/>
      <c r="B114" s="14"/>
      <c r="C114" s="14"/>
      <c r="D114" s="14"/>
      <c r="E114" s="14"/>
      <c r="F114" s="14"/>
      <c r="G114" s="14"/>
    </row>
    <row r="115" spans="1:7">
      <c r="A115" s="14"/>
      <c r="B115" s="14"/>
      <c r="C115" s="14"/>
      <c r="D115" s="14"/>
      <c r="E115" s="14"/>
      <c r="F115" s="14"/>
      <c r="G115" s="14"/>
    </row>
    <row r="116" spans="1:7">
      <c r="A116" s="14"/>
      <c r="B116" s="14"/>
      <c r="C116" s="14"/>
      <c r="D116" s="14"/>
      <c r="E116" s="14"/>
      <c r="F116" s="14"/>
      <c r="G116" s="14"/>
    </row>
    <row r="117" spans="1:7">
      <c r="A117" s="14"/>
      <c r="B117" s="14"/>
      <c r="C117" s="14"/>
      <c r="D117" s="14"/>
      <c r="E117" s="14"/>
      <c r="F117" s="14"/>
      <c r="G117" s="14"/>
    </row>
    <row r="118" spans="1:7">
      <c r="A118" s="14"/>
      <c r="B118" s="14"/>
      <c r="C118" s="14"/>
      <c r="D118" s="14"/>
      <c r="E118" s="14"/>
      <c r="F118" s="14"/>
      <c r="G118" s="14"/>
    </row>
    <row r="119" spans="1:7">
      <c r="A119" s="14"/>
      <c r="B119" s="14"/>
      <c r="C119" s="14"/>
      <c r="D119" s="14"/>
      <c r="E119" s="14"/>
      <c r="F119" s="14"/>
      <c r="G119" s="14"/>
    </row>
    <row r="120" spans="1:7">
      <c r="A120" s="14"/>
      <c r="B120" s="14"/>
      <c r="C120" s="14"/>
      <c r="D120" s="14"/>
      <c r="E120" s="14"/>
      <c r="F120" s="14"/>
      <c r="G120" s="14"/>
    </row>
    <row r="121" spans="1:7">
      <c r="A121" s="14"/>
      <c r="B121" s="14"/>
      <c r="C121" s="14"/>
      <c r="D121" s="14"/>
      <c r="E121" s="14"/>
      <c r="F121" s="14"/>
      <c r="G121" s="14"/>
    </row>
    <row r="122" spans="1:7">
      <c r="A122" s="14"/>
      <c r="B122" s="14"/>
      <c r="C122" s="14"/>
      <c r="D122" s="14"/>
      <c r="E122" s="14"/>
      <c r="F122" s="14"/>
      <c r="G122" s="14"/>
    </row>
    <row r="123" spans="1:7">
      <c r="A123" s="14"/>
      <c r="B123" s="14"/>
      <c r="C123" s="14"/>
      <c r="D123" s="14"/>
      <c r="E123" s="14"/>
      <c r="F123" s="14"/>
      <c r="G123" s="14"/>
    </row>
    <row r="124" spans="1:7">
      <c r="A124" s="14"/>
      <c r="B124" s="14"/>
      <c r="C124" s="14"/>
      <c r="D124" s="14"/>
      <c r="E124" s="14"/>
      <c r="F124" s="14"/>
      <c r="G124" s="14"/>
    </row>
    <row r="125" spans="1:7">
      <c r="A125" s="14"/>
      <c r="B125" s="14"/>
      <c r="C125" s="14"/>
      <c r="D125" s="14"/>
      <c r="E125" s="14"/>
      <c r="F125" s="14"/>
      <c r="G125" s="14"/>
    </row>
    <row r="126" spans="1:7">
      <c r="A126" s="14"/>
      <c r="B126" s="14"/>
      <c r="C126" s="14"/>
      <c r="D126" s="14"/>
      <c r="E126" s="14"/>
      <c r="F126" s="14"/>
      <c r="G126" s="14"/>
    </row>
    <row r="127" spans="1:7">
      <c r="A127" s="14"/>
      <c r="B127" s="14"/>
      <c r="C127" s="14"/>
      <c r="D127" s="14"/>
      <c r="E127" s="14"/>
      <c r="F127" s="14"/>
      <c r="G127" s="14"/>
    </row>
    <row r="128" spans="1:7">
      <c r="A128" s="14"/>
      <c r="B128" s="14"/>
      <c r="C128" s="14"/>
      <c r="D128" s="14"/>
      <c r="E128" s="14"/>
      <c r="F128" s="14"/>
      <c r="G128" s="14"/>
    </row>
    <row r="129" spans="1:7">
      <c r="A129" s="14"/>
      <c r="B129" s="14"/>
      <c r="C129" s="14"/>
      <c r="D129" s="14"/>
      <c r="E129" s="14"/>
      <c r="F129" s="14"/>
      <c r="G129" s="14"/>
    </row>
    <row r="130" spans="1:7">
      <c r="A130" s="14"/>
      <c r="B130" s="14"/>
      <c r="C130" s="14"/>
      <c r="D130" s="14"/>
      <c r="E130" s="14"/>
      <c r="F130" s="14"/>
      <c r="G130" s="14"/>
    </row>
    <row r="131" spans="1:7">
      <c r="A131" s="14"/>
      <c r="B131" s="14"/>
      <c r="C131" s="14"/>
      <c r="D131" s="14"/>
      <c r="E131" s="14"/>
      <c r="F131" s="14"/>
      <c r="G131" s="14"/>
    </row>
    <row r="132" spans="1:7">
      <c r="A132" s="14"/>
      <c r="B132" s="14"/>
      <c r="C132" s="14"/>
      <c r="D132" s="14"/>
      <c r="E132" s="14"/>
      <c r="F132" s="14"/>
      <c r="G132" s="14"/>
    </row>
    <row r="133" spans="1:7">
      <c r="A133" s="14"/>
      <c r="B133" s="14"/>
      <c r="C133" s="14"/>
      <c r="D133" s="14"/>
      <c r="E133" s="14"/>
      <c r="F133" s="14"/>
      <c r="G133" s="14"/>
    </row>
    <row r="134" spans="1:7">
      <c r="A134" s="14"/>
      <c r="B134" s="14"/>
      <c r="C134" s="14"/>
      <c r="D134" s="14"/>
      <c r="E134" s="14"/>
      <c r="F134" s="14"/>
      <c r="G134" s="14"/>
    </row>
    <row r="135" spans="1:7">
      <c r="A135" s="14"/>
      <c r="B135" s="14"/>
      <c r="C135" s="14"/>
      <c r="D135" s="14"/>
      <c r="E135" s="14"/>
      <c r="F135" s="14"/>
      <c r="G135" s="14"/>
    </row>
    <row r="136" spans="1:7">
      <c r="A136" s="14"/>
      <c r="B136" s="14"/>
      <c r="C136" s="14"/>
      <c r="D136" s="14"/>
      <c r="E136" s="14"/>
      <c r="F136" s="14"/>
      <c r="G136" s="14"/>
    </row>
    <row r="137" spans="1:7">
      <c r="A137" s="14"/>
      <c r="B137" s="14"/>
      <c r="C137" s="14"/>
      <c r="D137" s="14"/>
      <c r="E137" s="14"/>
      <c r="F137" s="14"/>
      <c r="G137" s="14"/>
    </row>
    <row r="138" spans="1:7">
      <c r="A138" s="14"/>
      <c r="B138" s="14"/>
      <c r="C138" s="14"/>
      <c r="D138" s="14"/>
      <c r="E138" s="14"/>
      <c r="F138" s="14"/>
      <c r="G138" s="14"/>
    </row>
    <row r="139" spans="1:7">
      <c r="A139" s="14"/>
      <c r="B139" s="14"/>
      <c r="C139" s="14"/>
      <c r="D139" s="14"/>
      <c r="E139" s="14"/>
      <c r="F139" s="14"/>
      <c r="G139" s="14"/>
    </row>
    <row r="140" spans="1:7">
      <c r="A140" s="14"/>
      <c r="B140" s="14"/>
      <c r="C140" s="14"/>
      <c r="D140" s="14"/>
      <c r="E140" s="14"/>
      <c r="F140" s="14"/>
      <c r="G140" s="14"/>
    </row>
    <row r="141" spans="1:7">
      <c r="A141" s="14"/>
      <c r="B141" s="14"/>
      <c r="C141" s="14"/>
      <c r="D141" s="14"/>
      <c r="E141" s="14"/>
      <c r="F141" s="14"/>
      <c r="G141" s="14"/>
    </row>
    <row r="142" spans="1:7">
      <c r="A142" s="14"/>
      <c r="B142" s="14"/>
      <c r="C142" s="14"/>
      <c r="D142" s="14"/>
      <c r="E142" s="14"/>
      <c r="F142" s="14"/>
      <c r="G142" s="14"/>
    </row>
    <row r="143" spans="1:7">
      <c r="A143" s="14"/>
      <c r="B143" s="14"/>
      <c r="C143" s="14"/>
      <c r="D143" s="14"/>
      <c r="E143" s="14"/>
      <c r="F143" s="14"/>
      <c r="G143" s="14"/>
    </row>
    <row r="144" spans="1:7">
      <c r="A144" s="14"/>
      <c r="B144" s="14"/>
      <c r="C144" s="14"/>
      <c r="D144" s="14"/>
      <c r="E144" s="14"/>
      <c r="F144" s="14"/>
      <c r="G144" s="14"/>
    </row>
    <row r="145" spans="1:7">
      <c r="A145" s="14"/>
      <c r="B145" s="14"/>
      <c r="C145" s="14"/>
      <c r="D145" s="14"/>
      <c r="E145" s="14"/>
      <c r="F145" s="14"/>
      <c r="G145" s="14"/>
    </row>
    <row r="146" spans="1:7">
      <c r="A146" s="14"/>
      <c r="B146" s="14"/>
      <c r="C146" s="14"/>
      <c r="D146" s="14"/>
      <c r="E146" s="14"/>
      <c r="F146" s="14"/>
      <c r="G146" s="14"/>
    </row>
    <row r="147" spans="1:7">
      <c r="A147" s="14"/>
      <c r="B147" s="14"/>
      <c r="C147" s="14"/>
      <c r="D147" s="14"/>
      <c r="E147" s="14"/>
      <c r="F147" s="14"/>
      <c r="G147" s="14"/>
    </row>
    <row r="148" spans="1:7">
      <c r="A148" s="14"/>
      <c r="B148" s="14"/>
      <c r="C148" s="14"/>
      <c r="D148" s="14"/>
      <c r="E148" s="14"/>
      <c r="F148" s="14"/>
      <c r="G148" s="14"/>
    </row>
    <row r="149" spans="1:7">
      <c r="A149" s="14"/>
      <c r="B149" s="14"/>
      <c r="C149" s="14"/>
      <c r="D149" s="14"/>
      <c r="E149" s="14"/>
      <c r="F149" s="14"/>
      <c r="G149" s="14"/>
    </row>
    <row r="150" spans="1:7">
      <c r="A150" s="14"/>
      <c r="B150" s="14"/>
      <c r="C150" s="14"/>
      <c r="D150" s="14"/>
      <c r="E150" s="14"/>
      <c r="F150" s="14"/>
      <c r="G150" s="14"/>
    </row>
    <row r="151" spans="1:7">
      <c r="A151" s="14"/>
      <c r="B151" s="14"/>
      <c r="C151" s="14"/>
      <c r="D151" s="14"/>
      <c r="E151" s="14"/>
      <c r="F151" s="14"/>
      <c r="G151" s="14"/>
    </row>
    <row r="152" spans="1:7">
      <c r="A152" s="14"/>
      <c r="B152" s="14"/>
      <c r="C152" s="14"/>
      <c r="D152" s="14"/>
      <c r="E152" s="14"/>
      <c r="F152" s="14"/>
      <c r="G152" s="14"/>
    </row>
    <row r="153" spans="1:7">
      <c r="A153" s="14"/>
      <c r="B153" s="14"/>
      <c r="C153" s="14"/>
      <c r="D153" s="14"/>
      <c r="E153" s="14"/>
      <c r="F153" s="14"/>
      <c r="G153" s="14"/>
    </row>
    <row r="154" spans="1:7">
      <c r="A154" s="14"/>
      <c r="B154" s="14"/>
      <c r="C154" s="14"/>
      <c r="D154" s="14"/>
      <c r="E154" s="14"/>
      <c r="F154" s="14"/>
      <c r="G154" s="14"/>
    </row>
    <row r="155" spans="1:7">
      <c r="A155" s="14"/>
      <c r="B155" s="14"/>
      <c r="C155" s="14"/>
      <c r="D155" s="14"/>
      <c r="E155" s="14"/>
      <c r="F155" s="14"/>
      <c r="G155" s="14"/>
    </row>
    <row r="156" spans="1:7">
      <c r="A156" s="14"/>
      <c r="B156" s="14"/>
      <c r="C156" s="14"/>
      <c r="D156" s="14"/>
      <c r="E156" s="14"/>
      <c r="F156" s="14"/>
      <c r="G156" s="14"/>
    </row>
    <row r="157" spans="1:7">
      <c r="A157" s="14"/>
      <c r="B157" s="14"/>
      <c r="C157" s="14"/>
      <c r="D157" s="14"/>
      <c r="E157" s="14"/>
      <c r="F157" s="14"/>
      <c r="G157" s="14"/>
    </row>
    <row r="158" spans="1:7">
      <c r="A158" s="14"/>
      <c r="B158" s="14"/>
      <c r="C158" s="14"/>
      <c r="D158" s="14"/>
      <c r="E158" s="14"/>
      <c r="F158" s="14"/>
      <c r="G158" s="14"/>
    </row>
    <row r="159" spans="1:7">
      <c r="A159" s="14"/>
      <c r="B159" s="14"/>
      <c r="C159" s="14"/>
      <c r="D159" s="14"/>
      <c r="E159" s="14"/>
      <c r="F159" s="14"/>
      <c r="G159" s="14"/>
    </row>
    <row r="160" spans="1:7">
      <c r="A160" s="14"/>
      <c r="B160" s="14"/>
      <c r="C160" s="14"/>
      <c r="D160" s="14"/>
      <c r="E160" s="14"/>
      <c r="F160" s="14"/>
      <c r="G160" s="14"/>
    </row>
    <row r="161" spans="1:7">
      <c r="A161" s="14"/>
      <c r="B161" s="14"/>
      <c r="C161" s="14"/>
      <c r="D161" s="14"/>
      <c r="E161" s="14"/>
      <c r="F161" s="14"/>
      <c r="G161" s="14"/>
    </row>
    <row r="162" spans="1:7">
      <c r="A162" s="14"/>
      <c r="B162" s="14"/>
      <c r="C162" s="14"/>
      <c r="D162" s="14"/>
      <c r="E162" s="14"/>
      <c r="F162" s="14"/>
      <c r="G162" s="14"/>
    </row>
    <row r="163" spans="1:7">
      <c r="A163" s="14"/>
      <c r="B163" s="14"/>
      <c r="C163" s="14"/>
      <c r="D163" s="14"/>
      <c r="E163" s="14"/>
      <c r="F163" s="14"/>
      <c r="G163" s="14"/>
    </row>
    <row r="164" spans="1:7">
      <c r="A164" s="14"/>
      <c r="B164" s="14"/>
      <c r="C164" s="14"/>
      <c r="D164" s="14"/>
      <c r="E164" s="14"/>
      <c r="F164" s="14"/>
      <c r="G164" s="14"/>
    </row>
  </sheetData>
  <conditionalFormatting sqref="AC28:AI34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28:M34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4C67A-8AEF-48D2-817B-07DF1B968B67}">
  <dimension ref="A1:T30"/>
  <sheetViews>
    <sheetView workbookViewId="0">
      <selection activeCell="O7" sqref="O7"/>
    </sheetView>
  </sheetViews>
  <sheetFormatPr baseColWidth="10" defaultColWidth="8.83203125" defaultRowHeight="13"/>
  <cols>
    <col min="1" max="1" width="11.33203125" style="6" bestFit="1" customWidth="1"/>
    <col min="2" max="2" width="8" style="6" bestFit="1" customWidth="1"/>
    <col min="3" max="3" width="11" style="6" bestFit="1" customWidth="1"/>
    <col min="4" max="4" width="8.5" style="6" bestFit="1" customWidth="1"/>
    <col min="5" max="16384" width="8.83203125" style="6"/>
  </cols>
  <sheetData>
    <row r="1" spans="1:20">
      <c r="A1" s="6" t="s">
        <v>719</v>
      </c>
    </row>
    <row r="2" spans="1:20" ht="15" customHeight="1">
      <c r="B2" s="57" t="s">
        <v>17</v>
      </c>
      <c r="C2" s="57"/>
      <c r="D2" s="57"/>
      <c r="E2" s="57"/>
      <c r="F2" s="57"/>
      <c r="G2" s="57"/>
      <c r="H2" s="57"/>
      <c r="I2" s="57"/>
      <c r="L2" s="57" t="s">
        <v>0</v>
      </c>
      <c r="M2" s="57"/>
      <c r="N2" s="57"/>
      <c r="O2" s="57"/>
      <c r="P2" s="57"/>
      <c r="Q2" s="57"/>
      <c r="R2" s="57"/>
      <c r="S2" s="57"/>
    </row>
    <row r="3" spans="1:20" ht="25.5" customHeight="1">
      <c r="B3" s="1"/>
      <c r="C3" s="1" t="s">
        <v>10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  <c r="L3" s="1"/>
      <c r="M3" s="1" t="s">
        <v>10</v>
      </c>
      <c r="N3" s="2" t="s">
        <v>11</v>
      </c>
      <c r="O3" s="2" t="s">
        <v>12</v>
      </c>
      <c r="P3" s="2" t="s">
        <v>13</v>
      </c>
      <c r="Q3" s="2" t="s">
        <v>14</v>
      </c>
      <c r="R3" s="2" t="s">
        <v>15</v>
      </c>
      <c r="S3" s="2" t="s">
        <v>16</v>
      </c>
    </row>
    <row r="4" spans="1:20">
      <c r="B4" s="2"/>
      <c r="C4" s="3">
        <v>3.34</v>
      </c>
      <c r="D4" s="3">
        <v>3.21</v>
      </c>
      <c r="E4" s="3">
        <v>2.91</v>
      </c>
      <c r="F4" s="3">
        <v>3.44</v>
      </c>
      <c r="G4" s="3">
        <v>3.22</v>
      </c>
      <c r="H4" s="3">
        <v>4.92</v>
      </c>
      <c r="I4" s="3">
        <v>3.67</v>
      </c>
      <c r="L4" s="2"/>
      <c r="M4" s="3">
        <v>1.36</v>
      </c>
      <c r="N4" s="3">
        <v>0.57999999999999996</v>
      </c>
      <c r="O4" s="3">
        <v>0.55000000000000004</v>
      </c>
      <c r="P4" s="3">
        <v>0.6</v>
      </c>
      <c r="Q4" s="3">
        <v>0.62</v>
      </c>
      <c r="R4" s="3">
        <v>0.45</v>
      </c>
      <c r="S4" s="3">
        <v>0.3</v>
      </c>
    </row>
    <row r="5" spans="1:20">
      <c r="B5" s="1"/>
      <c r="C5" s="3">
        <v>3.31</v>
      </c>
      <c r="D5" s="3">
        <v>3.12</v>
      </c>
      <c r="E5" s="3">
        <v>3.27</v>
      </c>
      <c r="F5" s="3">
        <v>2.98</v>
      </c>
      <c r="G5" s="3">
        <v>3.22</v>
      </c>
      <c r="H5" s="3">
        <v>4.66</v>
      </c>
      <c r="I5" s="3">
        <v>3.76</v>
      </c>
      <c r="L5" s="1"/>
      <c r="M5" s="3">
        <v>1.29</v>
      </c>
      <c r="N5" s="3">
        <v>0.52</v>
      </c>
      <c r="O5" s="3">
        <v>0.54</v>
      </c>
      <c r="P5" s="3">
        <v>0.61</v>
      </c>
      <c r="Q5" s="3">
        <v>0.6</v>
      </c>
      <c r="R5" s="3">
        <v>0.39</v>
      </c>
      <c r="S5" s="3">
        <v>0.33</v>
      </c>
    </row>
    <row r="6" spans="1:20">
      <c r="B6" s="1"/>
      <c r="C6" s="3">
        <v>3.26</v>
      </c>
      <c r="D6" s="3">
        <v>3.07</v>
      </c>
      <c r="E6" s="3">
        <v>2.96</v>
      </c>
      <c r="F6" s="3">
        <v>3.01</v>
      </c>
      <c r="G6" s="3">
        <v>3.32</v>
      </c>
      <c r="H6" s="3">
        <v>4.8499999999999996</v>
      </c>
      <c r="I6" s="3">
        <v>3.49</v>
      </c>
      <c r="L6" s="1"/>
      <c r="M6" s="3">
        <v>1.51</v>
      </c>
      <c r="N6" s="3">
        <v>0.57999999999999996</v>
      </c>
      <c r="O6" s="3">
        <v>0.48</v>
      </c>
      <c r="P6" s="3">
        <v>0.6</v>
      </c>
      <c r="Q6" s="3">
        <v>0.61</v>
      </c>
      <c r="R6" s="3">
        <v>0.52</v>
      </c>
      <c r="S6" s="3">
        <v>0.31</v>
      </c>
    </row>
    <row r="11" spans="1:20">
      <c r="A11" s="6" t="s">
        <v>2</v>
      </c>
      <c r="B11" s="6" t="s">
        <v>28</v>
      </c>
      <c r="C11" s="6" t="s">
        <v>6</v>
      </c>
      <c r="D11" s="6" t="s">
        <v>29</v>
      </c>
      <c r="E11" s="6" t="s">
        <v>30</v>
      </c>
    </row>
    <row r="12" spans="1:20">
      <c r="B12" s="6" t="s">
        <v>10</v>
      </c>
      <c r="C12" s="6" t="s">
        <v>11</v>
      </c>
      <c r="D12" s="6" t="s">
        <v>12</v>
      </c>
      <c r="E12" s="6" t="s">
        <v>13</v>
      </c>
      <c r="F12" s="6" t="s">
        <v>14</v>
      </c>
      <c r="G12" s="6" t="s">
        <v>15</v>
      </c>
      <c r="H12" s="6" t="s">
        <v>27</v>
      </c>
      <c r="I12" s="6" t="s">
        <v>15</v>
      </c>
      <c r="L12" s="6" t="s">
        <v>1</v>
      </c>
      <c r="M12" s="6" t="s">
        <v>2</v>
      </c>
      <c r="N12" s="6" t="s">
        <v>3</v>
      </c>
      <c r="O12" s="6" t="s">
        <v>4</v>
      </c>
      <c r="P12" s="6" t="s">
        <v>5</v>
      </c>
      <c r="Q12" s="6" t="s">
        <v>6</v>
      </c>
      <c r="R12" s="6" t="s">
        <v>7</v>
      </c>
      <c r="S12" s="6" t="s">
        <v>8</v>
      </c>
      <c r="T12" s="6" t="s">
        <v>9</v>
      </c>
    </row>
    <row r="13" spans="1:20">
      <c r="B13" s="6">
        <v>3.34</v>
      </c>
      <c r="C13" s="6">
        <v>3.21</v>
      </c>
      <c r="D13" s="6">
        <v>2.91</v>
      </c>
      <c r="E13" s="6">
        <v>3.44</v>
      </c>
      <c r="F13" s="6">
        <v>3.22</v>
      </c>
      <c r="G13" s="6">
        <v>4.92</v>
      </c>
      <c r="H13" s="6">
        <v>3.67</v>
      </c>
      <c r="M13" s="6" t="s">
        <v>10</v>
      </c>
      <c r="N13" s="6" t="s">
        <v>11</v>
      </c>
      <c r="O13" s="6" t="s">
        <v>12</v>
      </c>
      <c r="P13" s="6" t="s">
        <v>13</v>
      </c>
      <c r="Q13" s="6" t="s">
        <v>14</v>
      </c>
      <c r="R13" s="6" t="s">
        <v>15</v>
      </c>
      <c r="S13" s="6" t="s">
        <v>16</v>
      </c>
    </row>
    <row r="14" spans="1:20">
      <c r="B14" s="6">
        <v>3.31</v>
      </c>
      <c r="C14" s="6">
        <v>3.12</v>
      </c>
      <c r="D14" s="6">
        <v>3.27</v>
      </c>
      <c r="E14" s="6">
        <v>2.98</v>
      </c>
      <c r="F14" s="6">
        <v>3.22</v>
      </c>
      <c r="G14" s="6">
        <v>4.66</v>
      </c>
      <c r="H14" s="6">
        <v>3.76</v>
      </c>
      <c r="M14" s="6">
        <v>1.36</v>
      </c>
      <c r="N14" s="6">
        <v>0.57999999999999996</v>
      </c>
      <c r="O14" s="6">
        <v>0.55000000000000004</v>
      </c>
      <c r="P14" s="6">
        <v>0.6</v>
      </c>
      <c r="Q14" s="6">
        <v>0.62</v>
      </c>
      <c r="R14" s="6">
        <v>0.45</v>
      </c>
      <c r="S14" s="6">
        <v>0.3</v>
      </c>
    </row>
    <row r="15" spans="1:20">
      <c r="B15" s="6">
        <v>3.26</v>
      </c>
      <c r="C15" s="6">
        <v>3.07</v>
      </c>
      <c r="D15" s="6">
        <v>2.96</v>
      </c>
      <c r="E15" s="6">
        <v>3.01</v>
      </c>
      <c r="F15" s="6">
        <v>3.32</v>
      </c>
      <c r="G15" s="6">
        <v>4.8499999999999996</v>
      </c>
      <c r="H15" s="6">
        <v>3.49</v>
      </c>
      <c r="M15" s="6">
        <v>1.29</v>
      </c>
      <c r="N15" s="6">
        <v>0.52</v>
      </c>
      <c r="O15" s="6">
        <v>0.54</v>
      </c>
      <c r="P15" s="6">
        <v>0.61</v>
      </c>
      <c r="Q15" s="6">
        <v>0.6</v>
      </c>
      <c r="R15" s="6">
        <v>0.39</v>
      </c>
      <c r="S15" s="6">
        <v>0.33</v>
      </c>
    </row>
    <row r="16" spans="1:20">
      <c r="A16" s="6" t="s">
        <v>18</v>
      </c>
      <c r="B16" s="6">
        <v>3.3</v>
      </c>
      <c r="C16" s="6">
        <v>3.13</v>
      </c>
      <c r="D16" s="6">
        <v>3.05</v>
      </c>
      <c r="E16" s="6">
        <v>3.14</v>
      </c>
      <c r="F16" s="6">
        <v>3.25</v>
      </c>
      <c r="G16" s="6">
        <v>4.8099999999999996</v>
      </c>
      <c r="H16" s="6">
        <v>3.64</v>
      </c>
      <c r="M16" s="6">
        <v>1.51</v>
      </c>
      <c r="N16" s="6">
        <v>0.57999999999999996</v>
      </c>
      <c r="O16" s="6">
        <v>0.48</v>
      </c>
      <c r="P16" s="6">
        <v>0.6</v>
      </c>
      <c r="Q16" s="6">
        <v>0.61</v>
      </c>
      <c r="R16" s="6">
        <v>0.52</v>
      </c>
      <c r="S16" s="6">
        <v>0.31</v>
      </c>
    </row>
    <row r="17" spans="1:20">
      <c r="A17" s="6" t="s">
        <v>19</v>
      </c>
      <c r="B17" s="6">
        <v>0.05</v>
      </c>
      <c r="C17" s="6">
        <v>0.05</v>
      </c>
      <c r="D17" s="6">
        <v>0.05</v>
      </c>
      <c r="E17" s="6">
        <v>0.05</v>
      </c>
      <c r="F17" s="6">
        <v>0.05</v>
      </c>
      <c r="G17" s="6">
        <v>0.05</v>
      </c>
      <c r="H17" s="6">
        <v>0.05</v>
      </c>
      <c r="L17" s="6" t="s">
        <v>18</v>
      </c>
      <c r="M17" s="6">
        <v>1.39</v>
      </c>
      <c r="N17" s="6">
        <v>0.56000000000000005</v>
      </c>
      <c r="O17" s="6">
        <v>0.53</v>
      </c>
      <c r="P17" s="6">
        <v>0.61</v>
      </c>
      <c r="Q17" s="6">
        <v>0.61</v>
      </c>
      <c r="R17" s="6">
        <v>0.45</v>
      </c>
      <c r="S17" s="6">
        <v>0.31</v>
      </c>
    </row>
    <row r="18" spans="1:20">
      <c r="A18" s="6" t="s">
        <v>20</v>
      </c>
      <c r="B18" s="6">
        <v>0.04</v>
      </c>
      <c r="C18" s="6">
        <v>7.0000000000000007E-2</v>
      </c>
      <c r="D18" s="6">
        <v>0.19</v>
      </c>
      <c r="E18" s="6">
        <v>0.26</v>
      </c>
      <c r="F18" s="6">
        <v>0.06</v>
      </c>
      <c r="G18" s="6">
        <v>0.14000000000000001</v>
      </c>
      <c r="H18" s="6">
        <v>0.14000000000000001</v>
      </c>
      <c r="L18" s="6" t="s">
        <v>19</v>
      </c>
      <c r="M18" s="6">
        <v>0.05</v>
      </c>
      <c r="N18" s="6">
        <v>0.05</v>
      </c>
      <c r="O18" s="6">
        <v>0.05</v>
      </c>
      <c r="P18" s="6">
        <v>0.05</v>
      </c>
      <c r="Q18" s="6">
        <v>0.05</v>
      </c>
      <c r="R18" s="6">
        <v>0.05</v>
      </c>
      <c r="S18" s="6">
        <v>0.05</v>
      </c>
    </row>
    <row r="19" spans="1:20">
      <c r="A19" s="6" t="s">
        <v>21</v>
      </c>
      <c r="B19" s="6">
        <v>3</v>
      </c>
      <c r="C19" s="6">
        <v>3</v>
      </c>
      <c r="D19" s="6">
        <v>3</v>
      </c>
      <c r="E19" s="6">
        <v>3</v>
      </c>
      <c r="F19" s="6">
        <v>3</v>
      </c>
      <c r="G19" s="6">
        <v>3</v>
      </c>
      <c r="H19" s="6">
        <v>3</v>
      </c>
      <c r="L19" s="6" t="s">
        <v>20</v>
      </c>
      <c r="M19" s="6">
        <v>0.11</v>
      </c>
      <c r="N19" s="6">
        <v>0.03</v>
      </c>
      <c r="O19" s="6">
        <v>0.04</v>
      </c>
      <c r="P19" s="6">
        <v>0.01</v>
      </c>
      <c r="Q19" s="6">
        <v>0.01</v>
      </c>
      <c r="R19" s="6">
        <v>7.0000000000000007E-2</v>
      </c>
      <c r="S19" s="6">
        <v>0.02</v>
      </c>
    </row>
    <row r="20" spans="1:20">
      <c r="A20" s="6" t="s">
        <v>22</v>
      </c>
      <c r="B20" s="34">
        <v>0.95</v>
      </c>
      <c r="C20" s="6">
        <v>0.1</v>
      </c>
      <c r="D20" s="6">
        <v>0.19</v>
      </c>
      <c r="E20" s="6">
        <v>0.48</v>
      </c>
      <c r="F20" s="6">
        <v>0.64</v>
      </c>
      <c r="G20" s="6">
        <v>0.14000000000000001</v>
      </c>
      <c r="H20" s="6">
        <v>0.34</v>
      </c>
      <c r="I20" s="6">
        <v>0.35</v>
      </c>
      <c r="L20" s="6" t="s">
        <v>21</v>
      </c>
      <c r="M20" s="6">
        <v>3</v>
      </c>
      <c r="N20" s="6">
        <v>3</v>
      </c>
      <c r="O20" s="6">
        <v>3</v>
      </c>
      <c r="P20" s="6">
        <v>3</v>
      </c>
      <c r="Q20" s="6">
        <v>3</v>
      </c>
      <c r="R20" s="6">
        <v>3</v>
      </c>
      <c r="S20" s="6">
        <v>3</v>
      </c>
    </row>
    <row r="21" spans="1:20">
      <c r="A21" s="6" t="s">
        <v>23</v>
      </c>
      <c r="B21" s="6" t="s">
        <v>24</v>
      </c>
      <c r="C21" s="6" t="s">
        <v>25</v>
      </c>
      <c r="D21" s="6" t="s">
        <v>26</v>
      </c>
      <c r="L21" s="6" t="s">
        <v>22</v>
      </c>
      <c r="M21" s="34">
        <v>0.95</v>
      </c>
      <c r="N21" s="6">
        <v>0.28000000000000003</v>
      </c>
      <c r="O21" s="6">
        <v>0.08</v>
      </c>
      <c r="P21" s="6">
        <v>0.1</v>
      </c>
      <c r="Q21" s="6">
        <v>0.02</v>
      </c>
      <c r="R21" s="6">
        <v>0.03</v>
      </c>
      <c r="S21" s="6">
        <v>0.16</v>
      </c>
      <c r="T21" s="6">
        <v>0.04</v>
      </c>
    </row>
    <row r="22" spans="1:20">
      <c r="B22" s="6" t="s">
        <v>10</v>
      </c>
      <c r="C22" s="6" t="s">
        <v>11</v>
      </c>
      <c r="D22" s="6" t="s">
        <v>12</v>
      </c>
      <c r="E22" s="6" t="s">
        <v>13</v>
      </c>
      <c r="F22" s="6" t="s">
        <v>14</v>
      </c>
      <c r="G22" s="6" t="s">
        <v>15</v>
      </c>
      <c r="H22" s="6" t="s">
        <v>27</v>
      </c>
      <c r="I22" s="6" t="s">
        <v>15</v>
      </c>
      <c r="L22" s="6" t="s">
        <v>23</v>
      </c>
      <c r="M22" s="6" t="s">
        <v>24</v>
      </c>
      <c r="N22" s="6" t="s">
        <v>25</v>
      </c>
      <c r="O22" s="6" t="s">
        <v>26</v>
      </c>
    </row>
    <row r="23" spans="1:20">
      <c r="A23" s="6" t="s">
        <v>10</v>
      </c>
      <c r="B23" s="6">
        <v>2.5080000000000002E-2</v>
      </c>
      <c r="C23" s="6">
        <v>8.3909999999999998E-2</v>
      </c>
      <c r="D23" s="6">
        <v>0.34148000000000001</v>
      </c>
      <c r="E23" s="6">
        <v>0.27990999999999999</v>
      </c>
      <c r="F23" s="6">
        <v>5.0000000000000002E-5</v>
      </c>
      <c r="G23" s="6">
        <v>1.634E-2</v>
      </c>
      <c r="M23" s="6" t="s">
        <v>10</v>
      </c>
      <c r="N23" s="6" t="s">
        <v>11</v>
      </c>
      <c r="O23" s="6" t="s">
        <v>12</v>
      </c>
      <c r="P23" s="6" t="s">
        <v>13</v>
      </c>
      <c r="Q23" s="6" t="s">
        <v>14</v>
      </c>
      <c r="R23" s="6" t="s">
        <v>15</v>
      </c>
      <c r="S23" s="6" t="s">
        <v>27</v>
      </c>
      <c r="T23" s="6" t="s">
        <v>15</v>
      </c>
    </row>
    <row r="24" spans="1:20">
      <c r="A24" s="6" t="s">
        <v>11</v>
      </c>
      <c r="B24" s="6">
        <v>0.49917</v>
      </c>
      <c r="C24" s="6">
        <v>0.9556</v>
      </c>
      <c r="D24" s="6">
        <v>9.1509999999999994E-2</v>
      </c>
      <c r="E24" s="6">
        <v>5.0000000000000002E-5</v>
      </c>
      <c r="F24" s="6">
        <v>5.2500000000000003E-3</v>
      </c>
      <c r="L24" s="6" t="s">
        <v>10</v>
      </c>
      <c r="M24" s="6">
        <v>2.5999999999999998E-4</v>
      </c>
      <c r="N24" s="6">
        <v>2.3000000000000001E-4</v>
      </c>
      <c r="O24" s="6">
        <v>2.7999999999999998E-4</v>
      </c>
      <c r="P24" s="6">
        <v>2.9E-4</v>
      </c>
      <c r="Q24" s="6">
        <v>2.4000000000000001E-4</v>
      </c>
      <c r="R24" s="6">
        <v>8.0000000000000007E-5</v>
      </c>
    </row>
    <row r="25" spans="1:20">
      <c r="A25" s="6" t="s">
        <v>12</v>
      </c>
      <c r="B25" s="6">
        <v>0.62631000000000003</v>
      </c>
      <c r="C25" s="6">
        <v>0.14549999999999999</v>
      </c>
      <c r="D25" s="6">
        <v>2.0000000000000001E-4</v>
      </c>
      <c r="E25" s="6">
        <v>1.239E-2</v>
      </c>
      <c r="L25" s="6" t="s">
        <v>11</v>
      </c>
      <c r="M25" s="6">
        <v>0.29529</v>
      </c>
      <c r="N25" s="6">
        <v>9.8239999999999994E-2</v>
      </c>
      <c r="O25" s="6">
        <v>7.2349999999999998E-2</v>
      </c>
      <c r="P25" s="6">
        <v>6.5809999999999994E-2</v>
      </c>
      <c r="Q25" s="6">
        <v>2.9999999999999997E-4</v>
      </c>
    </row>
    <row r="26" spans="1:20">
      <c r="A26" s="6" t="s">
        <v>13</v>
      </c>
      <c r="B26" s="6">
        <v>0.50407999999999997</v>
      </c>
      <c r="C26" s="6">
        <v>5.6999999999999998E-4</v>
      </c>
      <c r="D26" s="6">
        <v>4.2529999999999998E-2</v>
      </c>
      <c r="L26" s="6" t="s">
        <v>12</v>
      </c>
      <c r="M26" s="6">
        <v>2.606E-2</v>
      </c>
      <c r="N26" s="6">
        <v>2.1219999999999999E-2</v>
      </c>
      <c r="O26" s="6">
        <v>0.18212</v>
      </c>
      <c r="P26" s="6">
        <v>8.5999999999999998E-4</v>
      </c>
    </row>
    <row r="27" spans="1:20">
      <c r="A27" s="6" t="s">
        <v>14</v>
      </c>
      <c r="B27" s="6">
        <v>5.0000000000000002E-5</v>
      </c>
      <c r="C27" s="6">
        <v>1.1599999999999999E-2</v>
      </c>
      <c r="L27" s="6" t="s">
        <v>13</v>
      </c>
      <c r="M27" s="6">
        <v>0.41410000000000002</v>
      </c>
      <c r="N27" s="6">
        <v>1.6729999999999998E-2</v>
      </c>
      <c r="O27" s="6">
        <v>1.0000000000000001E-5</v>
      </c>
    </row>
    <row r="28" spans="1:20">
      <c r="A28" s="6" t="s">
        <v>15</v>
      </c>
      <c r="B28" s="6">
        <v>4.8000000000000001E-4</v>
      </c>
      <c r="L28" s="6" t="s">
        <v>14</v>
      </c>
      <c r="M28" s="6">
        <v>1.478E-2</v>
      </c>
      <c r="N28" s="6">
        <v>1.0000000000000001E-5</v>
      </c>
    </row>
    <row r="29" spans="1:20">
      <c r="A29" s="6" t="s">
        <v>27</v>
      </c>
      <c r="B29" s="6" t="s">
        <v>15</v>
      </c>
      <c r="L29" s="6" t="s">
        <v>15</v>
      </c>
      <c r="M29" s="6">
        <v>1.9640000000000001E-2</v>
      </c>
    </row>
    <row r="30" spans="1:20">
      <c r="L30" s="6" t="s">
        <v>27</v>
      </c>
      <c r="M30" s="6" t="s">
        <v>15</v>
      </c>
    </row>
  </sheetData>
  <mergeCells count="2">
    <mergeCell ref="B2:I2"/>
    <mergeCell ref="L2:S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5D536-E471-446F-A6C1-F25E8A7802F7}">
  <dimension ref="A1:AF85"/>
  <sheetViews>
    <sheetView workbookViewId="0">
      <selection activeCell="A2" sqref="A2"/>
    </sheetView>
  </sheetViews>
  <sheetFormatPr baseColWidth="10" defaultColWidth="8.83203125" defaultRowHeight="13"/>
  <cols>
    <col min="1" max="31" width="8.83203125" style="6"/>
    <col min="32" max="32" width="11.5" style="6" bestFit="1" customWidth="1"/>
    <col min="33" max="16384" width="8.83203125" style="6"/>
  </cols>
  <sheetData>
    <row r="1" spans="1:32">
      <c r="A1" s="6" t="s">
        <v>720</v>
      </c>
    </row>
    <row r="2" spans="1:32">
      <c r="K2" s="27" t="s">
        <v>34</v>
      </c>
      <c r="T2" s="6" t="s">
        <v>18</v>
      </c>
      <c r="Y2" s="6" t="s">
        <v>705</v>
      </c>
    </row>
    <row r="3" spans="1:32">
      <c r="B3" s="6" t="s">
        <v>35</v>
      </c>
      <c r="K3" s="27" t="s">
        <v>35</v>
      </c>
      <c r="U3" s="6">
        <v>2</v>
      </c>
      <c r="V3" s="6">
        <v>3</v>
      </c>
      <c r="W3" s="6">
        <v>4</v>
      </c>
    </row>
    <row r="4" spans="1:32">
      <c r="C4" s="28" t="s">
        <v>10</v>
      </c>
      <c r="D4" s="29" t="s">
        <v>11</v>
      </c>
      <c r="E4" s="29" t="s">
        <v>12</v>
      </c>
      <c r="F4" s="29" t="s">
        <v>13</v>
      </c>
      <c r="G4" s="29" t="s">
        <v>14</v>
      </c>
      <c r="H4" s="29" t="s">
        <v>15</v>
      </c>
      <c r="I4" s="29" t="s">
        <v>16</v>
      </c>
      <c r="K4" s="28" t="s">
        <v>36</v>
      </c>
      <c r="L4" s="28" t="s">
        <v>10</v>
      </c>
      <c r="M4" s="29" t="s">
        <v>11</v>
      </c>
      <c r="N4" s="29" t="s">
        <v>12</v>
      </c>
      <c r="O4" s="29" t="s">
        <v>13</v>
      </c>
      <c r="P4" s="29" t="s">
        <v>14</v>
      </c>
      <c r="Q4" s="29" t="s">
        <v>15</v>
      </c>
      <c r="R4" s="29" t="s">
        <v>16</v>
      </c>
      <c r="T4" s="28" t="s">
        <v>10</v>
      </c>
      <c r="U4" s="14">
        <f>L25</f>
        <v>0.82738699077643518</v>
      </c>
      <c r="V4" s="14">
        <f>L53</f>
        <v>1.3876925030517788</v>
      </c>
      <c r="W4" s="14">
        <f>L81</f>
        <v>1.7023923152551022</v>
      </c>
      <c r="Z4" s="28" t="s">
        <v>10</v>
      </c>
      <c r="AA4" s="29" t="s">
        <v>11</v>
      </c>
      <c r="AB4" s="29" t="s">
        <v>12</v>
      </c>
      <c r="AC4" s="29" t="s">
        <v>13</v>
      </c>
      <c r="AD4" s="29" t="s">
        <v>14</v>
      </c>
      <c r="AE4" s="29" t="s">
        <v>15</v>
      </c>
      <c r="AF4" s="29" t="s">
        <v>16</v>
      </c>
    </row>
    <row r="5" spans="1:32">
      <c r="B5" s="6">
        <v>1</v>
      </c>
      <c r="C5" s="14">
        <v>7.7822916666666657</v>
      </c>
      <c r="D5" s="14">
        <v>1.5181188105059933</v>
      </c>
      <c r="E5" s="14">
        <v>1.5701810903806872</v>
      </c>
      <c r="F5" s="14">
        <v>2.3987110574051695</v>
      </c>
      <c r="G5" s="14">
        <v>2.7671986332763865</v>
      </c>
      <c r="H5" s="14">
        <v>5.9379166666666663</v>
      </c>
      <c r="I5" s="14">
        <v>2.3040000000000003</v>
      </c>
      <c r="K5" s="6">
        <v>1</v>
      </c>
      <c r="L5" s="14">
        <v>0.89110750336957256</v>
      </c>
      <c r="M5" s="14">
        <v>0.18130576149884917</v>
      </c>
      <c r="N5" s="14">
        <v>0.19594974286636457</v>
      </c>
      <c r="O5" s="14">
        <v>0.37997793711660516</v>
      </c>
      <c r="P5" s="14">
        <v>0.4420403345076529</v>
      </c>
      <c r="Q5" s="14">
        <v>0.77363409836935892</v>
      </c>
      <c r="R5" s="14">
        <v>0.36248247475117451</v>
      </c>
      <c r="T5" s="29" t="s">
        <v>11</v>
      </c>
      <c r="U5" s="14">
        <f>M25</f>
        <v>0.26079775225979818</v>
      </c>
      <c r="V5" s="14">
        <f>M53</f>
        <v>0.52932846824103486</v>
      </c>
      <c r="W5" s="14">
        <f>M81</f>
        <v>0.84382483259508712</v>
      </c>
      <c r="Y5" s="28" t="s">
        <v>10</v>
      </c>
      <c r="AA5" s="33">
        <f>_xlfn.T.TEST(L5:L14,M5:M14,2,2)</f>
        <v>1.3241887204272417E-9</v>
      </c>
      <c r="AB5" s="33">
        <f>_xlfn.T.TEST(L5:L14,N5:N24,2,2)</f>
        <v>9.8805553344557201E-16</v>
      </c>
      <c r="AC5" s="33">
        <f>_xlfn.T.TEST(L5:L14,O5:O14,2,2)</f>
        <v>2.2906216543417538E-9</v>
      </c>
      <c r="AD5" s="33">
        <f>_xlfn.T.TEST(L5:L14,P5:P14,2,2)</f>
        <v>1.1920305750806998E-9</v>
      </c>
      <c r="AE5" s="33">
        <f>_xlfn.T.TEST(L5:L14,Q5:Q14,2,2)</f>
        <v>7.049976405779256E-3</v>
      </c>
      <c r="AF5" s="33">
        <f>_xlfn.T.TEST(L5:L14,R5:R14,2,2)</f>
        <v>1.1339030298626935E-10</v>
      </c>
    </row>
    <row r="6" spans="1:32">
      <c r="B6" s="6">
        <v>2</v>
      </c>
      <c r="C6" s="14">
        <v>7.4752083333333337</v>
      </c>
      <c r="D6" s="14">
        <v>1.2519271636318181</v>
      </c>
      <c r="E6" s="14">
        <v>1.4321356601368114</v>
      </c>
      <c r="F6" s="14">
        <v>2.0314735336194563</v>
      </c>
      <c r="G6" s="14">
        <v>2.960331680486687</v>
      </c>
      <c r="H6" s="14">
        <v>5.4016666666666673</v>
      </c>
      <c r="I6" s="14">
        <v>1.5804137931034483</v>
      </c>
      <c r="K6" s="6">
        <v>2</v>
      </c>
      <c r="L6" s="14">
        <v>0.87362330091034612</v>
      </c>
      <c r="M6" s="14">
        <v>9.7579062618066328E-2</v>
      </c>
      <c r="N6" s="14">
        <v>0.15598415879466543</v>
      </c>
      <c r="O6" s="14">
        <v>0.30781116863737507</v>
      </c>
      <c r="P6" s="14">
        <v>0.47134037286136721</v>
      </c>
      <c r="Q6" s="14">
        <v>0.73252778064856638</v>
      </c>
      <c r="R6" s="14">
        <v>0.19877081134260005</v>
      </c>
      <c r="T6" s="29" t="s">
        <v>12</v>
      </c>
      <c r="U6" s="14">
        <f>N25</f>
        <v>0.26300366216294802</v>
      </c>
      <c r="V6" s="14">
        <f>N53</f>
        <v>0.49941679531590255</v>
      </c>
      <c r="W6" s="14">
        <f>N81</f>
        <v>0.77182828018224758</v>
      </c>
      <c r="Y6" s="29" t="s">
        <v>11</v>
      </c>
      <c r="AA6" s="33"/>
      <c r="AB6" s="33">
        <f>_xlfn.T.TEST(M5:M14,N5:N24,2,2)</f>
        <v>0.95521490949591281</v>
      </c>
      <c r="AC6" s="33">
        <f>_xlfn.T.TEST(M5:M14,O5:O14,2,2)</f>
        <v>0.91166894609756977</v>
      </c>
      <c r="AD6" s="33">
        <f>_xlfn.T.TEST(M5:M14,P5:P14,2,2)</f>
        <v>4.2070262242681455E-2</v>
      </c>
      <c r="AE6" s="33">
        <f>_xlfn.T.TEST(M5:M14,Q5:Q14,2,2)</f>
        <v>5.4802262056979677E-9</v>
      </c>
      <c r="AF6" s="33">
        <f>_xlfn.T.TEST(M5:M14,R5:R14,2,2)</f>
        <v>0.3984778971886479</v>
      </c>
    </row>
    <row r="7" spans="1:32">
      <c r="B7" s="6">
        <v>3</v>
      </c>
      <c r="C7" s="14">
        <v>7.0172916666666669</v>
      </c>
      <c r="D7" s="14">
        <v>1.2519271636318181</v>
      </c>
      <c r="E7" s="14">
        <v>2.2187341494509707</v>
      </c>
      <c r="F7" s="14">
        <v>1.6167340305846079</v>
      </c>
      <c r="G7" s="14">
        <v>2.4578801894523385</v>
      </c>
      <c r="H7" s="14">
        <v>6.305625</v>
      </c>
      <c r="I7" s="14">
        <v>2.1326206896551723</v>
      </c>
      <c r="K7" s="6">
        <v>3</v>
      </c>
      <c r="L7" s="14">
        <v>0.84616952791707434</v>
      </c>
      <c r="M7" s="14">
        <v>9.7579062618066328E-2</v>
      </c>
      <c r="N7" s="14">
        <v>0.346105267827646</v>
      </c>
      <c r="O7" s="14">
        <v>0.20863857986301609</v>
      </c>
      <c r="P7" s="14">
        <v>0.39056070917375069</v>
      </c>
      <c r="Q7" s="14">
        <v>0.79972813937837328</v>
      </c>
      <c r="R7" s="14">
        <v>0.32891361820678255</v>
      </c>
      <c r="T7" s="29" t="s">
        <v>13</v>
      </c>
      <c r="U7" s="14">
        <f>O25</f>
        <v>0.26721201745284218</v>
      </c>
      <c r="V7" s="14">
        <f>O53</f>
        <v>0.53225023549542261</v>
      </c>
      <c r="W7" s="14">
        <f>O81</f>
        <v>0.82502608029368096</v>
      </c>
      <c r="Y7" s="29" t="s">
        <v>12</v>
      </c>
      <c r="AA7" s="33"/>
      <c r="AB7" s="33"/>
      <c r="AC7" s="33">
        <f>_xlfn.T.TEST(N5:N24,O5:O14,2,2)</f>
        <v>0.9162593099584988</v>
      </c>
      <c r="AD7" s="33">
        <f>_xlfn.T.TEST(N5:N24,P5:P14,2,2)</f>
        <v>4.6446116746650936E-3</v>
      </c>
      <c r="AE7" s="33">
        <f>_xlfn.T.TEST(N5:N24,Q5:Q14,2,2)</f>
        <v>1.0013232253188694E-14</v>
      </c>
      <c r="AF7" s="33">
        <f>_xlfn.T.TEST(N5:N24,R5:R14,2,2)</f>
        <v>0.20321732480863811</v>
      </c>
    </row>
    <row r="8" spans="1:32">
      <c r="B8" s="6">
        <v>4</v>
      </c>
      <c r="C8" s="14">
        <v>10.171666666666667</v>
      </c>
      <c r="D8" s="14">
        <v>2.5785102157034316</v>
      </c>
      <c r="E8" s="14">
        <v>2.321754150273486</v>
      </c>
      <c r="F8" s="14">
        <v>0.88677305998861067</v>
      </c>
      <c r="G8" s="14">
        <v>1.5534675055905107</v>
      </c>
      <c r="H8" s="14">
        <v>5.3018749999999999</v>
      </c>
      <c r="I8" s="14">
        <v>2.2111724137931033</v>
      </c>
      <c r="K8" s="6">
        <v>4</v>
      </c>
      <c r="L8" s="14">
        <v>1.0073921195729494</v>
      </c>
      <c r="M8" s="14">
        <v>0.41136885636124848</v>
      </c>
      <c r="N8" s="14">
        <v>0.36581623054795376</v>
      </c>
      <c r="O8" s="14">
        <v>-5.2187509147995352E-2</v>
      </c>
      <c r="P8" s="14">
        <v>0.19130217340024519</v>
      </c>
      <c r="Q8" s="14">
        <v>0.72442948434573906</v>
      </c>
      <c r="R8" s="14">
        <v>0.34462260754460855</v>
      </c>
      <c r="T8" s="29" t="s">
        <v>14</v>
      </c>
      <c r="U8" s="14">
        <f>P25</f>
        <v>0.36502854962603271</v>
      </c>
      <c r="V8" s="14">
        <f>P53</f>
        <v>0.70231413597336156</v>
      </c>
      <c r="W8" s="14">
        <f>P81</f>
        <v>0.96460815496531072</v>
      </c>
      <c r="Y8" s="29" t="s">
        <v>13</v>
      </c>
      <c r="AA8" s="33"/>
      <c r="AB8" s="33"/>
      <c r="AC8" s="33"/>
      <c r="AD8" s="33">
        <f>_xlfn.T.TEST(O5:O14,P5:P14,2,2)</f>
        <v>6.063871737269199E-2</v>
      </c>
      <c r="AE8" s="33">
        <f>_xlfn.T.TEST(O5:O14,Q5:Q14,2,2)</f>
        <v>1.0805648543411757E-8</v>
      </c>
      <c r="AF8" s="33">
        <f>_xlfn.T.TEST(O5:O14,R5:R14,2,2)</f>
        <v>0.34687325786117706</v>
      </c>
    </row>
    <row r="9" spans="1:32">
      <c r="B9" s="6">
        <v>5</v>
      </c>
      <c r="C9" s="14">
        <v>6.066041666666667</v>
      </c>
      <c r="D9" s="14">
        <v>2.2840535022292601</v>
      </c>
      <c r="E9" s="14">
        <v>2.1531385800649785</v>
      </c>
      <c r="F9" s="14">
        <v>2.2263427642818452</v>
      </c>
      <c r="G9" s="14">
        <v>2.6439296081781185</v>
      </c>
      <c r="H9" s="14">
        <v>5.4554166666666672</v>
      </c>
      <c r="I9" s="14">
        <v>1.3676551724137931</v>
      </c>
      <c r="K9" s="6">
        <v>5</v>
      </c>
      <c r="L9" s="14">
        <v>0.7829053890839861</v>
      </c>
      <c r="M9" s="14">
        <v>0.35870627271338812</v>
      </c>
      <c r="N9" s="14">
        <v>0.33307198273602062</v>
      </c>
      <c r="O9" s="14">
        <v>0.34759202845171483</v>
      </c>
      <c r="P9" s="14">
        <v>0.42224988833751792</v>
      </c>
      <c r="Q9" s="14">
        <v>0.73682792616607273</v>
      </c>
      <c r="R9" s="14">
        <v>0.13597661229971914</v>
      </c>
      <c r="T9" s="29" t="s">
        <v>15</v>
      </c>
      <c r="U9" s="14">
        <f>Q25</f>
        <v>0.7164072056545544</v>
      </c>
      <c r="V9" s="14">
        <f>Q53</f>
        <v>1.1014709881074871</v>
      </c>
      <c r="W9" s="14">
        <f>Q81</f>
        <v>1.4339607498290596</v>
      </c>
      <c r="Y9" s="29" t="s">
        <v>14</v>
      </c>
      <c r="AA9" s="33"/>
      <c r="AB9" s="33"/>
      <c r="AC9" s="33"/>
      <c r="AD9" s="33"/>
      <c r="AE9" s="33">
        <f>_xlfn.T.TEST(P5:P14,Q5:Q14,2,2)</f>
        <v>3.3083862612325718E-9</v>
      </c>
      <c r="AF9" s="33">
        <f>_xlfn.T.TEST(P5:P14,R5:R14,2,2)</f>
        <v>3.049876706203727E-3</v>
      </c>
    </row>
    <row r="10" spans="1:32">
      <c r="B10" s="6">
        <v>6</v>
      </c>
      <c r="C10" s="14">
        <v>4.340208333333333</v>
      </c>
      <c r="D10" s="14">
        <v>1.8875786491103796</v>
      </c>
      <c r="E10" s="14">
        <v>1.2978600902024755</v>
      </c>
      <c r="F10" s="14">
        <v>2.0474464213786687</v>
      </c>
      <c r="G10" s="14">
        <v>2.5048960373348894</v>
      </c>
      <c r="H10" s="14">
        <v>5.2293750000000001</v>
      </c>
      <c r="I10" s="14">
        <v>1.7921379310344827</v>
      </c>
      <c r="K10" s="6">
        <v>6</v>
      </c>
      <c r="L10" s="14">
        <v>0.63751057648152476</v>
      </c>
      <c r="M10" s="14">
        <v>0.27590505628164069</v>
      </c>
      <c r="N10" s="14">
        <v>0.11322787788191799</v>
      </c>
      <c r="O10" s="14">
        <v>0.31121254574183549</v>
      </c>
      <c r="P10" s="14">
        <v>0.39878970571275552</v>
      </c>
      <c r="Q10" s="14">
        <v>0.71844978632978751</v>
      </c>
      <c r="R10" s="14">
        <v>0.25337143187851102</v>
      </c>
      <c r="T10" s="29" t="s">
        <v>16</v>
      </c>
      <c r="U10" s="14">
        <f>R25</f>
        <v>0.21518412793710198</v>
      </c>
      <c r="V10" s="14">
        <f>R53</f>
        <v>0.37203743351511254</v>
      </c>
      <c r="W10" s="14">
        <f>R81</f>
        <v>0.60853377918325557</v>
      </c>
      <c r="Y10" s="29" t="s">
        <v>15</v>
      </c>
      <c r="AA10" s="33"/>
      <c r="AB10" s="33"/>
      <c r="AC10" s="33"/>
      <c r="AD10" s="33"/>
      <c r="AE10" s="33"/>
      <c r="AF10" s="33">
        <f>_xlfn.T.TEST(Q5:Q14,R5:R14,2,2)</f>
        <v>2.4980346074758843E-10</v>
      </c>
    </row>
    <row r="11" spans="1:32">
      <c r="B11" s="6">
        <v>7</v>
      </c>
      <c r="C11" s="14">
        <v>5.9645833333333336</v>
      </c>
      <c r="D11" s="14">
        <v>2.4290595441476728</v>
      </c>
      <c r="E11" s="14">
        <v>2.2964618147422096</v>
      </c>
      <c r="F11" s="14">
        <v>1.9202883453477229</v>
      </c>
      <c r="G11" s="14">
        <v>2.5048960373348894</v>
      </c>
      <c r="H11" s="14">
        <v>5.32</v>
      </c>
      <c r="I11" s="14">
        <v>1.3175862068965518</v>
      </c>
      <c r="K11" s="6">
        <v>7</v>
      </c>
      <c r="L11" s="14">
        <v>0.7755801106460114</v>
      </c>
      <c r="M11" s="14">
        <v>0.38543816090550465</v>
      </c>
      <c r="N11" s="14">
        <v>0.36105922842382121</v>
      </c>
      <c r="O11" s="14">
        <v>0.28336644609473094</v>
      </c>
      <c r="P11" s="14">
        <v>0.39878970571275552</v>
      </c>
      <c r="Q11" s="14">
        <v>0.72591163229504818</v>
      </c>
      <c r="R11" s="14">
        <v>0.11977903978945278</v>
      </c>
      <c r="Y11" s="29" t="s">
        <v>16</v>
      </c>
    </row>
    <row r="12" spans="1:32">
      <c r="B12" s="6">
        <v>8</v>
      </c>
      <c r="C12" s="14">
        <v>5.7818750000000003</v>
      </c>
      <c r="D12" s="14">
        <v>1.9441782296484575</v>
      </c>
      <c r="E12" s="14">
        <v>1.7592909920901476</v>
      </c>
      <c r="F12" s="14">
        <v>2.5307304471019627</v>
      </c>
      <c r="G12" s="14">
        <v>1.9329972082170088</v>
      </c>
      <c r="H12" s="14">
        <v>4.8018749999999999</v>
      </c>
      <c r="I12" s="14">
        <v>1.0504827586206895</v>
      </c>
      <c r="K12" s="6">
        <v>8</v>
      </c>
      <c r="L12" s="14">
        <v>0.76206869830021251</v>
      </c>
      <c r="M12" s="14">
        <v>0.28873607571616777</v>
      </c>
      <c r="N12" s="14">
        <v>0.24533767902934481</v>
      </c>
      <c r="O12" s="14">
        <v>0.40324589009290351</v>
      </c>
      <c r="P12" s="14">
        <v>0.28623122678756835</v>
      </c>
      <c r="Q12" s="14">
        <v>0.68141085053216732</v>
      </c>
      <c r="R12" s="14">
        <v>2.1388928805424177E-2</v>
      </c>
      <c r="T12" s="28" t="s">
        <v>37</v>
      </c>
    </row>
    <row r="13" spans="1:32">
      <c r="B13" s="6">
        <v>9</v>
      </c>
      <c r="C13" s="14">
        <v>6.7766666666666664</v>
      </c>
      <c r="D13" s="14">
        <v>2.4155867605594681</v>
      </c>
      <c r="E13" s="14">
        <v>1.5471506710351348</v>
      </c>
      <c r="F13" s="14">
        <v>1.5862466491659377</v>
      </c>
      <c r="G13" s="14">
        <v>2.0671694653943913</v>
      </c>
      <c r="H13" s="14">
        <v>5.0491666666666672</v>
      </c>
      <c r="I13" s="14">
        <v>1.6910344827586206</v>
      </c>
      <c r="K13" s="6">
        <v>9</v>
      </c>
      <c r="L13" s="14">
        <v>0.83101612391837609</v>
      </c>
      <c r="M13" s="14">
        <v>0.38302264064495489</v>
      </c>
      <c r="N13" s="14">
        <v>0.18953261002307664</v>
      </c>
      <c r="O13" s="14">
        <v>0.200370717687297</v>
      </c>
      <c r="P13" s="14">
        <v>0.31537608130499439</v>
      </c>
      <c r="Q13" s="14">
        <v>0.70321970644890508</v>
      </c>
      <c r="R13" s="14">
        <v>0.22815246361140251</v>
      </c>
      <c r="U13" s="6">
        <v>2</v>
      </c>
      <c r="V13" s="6">
        <v>3</v>
      </c>
      <c r="W13" s="6">
        <v>4</v>
      </c>
    </row>
    <row r="14" spans="1:32">
      <c r="B14" s="6">
        <v>10</v>
      </c>
      <c r="C14" s="14">
        <v>7.3535416666666658</v>
      </c>
      <c r="D14" s="14">
        <v>1.3438059919163299</v>
      </c>
      <c r="E14" s="14">
        <v>1.4153426460306797</v>
      </c>
      <c r="F14" s="14">
        <v>1.9146631109629566</v>
      </c>
      <c r="G14" s="14">
        <v>2.1557842687889774</v>
      </c>
      <c r="H14" s="14">
        <v>3.6977083333333329</v>
      </c>
      <c r="I14" s="14">
        <v>1.4400689655172414</v>
      </c>
      <c r="K14" s="6">
        <v>10</v>
      </c>
      <c r="L14" s="14">
        <v>0.86649655756429855</v>
      </c>
      <c r="M14" s="14">
        <v>0.1283365732400954</v>
      </c>
      <c r="N14" s="14">
        <v>0.15086159269846872</v>
      </c>
      <c r="O14" s="14">
        <v>0.28209236999093884</v>
      </c>
      <c r="P14" s="14">
        <v>0.33360529846171927</v>
      </c>
      <c r="Q14" s="14">
        <v>0.5679326520315251</v>
      </c>
      <c r="R14" s="14">
        <v>0.15838329114134464</v>
      </c>
      <c r="T14" s="28" t="s">
        <v>10</v>
      </c>
      <c r="U14" s="14">
        <f>L29</f>
        <v>6.9715214745321857E-2</v>
      </c>
      <c r="V14" s="14">
        <f>L57</f>
        <v>4.0574329410872377E-2</v>
      </c>
      <c r="W14" s="14">
        <f>L85</f>
        <v>1.8919215279264854E-2</v>
      </c>
    </row>
    <row r="15" spans="1:32">
      <c r="B15" s="6">
        <v>11</v>
      </c>
      <c r="C15" s="14"/>
      <c r="D15" s="14"/>
      <c r="E15" s="14">
        <v>1.5710897550141893</v>
      </c>
      <c r="F15" s="14"/>
      <c r="G15" s="14"/>
      <c r="H15" s="14"/>
      <c r="I15" s="14"/>
      <c r="K15" s="6">
        <v>11</v>
      </c>
      <c r="L15" s="14"/>
      <c r="M15" s="14"/>
      <c r="N15" s="14">
        <v>0.19620099662107726</v>
      </c>
      <c r="O15" s="14"/>
      <c r="P15" s="14"/>
      <c r="Q15" s="14"/>
      <c r="R15" s="14"/>
      <c r="T15" s="29" t="s">
        <v>11</v>
      </c>
      <c r="U15" s="14">
        <f>M29</f>
        <v>8.9502649238376933E-2</v>
      </c>
      <c r="V15" s="14">
        <f>M57</f>
        <v>0.1145459479080408</v>
      </c>
      <c r="W15" s="14">
        <f>M85</f>
        <v>8.0001131528637817E-2</v>
      </c>
    </row>
    <row r="16" spans="1:32">
      <c r="B16" s="6">
        <v>12</v>
      </c>
      <c r="C16" s="14"/>
      <c r="D16" s="14"/>
      <c r="E16" s="14">
        <v>1.4742333054576864</v>
      </c>
      <c r="F16" s="14"/>
      <c r="G16" s="14"/>
      <c r="H16" s="14"/>
      <c r="I16" s="14"/>
      <c r="K16" s="6">
        <v>12</v>
      </c>
      <c r="L16" s="14"/>
      <c r="M16" s="14"/>
      <c r="N16" s="14">
        <v>0.16856621843142344</v>
      </c>
      <c r="O16" s="14"/>
      <c r="P16" s="14"/>
      <c r="Q16" s="14"/>
      <c r="R16" s="14"/>
      <c r="T16" s="29" t="s">
        <v>12</v>
      </c>
      <c r="U16" s="14">
        <f>N29</f>
        <v>4.0460874808362579E-2</v>
      </c>
      <c r="V16" s="14">
        <f>N57</f>
        <v>5.7805483421639499E-2</v>
      </c>
      <c r="W16" s="14">
        <f>N85</f>
        <v>6.8166470278120214E-2</v>
      </c>
    </row>
    <row r="17" spans="2:32">
      <c r="B17" s="6">
        <v>13</v>
      </c>
      <c r="C17" s="14"/>
      <c r="D17" s="14"/>
      <c r="E17" s="14">
        <v>2.1228219294517641</v>
      </c>
      <c r="F17" s="14"/>
      <c r="G17" s="14"/>
      <c r="H17" s="14"/>
      <c r="I17" s="14"/>
      <c r="K17" s="6">
        <v>13</v>
      </c>
      <c r="L17" s="14"/>
      <c r="M17" s="14"/>
      <c r="N17" s="14">
        <v>0.32691356538597993</v>
      </c>
      <c r="O17" s="14"/>
      <c r="P17" s="14"/>
      <c r="Q17" s="14"/>
      <c r="R17" s="14"/>
      <c r="T17" s="29" t="s">
        <v>13</v>
      </c>
      <c r="U17" s="14">
        <f>O29</f>
        <v>9.2862923350844645E-2</v>
      </c>
      <c r="V17" s="14">
        <f>O57</f>
        <v>8.514612388001587E-2</v>
      </c>
      <c r="W17" s="14">
        <f>O85</f>
        <v>6.1016359347079052E-2</v>
      </c>
    </row>
    <row r="18" spans="2:32">
      <c r="B18" s="6">
        <v>14</v>
      </c>
      <c r="C18" s="14"/>
      <c r="D18" s="14"/>
      <c r="E18" s="14">
        <v>2.1581920129416119</v>
      </c>
      <c r="F18" s="14"/>
      <c r="G18" s="14"/>
      <c r="H18" s="14"/>
      <c r="I18" s="14"/>
      <c r="K18" s="6">
        <v>14</v>
      </c>
      <c r="L18" s="14"/>
      <c r="M18" s="14"/>
      <c r="N18" s="14">
        <v>0.33409008096380649</v>
      </c>
      <c r="O18" s="14"/>
      <c r="P18" s="14"/>
      <c r="Q18" s="14"/>
      <c r="R18" s="14"/>
      <c r="T18" s="29" t="s">
        <v>14</v>
      </c>
      <c r="U18" s="14">
        <f>P29</f>
        <v>5.9984610587460699E-2</v>
      </c>
      <c r="V18" s="14">
        <f>P57</f>
        <v>7.3019375397724517E-2</v>
      </c>
      <c r="W18" s="14">
        <f>P85</f>
        <v>5.7714252196755911E-2</v>
      </c>
    </row>
    <row r="19" spans="2:32">
      <c r="B19" s="6">
        <v>15</v>
      </c>
      <c r="C19" s="14"/>
      <c r="D19" s="14"/>
      <c r="E19" s="14">
        <v>1.6373743882209397</v>
      </c>
      <c r="F19" s="14"/>
      <c r="G19" s="14"/>
      <c r="H19" s="14"/>
      <c r="I19" s="14"/>
      <c r="K19" s="6">
        <v>15</v>
      </c>
      <c r="L19" s="14"/>
      <c r="M19" s="14"/>
      <c r="N19" s="14">
        <v>0.21414799288063774</v>
      </c>
      <c r="O19" s="14"/>
      <c r="P19" s="14"/>
      <c r="Q19" s="14"/>
      <c r="R19" s="14"/>
      <c r="T19" s="29" t="s">
        <v>15</v>
      </c>
      <c r="U19" s="14">
        <f>Q29</f>
        <v>4.4288229041550546E-2</v>
      </c>
      <c r="V19" s="14">
        <f>Q57</f>
        <v>3.7150565593951065E-2</v>
      </c>
      <c r="W19" s="14">
        <f>Q85</f>
        <v>3.2132857472600175E-2</v>
      </c>
    </row>
    <row r="20" spans="2:32">
      <c r="B20" s="6">
        <v>16</v>
      </c>
      <c r="C20" s="14"/>
      <c r="D20" s="14"/>
      <c r="E20" s="14">
        <v>1.874203144921377</v>
      </c>
      <c r="F20" s="14"/>
      <c r="G20" s="14"/>
      <c r="H20" s="14"/>
      <c r="I20" s="14"/>
      <c r="K20" s="6">
        <v>16</v>
      </c>
      <c r="L20" s="14"/>
      <c r="M20" s="14"/>
      <c r="N20" s="14">
        <v>0.27281666229181728</v>
      </c>
      <c r="O20" s="14"/>
      <c r="P20" s="14"/>
      <c r="Q20" s="14"/>
      <c r="R20" s="14"/>
      <c r="T20" s="29" t="s">
        <v>16</v>
      </c>
      <c r="U20" s="14">
        <f>R29</f>
        <v>7.8884202395472794E-2</v>
      </c>
      <c r="V20" s="14">
        <f>R57</f>
        <v>7.0988848663232865E-2</v>
      </c>
      <c r="W20" s="14">
        <f>R85</f>
        <v>9.3235770726742148E-2</v>
      </c>
    </row>
    <row r="21" spans="2:32">
      <c r="B21" s="6">
        <v>17</v>
      </c>
      <c r="C21" s="14"/>
      <c r="D21" s="14"/>
      <c r="E21" s="14">
        <v>2.2969622252081283</v>
      </c>
      <c r="F21" s="14"/>
      <c r="G21" s="14"/>
      <c r="H21" s="14"/>
      <c r="I21" s="14"/>
      <c r="K21" s="6">
        <v>17</v>
      </c>
      <c r="L21" s="14"/>
      <c r="M21" s="14"/>
      <c r="N21" s="14">
        <v>0.3611538530450209</v>
      </c>
      <c r="O21" s="14"/>
      <c r="P21" s="14"/>
      <c r="Q21" s="14"/>
      <c r="R21" s="14"/>
    </row>
    <row r="22" spans="2:32">
      <c r="B22" s="6">
        <v>18</v>
      </c>
      <c r="C22" s="14"/>
      <c r="D22" s="14"/>
      <c r="E22" s="14">
        <v>2.3500851906747373</v>
      </c>
      <c r="F22" s="14"/>
      <c r="G22" s="14"/>
      <c r="H22" s="14"/>
      <c r="I22" s="14"/>
      <c r="K22" s="6">
        <v>18</v>
      </c>
      <c r="L22" s="14"/>
      <c r="M22" s="14"/>
      <c r="N22" s="14">
        <v>0.37108360574805688</v>
      </c>
      <c r="O22" s="14"/>
      <c r="P22" s="14"/>
      <c r="Q22" s="14"/>
      <c r="R22" s="14"/>
    </row>
    <row r="23" spans="2:32">
      <c r="B23" s="6">
        <v>19</v>
      </c>
      <c r="C23" s="14"/>
      <c r="D23" s="14"/>
      <c r="E23" s="14">
        <v>2.1682065631449903</v>
      </c>
      <c r="F23" s="14"/>
      <c r="G23" s="14"/>
      <c r="H23" s="14"/>
      <c r="I23" s="14"/>
      <c r="K23" s="6">
        <v>19</v>
      </c>
      <c r="L23" s="14"/>
      <c r="M23" s="14"/>
      <c r="N23" s="14">
        <v>0.33610065469321188</v>
      </c>
      <c r="O23" s="14"/>
      <c r="P23" s="14"/>
      <c r="Q23" s="14"/>
      <c r="R23" s="14"/>
    </row>
    <row r="24" spans="2:32">
      <c r="B24" s="6">
        <v>20</v>
      </c>
      <c r="C24" s="14"/>
      <c r="D24" s="14"/>
      <c r="E24" s="14">
        <v>1.6674516213932482</v>
      </c>
      <c r="F24" s="14"/>
      <c r="G24" s="14"/>
      <c r="H24" s="14"/>
      <c r="I24" s="14"/>
      <c r="K24" s="6">
        <v>20</v>
      </c>
      <c r="L24" s="14"/>
      <c r="M24" s="14"/>
      <c r="N24" s="14">
        <v>0.22205324236864865</v>
      </c>
      <c r="O24" s="14"/>
      <c r="P24" s="14"/>
      <c r="Q24" s="14"/>
      <c r="R24" s="14"/>
    </row>
    <row r="25" spans="2:32">
      <c r="B25" s="6" t="s">
        <v>18</v>
      </c>
      <c r="C25" s="14">
        <f>AVERAGE(C5:C14)</f>
        <v>6.8729375000000008</v>
      </c>
      <c r="D25" s="14">
        <f t="shared" ref="D25:I25" si="0">AVERAGE(D5:D14)</f>
        <v>1.8904746031084632</v>
      </c>
      <c r="E25" s="14">
        <f>AVERAGE(E5:E24)</f>
        <v>1.866633499041813</v>
      </c>
      <c r="F25" s="14">
        <f t="shared" si="0"/>
        <v>1.9159409419836937</v>
      </c>
      <c r="G25" s="14">
        <f t="shared" si="0"/>
        <v>2.3548550634054202</v>
      </c>
      <c r="H25" s="14">
        <f t="shared" si="0"/>
        <v>5.2500625000000003</v>
      </c>
      <c r="I25" s="14">
        <f t="shared" si="0"/>
        <v>1.6887172413793106</v>
      </c>
      <c r="K25" s="6" t="s">
        <v>18</v>
      </c>
      <c r="L25" s="14">
        <f>AVERAGE(L5:L14)</f>
        <v>0.82738699077643518</v>
      </c>
      <c r="M25" s="14">
        <f t="shared" ref="M25" si="1">AVERAGE(M5:M14)</f>
        <v>0.26079775225979818</v>
      </c>
      <c r="N25" s="14">
        <f>AVERAGE(N5:N24)</f>
        <v>0.26300366216294802</v>
      </c>
      <c r="O25" s="14">
        <f t="shared" ref="O25:R25" si="2">AVERAGE(O5:O14)</f>
        <v>0.26721201745284218</v>
      </c>
      <c r="P25" s="14">
        <f t="shared" si="2"/>
        <v>0.36502854962603271</v>
      </c>
      <c r="Q25" s="14">
        <f t="shared" si="2"/>
        <v>0.7164072056545544</v>
      </c>
      <c r="R25" s="14">
        <f t="shared" si="2"/>
        <v>0.21518412793710198</v>
      </c>
    </row>
    <row r="26" spans="2:32">
      <c r="B26" s="6" t="s">
        <v>19</v>
      </c>
      <c r="C26" s="14">
        <v>0.05</v>
      </c>
      <c r="D26" s="14">
        <v>0.05</v>
      </c>
      <c r="E26" s="14">
        <v>0.05</v>
      </c>
      <c r="F26" s="14">
        <v>0.05</v>
      </c>
      <c r="G26" s="14">
        <v>0.05</v>
      </c>
      <c r="H26" s="14">
        <v>0.05</v>
      </c>
      <c r="I26" s="14">
        <v>0.05</v>
      </c>
      <c r="K26" s="6" t="s">
        <v>19</v>
      </c>
      <c r="L26" s="14">
        <v>0.05</v>
      </c>
      <c r="M26" s="14">
        <v>0.05</v>
      </c>
      <c r="N26" s="14">
        <v>0.05</v>
      </c>
      <c r="O26" s="14">
        <v>0.05</v>
      </c>
      <c r="P26" s="14">
        <v>0.05</v>
      </c>
      <c r="Q26" s="14">
        <v>0.05</v>
      </c>
      <c r="R26" s="14">
        <v>0.05</v>
      </c>
    </row>
    <row r="27" spans="2:32">
      <c r="B27" s="6" t="s">
        <v>20</v>
      </c>
      <c r="C27" s="14">
        <f>_xlfn.STDEV.S(C5:C14)</f>
        <v>1.5424971969893186</v>
      </c>
      <c r="D27" s="14">
        <f t="shared" ref="D27:I27" si="3">_xlfn.STDEV.S(D5:D14)</f>
        <v>0.52174785399909362</v>
      </c>
      <c r="E27" s="14">
        <f>_xlfn.STDEV.S(E5:E24)</f>
        <v>0.36342565699062218</v>
      </c>
      <c r="F27" s="14">
        <f t="shared" si="3"/>
        <v>0.47086847027812873</v>
      </c>
      <c r="G27" s="14">
        <f t="shared" si="3"/>
        <v>0.42405584833589816</v>
      </c>
      <c r="H27" s="14">
        <f t="shared" si="3"/>
        <v>0.69214225373257743</v>
      </c>
      <c r="I27" s="14">
        <f t="shared" si="3"/>
        <v>0.41912630211877261</v>
      </c>
      <c r="K27" s="6" t="s">
        <v>20</v>
      </c>
      <c r="L27" s="14">
        <f>_xlfn.STDEV.S(L5:L14)</f>
        <v>9.7455150238223501E-2</v>
      </c>
      <c r="M27" s="14">
        <f t="shared" ref="M27" si="4">_xlfn.STDEV.S(M5:M14)</f>
        <v>0.12511607631288771</v>
      </c>
      <c r="N27" s="14">
        <f>_xlfn.STDEV.S(N5:N24)</f>
        <v>8.6452199448022085E-2</v>
      </c>
      <c r="O27" s="14">
        <f t="shared" ref="O27:R27" si="5">_xlfn.STDEV.S(O5:O14)</f>
        <v>0.12981341561921364</v>
      </c>
      <c r="P27" s="14">
        <f t="shared" si="5"/>
        <v>8.3852703576081128E-2</v>
      </c>
      <c r="Q27" s="14">
        <f t="shared" si="5"/>
        <v>6.1910675177526991E-2</v>
      </c>
      <c r="R27" s="14">
        <f t="shared" si="5"/>
        <v>0.11027251115781869</v>
      </c>
    </row>
    <row r="28" spans="2:32">
      <c r="B28" s="6" t="s">
        <v>21</v>
      </c>
      <c r="C28" s="35">
        <v>10</v>
      </c>
      <c r="D28" s="35">
        <v>10</v>
      </c>
      <c r="E28" s="35">
        <v>20</v>
      </c>
      <c r="F28" s="35">
        <v>10</v>
      </c>
      <c r="G28" s="35">
        <v>10</v>
      </c>
      <c r="H28" s="35">
        <v>10</v>
      </c>
      <c r="I28" s="35">
        <v>10</v>
      </c>
      <c r="K28" s="6" t="s">
        <v>21</v>
      </c>
      <c r="L28" s="35">
        <v>10</v>
      </c>
      <c r="M28" s="35">
        <v>10</v>
      </c>
      <c r="N28" s="35">
        <v>20</v>
      </c>
      <c r="O28" s="35">
        <v>10</v>
      </c>
      <c r="P28" s="35">
        <v>10</v>
      </c>
      <c r="Q28" s="35">
        <v>10</v>
      </c>
      <c r="R28" s="35">
        <v>10</v>
      </c>
    </row>
    <row r="29" spans="2:32">
      <c r="B29" s="6" t="s">
        <v>37</v>
      </c>
      <c r="C29" s="14">
        <f>_xlfn.CONFIDENCE.T(C26,C27,C28)</f>
        <v>1.1034360223067021</v>
      </c>
      <c r="D29" s="14">
        <f t="shared" ref="D29:I29" si="6">_xlfn.CONFIDENCE.T(D26,D27,D28)</f>
        <v>0.37323593053362575</v>
      </c>
      <c r="E29" s="14">
        <f t="shared" si="6"/>
        <v>0.17008844313423543</v>
      </c>
      <c r="F29" s="14">
        <f t="shared" si="6"/>
        <v>0.3368390120173021</v>
      </c>
      <c r="G29" s="14">
        <f t="shared" si="6"/>
        <v>0.30335127962433356</v>
      </c>
      <c r="H29" s="14">
        <f t="shared" si="6"/>
        <v>0.49512874112169941</v>
      </c>
      <c r="I29" s="14">
        <f t="shared" si="6"/>
        <v>0.29982489469461127</v>
      </c>
      <c r="K29" s="6" t="s">
        <v>37</v>
      </c>
      <c r="L29" s="14">
        <f>_xlfn.CONFIDENCE.T(L26,L27,L28)</f>
        <v>6.9715214745321857E-2</v>
      </c>
      <c r="M29" s="14">
        <f t="shared" ref="M29:R29" si="7">_xlfn.CONFIDENCE.T(M26,M27,M28)</f>
        <v>8.9502649238376933E-2</v>
      </c>
      <c r="N29" s="14">
        <f t="shared" si="7"/>
        <v>4.0460874808362579E-2</v>
      </c>
      <c r="O29" s="14">
        <f t="shared" si="7"/>
        <v>9.2862923350844645E-2</v>
      </c>
      <c r="P29" s="14">
        <f t="shared" si="7"/>
        <v>5.9984610587460699E-2</v>
      </c>
      <c r="Q29" s="14">
        <f t="shared" si="7"/>
        <v>4.4288229041550546E-2</v>
      </c>
      <c r="R29" s="14">
        <f t="shared" si="7"/>
        <v>7.8884202395472794E-2</v>
      </c>
    </row>
    <row r="30" spans="2:32">
      <c r="C30" s="14"/>
      <c r="D30" s="14"/>
      <c r="E30" s="14"/>
      <c r="F30" s="14"/>
      <c r="G30" s="14"/>
      <c r="H30" s="14"/>
      <c r="I30" s="14"/>
      <c r="L30" s="14"/>
      <c r="M30" s="14"/>
      <c r="N30" s="14"/>
      <c r="O30" s="14"/>
      <c r="P30" s="14"/>
      <c r="Q30" s="14"/>
      <c r="R30" s="14"/>
      <c r="Y30" s="6" t="s">
        <v>705</v>
      </c>
    </row>
    <row r="31" spans="2:32">
      <c r="B31" s="6" t="s">
        <v>38</v>
      </c>
      <c r="K31" s="27" t="s">
        <v>38</v>
      </c>
    </row>
    <row r="32" spans="2:32">
      <c r="C32" s="28" t="s">
        <v>10</v>
      </c>
      <c r="D32" s="29" t="s">
        <v>11</v>
      </c>
      <c r="E32" s="29" t="s">
        <v>12</v>
      </c>
      <c r="F32" s="29" t="s">
        <v>13</v>
      </c>
      <c r="G32" s="29" t="s">
        <v>14</v>
      </c>
      <c r="H32" s="29" t="s">
        <v>15</v>
      </c>
      <c r="I32" s="29" t="s">
        <v>16</v>
      </c>
      <c r="K32" s="28" t="s">
        <v>36</v>
      </c>
      <c r="L32" s="28" t="s">
        <v>10</v>
      </c>
      <c r="M32" s="29" t="s">
        <v>11</v>
      </c>
      <c r="N32" s="29" t="s">
        <v>12</v>
      </c>
      <c r="O32" s="29" t="s">
        <v>13</v>
      </c>
      <c r="P32" s="29" t="s">
        <v>14</v>
      </c>
      <c r="Q32" s="29" t="s">
        <v>15</v>
      </c>
      <c r="R32" s="29" t="s">
        <v>16</v>
      </c>
      <c r="Z32" s="28" t="s">
        <v>10</v>
      </c>
      <c r="AA32" s="29" t="s">
        <v>11</v>
      </c>
      <c r="AB32" s="29" t="s">
        <v>12</v>
      </c>
      <c r="AC32" s="29" t="s">
        <v>13</v>
      </c>
      <c r="AD32" s="29" t="s">
        <v>14</v>
      </c>
      <c r="AE32" s="29" t="s">
        <v>15</v>
      </c>
      <c r="AF32" s="29" t="s">
        <v>16</v>
      </c>
    </row>
    <row r="33" spans="2:32">
      <c r="B33" s="6">
        <v>1</v>
      </c>
      <c r="C33" s="14">
        <v>22.452916666666667</v>
      </c>
      <c r="D33" s="14">
        <v>3.2301345889412061</v>
      </c>
      <c r="E33" s="14">
        <v>2.9519377081991034</v>
      </c>
      <c r="F33" s="14">
        <v>3.7700876425406613</v>
      </c>
      <c r="G33" s="14">
        <v>4.7181827020570291</v>
      </c>
      <c r="H33" s="14">
        <v>14.599791666666667</v>
      </c>
      <c r="I33" s="14">
        <v>3.0697241379310345</v>
      </c>
      <c r="K33" s="6">
        <v>1</v>
      </c>
      <c r="L33" s="14">
        <v>1.3512727644913569</v>
      </c>
      <c r="M33" s="14">
        <v>0.50922061831151777</v>
      </c>
      <c r="N33" s="14">
        <v>0.47010718876386598</v>
      </c>
      <c r="O33" s="14">
        <v>0.57635144628785329</v>
      </c>
      <c r="P33" s="14">
        <v>0.67377475404828679</v>
      </c>
      <c r="Q33" s="14">
        <v>1.1643466586157656</v>
      </c>
      <c r="R33" s="14">
        <v>0.48709934917186487</v>
      </c>
      <c r="Y33" s="28" t="s">
        <v>10</v>
      </c>
      <c r="AA33" s="33">
        <f>_xlfn.T.TEST(L33:L42,M33:M42,2,2)</f>
        <v>4.4552791631188724E-12</v>
      </c>
      <c r="AB33" s="33">
        <f>_xlfn.T.TEST(L33:L42,N33:N52,2,2)</f>
        <v>6.0797908497619581E-19</v>
      </c>
      <c r="AC33" s="33">
        <f>_xlfn.T.TEST(L33:L42,O33:O42,2,2)</f>
        <v>6.1973254931353691E-14</v>
      </c>
      <c r="AD33" s="33">
        <f>_xlfn.T.TEST(L33:L42,P33:P42,2,2)</f>
        <v>3.4838697138268406E-13</v>
      </c>
      <c r="AE33" s="33">
        <f>_xlfn.T.TEST(L33:L42,Q33:Q42,2,2)</f>
        <v>6.891315599601179E-10</v>
      </c>
      <c r="AF33" s="33">
        <f>_xlfn.T.TEST(L33:L42,R33:R42,2,2)</f>
        <v>2.5438905291756459E-16</v>
      </c>
    </row>
    <row r="34" spans="2:32">
      <c r="B34" s="6">
        <v>2</v>
      </c>
      <c r="C34" s="14">
        <v>27.943541666666665</v>
      </c>
      <c r="D34" s="14">
        <v>1.7504201563954052</v>
      </c>
      <c r="E34" s="14">
        <v>2.2702784213195879</v>
      </c>
      <c r="F34" s="14">
        <v>4.4733113879744986</v>
      </c>
      <c r="G34" s="14">
        <v>7.0298762448435355</v>
      </c>
      <c r="H34" s="14">
        <v>13.001250000000001</v>
      </c>
      <c r="I34" s="14">
        <v>1.9627586206896552</v>
      </c>
      <c r="K34" s="6">
        <v>2</v>
      </c>
      <c r="L34" s="14">
        <v>1.4462814493376506</v>
      </c>
      <c r="M34" s="14">
        <v>0.24314230565933451</v>
      </c>
      <c r="N34" s="14">
        <v>0.35607912125830649</v>
      </c>
      <c r="O34" s="14">
        <v>0.6506291305384323</v>
      </c>
      <c r="P34" s="14">
        <v>0.84694767969199536</v>
      </c>
      <c r="Q34" s="14">
        <v>1.1139851093841155</v>
      </c>
      <c r="R34" s="14">
        <v>0.29286689351329065</v>
      </c>
      <c r="Y34" s="29" t="s">
        <v>11</v>
      </c>
      <c r="AA34" s="33"/>
      <c r="AB34" s="33">
        <f>_xlfn.T.TEST(M33:M42,N33:N52,2,2)</f>
        <v>0.5756380592888436</v>
      </c>
      <c r="AC34" s="33">
        <f>_xlfn.T.TEST(M33:M42,O33:O42,2,2)</f>
        <v>0.9635738260906116</v>
      </c>
      <c r="AD34" s="33">
        <f>_xlfn.T.TEST(M33:M42,P33:P42,2,2)</f>
        <v>9.9505323899873269E-3</v>
      </c>
      <c r="AE34" s="33">
        <f>_xlfn.T.TEST(M33:M42,Q33:Q42,2,2)</f>
        <v>2.9102021800920507E-9</v>
      </c>
      <c r="AF34" s="33">
        <f>_xlfn.T.TEST(M33:M42,R33:R42,2,2)</f>
        <v>1.6623240380852215E-2</v>
      </c>
    </row>
    <row r="35" spans="2:32">
      <c r="B35" s="6">
        <v>3</v>
      </c>
      <c r="C35" s="14">
        <v>24.083541666666665</v>
      </c>
      <c r="D35" s="14">
        <v>3.2552050779893604</v>
      </c>
      <c r="E35" s="14">
        <v>5.0954802802034349</v>
      </c>
      <c r="F35" s="14">
        <v>3.0929066488881483</v>
      </c>
      <c r="G35" s="14">
        <v>6.6014556162062314</v>
      </c>
      <c r="H35" s="14">
        <v>13.948749999999999</v>
      </c>
      <c r="I35" s="14">
        <v>2.8686896551724135</v>
      </c>
      <c r="K35" s="6">
        <v>3</v>
      </c>
      <c r="L35" s="14">
        <v>1.3817203535653544</v>
      </c>
      <c r="M35" s="14">
        <v>0.51257835432773013</v>
      </c>
      <c r="N35" s="14">
        <v>0.70718512518478005</v>
      </c>
      <c r="O35" s="14">
        <v>0.49036681218404721</v>
      </c>
      <c r="P35" s="14">
        <v>0.81963970772140338</v>
      </c>
      <c r="Q35" s="14">
        <v>1.14453529058984</v>
      </c>
      <c r="R35" s="14">
        <v>0.45768356729919241</v>
      </c>
      <c r="Y35" s="29" t="s">
        <v>12</v>
      </c>
      <c r="AA35" s="33"/>
      <c r="AB35" s="33"/>
      <c r="AC35" s="33">
        <f>_xlfn.T.TEST(N33:N52,O33:O42,2,2)</f>
        <v>0.49316581456659048</v>
      </c>
      <c r="AD35" s="33">
        <f>_xlfn.T.TEST(N33:N52,P33:P42,2,2)</f>
        <v>1.1609694153683814E-4</v>
      </c>
      <c r="AE35" s="33">
        <f>_xlfn.T.TEST(N33:N52,Q33:Q42,2,2)</f>
        <v>1.1245515915166751E-14</v>
      </c>
      <c r="AF35" s="33">
        <f>_xlfn.T.TEST(N33:N52,R33:R42,2,2)</f>
        <v>8.5390255412730372E-3</v>
      </c>
    </row>
    <row r="36" spans="2:32">
      <c r="B36" s="6">
        <v>4</v>
      </c>
      <c r="C36" s="14">
        <v>32.175208333333337</v>
      </c>
      <c r="D36" s="14">
        <v>5.1490339875272584</v>
      </c>
      <c r="E36" s="14">
        <v>3.9470437440881732</v>
      </c>
      <c r="F36" s="14">
        <v>1.7254885620234177</v>
      </c>
      <c r="G36" s="14">
        <v>3.4922982902065365</v>
      </c>
      <c r="H36" s="14">
        <v>14.169791666666667</v>
      </c>
      <c r="I36" s="14">
        <v>2.9188275862068966</v>
      </c>
      <c r="K36" s="6">
        <v>4</v>
      </c>
      <c r="L36" s="14">
        <v>1.5075213676269028</v>
      </c>
      <c r="M36" s="14">
        <v>0.71172575850946929</v>
      </c>
      <c r="N36" s="14">
        <v>0.59627193959815916</v>
      </c>
      <c r="O36" s="14">
        <v>0.23691208477118691</v>
      </c>
      <c r="P36" s="14">
        <v>0.54311133132736167</v>
      </c>
      <c r="Q36" s="14">
        <v>1.1513634650193594</v>
      </c>
      <c r="R36" s="14">
        <v>0.46520844217183749</v>
      </c>
      <c r="Y36" s="29" t="s">
        <v>13</v>
      </c>
      <c r="AA36" s="33"/>
      <c r="AB36" s="33"/>
      <c r="AC36" s="33"/>
      <c r="AD36" s="33">
        <f>_xlfn.T.TEST(O33:O42,P33:P42,2,2)</f>
        <v>2.9877716039911732E-3</v>
      </c>
      <c r="AE36" s="33">
        <f>_xlfn.T.TEST(O33:O42,Q33:Q42,2,2)</f>
        <v>4.7948022650364277E-11</v>
      </c>
      <c r="AF36" s="33">
        <f>_xlfn.T.TEST(O33:O42,R33:R42,2,2)</f>
        <v>4.2601452151537975E-3</v>
      </c>
    </row>
    <row r="37" spans="2:32">
      <c r="B37" s="6">
        <v>5</v>
      </c>
      <c r="C37" s="14">
        <v>25.042291666666667</v>
      </c>
      <c r="D37" s="14">
        <v>3.8420350847951998</v>
      </c>
      <c r="E37" s="14">
        <v>3.0270607427310234</v>
      </c>
      <c r="F37" s="14">
        <v>3.8547439476644856</v>
      </c>
      <c r="G37" s="14">
        <v>5.9689987082795115</v>
      </c>
      <c r="H37" s="14">
        <v>12.821666666666665</v>
      </c>
      <c r="I37" s="14">
        <v>2.1099310344827589</v>
      </c>
      <c r="K37" s="6">
        <v>5</v>
      </c>
      <c r="L37" s="14">
        <v>1.3986740694524233</v>
      </c>
      <c r="M37" s="14">
        <v>0.58456132644534753</v>
      </c>
      <c r="N37" s="14">
        <v>0.48102113584531331</v>
      </c>
      <c r="O37" s="14">
        <v>0.58599553522494596</v>
      </c>
      <c r="P37" s="14">
        <v>0.77590148490823641</v>
      </c>
      <c r="Q37" s="14">
        <v>1.1079444820541038</v>
      </c>
      <c r="R37" s="14">
        <v>0.32426826011614235</v>
      </c>
      <c r="Y37" s="29" t="s">
        <v>14</v>
      </c>
      <c r="AA37" s="33"/>
      <c r="AB37" s="33"/>
      <c r="AC37" s="33"/>
      <c r="AD37" s="33"/>
      <c r="AE37" s="33">
        <f>_xlfn.T.TEST(P33:P42,Q33:Q42,2,2)</f>
        <v>1.9594946183059074E-9</v>
      </c>
      <c r="AF37" s="33">
        <f>_xlfn.T.TEST(P33:P42,R33:R42,2,2)</f>
        <v>8.2219987269051884E-7</v>
      </c>
    </row>
    <row r="38" spans="2:32">
      <c r="B38" s="6">
        <v>6</v>
      </c>
      <c r="C38" s="14">
        <v>19.956875</v>
      </c>
      <c r="D38" s="14">
        <v>2.8954678667166682</v>
      </c>
      <c r="E38" s="14">
        <v>1.5540049625070256</v>
      </c>
      <c r="F38" s="14">
        <v>3.3585427170576549</v>
      </c>
      <c r="G38" s="14">
        <v>6.148033945858856</v>
      </c>
      <c r="H38" s="14">
        <v>12.577916666666667</v>
      </c>
      <c r="I38" s="14">
        <v>2.6480000000000001</v>
      </c>
      <c r="K38" s="6">
        <v>6</v>
      </c>
      <c r="L38" s="14">
        <v>1.3000925371262797</v>
      </c>
      <c r="M38" s="14">
        <v>0.46171874958882891</v>
      </c>
      <c r="N38" s="14">
        <v>0.19145240132845817</v>
      </c>
      <c r="O38" s="14">
        <v>0.52615087642939451</v>
      </c>
      <c r="P38" s="14">
        <v>0.7887362567552425</v>
      </c>
      <c r="Q38" s="14">
        <v>1.0996087130410648</v>
      </c>
      <c r="R38" s="14">
        <v>0.42291798076766235</v>
      </c>
      <c r="Y38" s="29" t="s">
        <v>15</v>
      </c>
      <c r="AA38" s="33"/>
      <c r="AB38" s="33"/>
      <c r="AC38" s="33"/>
      <c r="AD38" s="33"/>
      <c r="AE38" s="33"/>
      <c r="AF38" s="33">
        <f>_xlfn.T.TEST(Q33:Q42,R33:R42,2,2)</f>
        <v>5.8048082985333322E-14</v>
      </c>
    </row>
    <row r="39" spans="2:32">
      <c r="B39" s="6">
        <v>7</v>
      </c>
      <c r="C39" s="14">
        <v>23.960625</v>
      </c>
      <c r="D39" s="14">
        <v>5.2305651624373235</v>
      </c>
      <c r="E39" s="14">
        <v>3.968840390968785</v>
      </c>
      <c r="F39" s="14">
        <v>3.4256982929844302</v>
      </c>
      <c r="G39" s="14">
        <v>5.1411864383238184</v>
      </c>
      <c r="H39" s="14">
        <v>12.446874999999999</v>
      </c>
      <c r="I39" s="14">
        <v>1.8937241379310343</v>
      </c>
      <c r="K39" s="6">
        <v>7</v>
      </c>
      <c r="L39" s="14">
        <v>1.3794981422027099</v>
      </c>
      <c r="M39" s="14">
        <v>0.71854861691070904</v>
      </c>
      <c r="N39" s="14">
        <v>0.59866363387432986</v>
      </c>
      <c r="O39" s="14">
        <v>0.53474911126759828</v>
      </c>
      <c r="P39" s="14">
        <v>0.71106335326736703</v>
      </c>
      <c r="Q39" s="14">
        <v>1.095060328089422</v>
      </c>
      <c r="R39" s="14">
        <v>0.27731671484675696</v>
      </c>
      <c r="Y39" s="29" t="s">
        <v>16</v>
      </c>
    </row>
    <row r="40" spans="2:32">
      <c r="B40" s="6">
        <v>8</v>
      </c>
      <c r="C40" s="14">
        <v>22.12875</v>
      </c>
      <c r="D40" s="14">
        <v>3.5546619998055475</v>
      </c>
      <c r="E40" s="14">
        <v>2.6807819375711128</v>
      </c>
      <c r="F40" s="14">
        <v>4.4337958526049697</v>
      </c>
      <c r="G40" s="14">
        <v>4.225870522382877</v>
      </c>
      <c r="H40" s="14">
        <v>11.446458333333332</v>
      </c>
      <c r="I40" s="14">
        <v>1.5172413793103448</v>
      </c>
      <c r="K40" s="6">
        <v>8</v>
      </c>
      <c r="L40" s="14">
        <v>1.344956882366718</v>
      </c>
      <c r="M40" s="14">
        <v>0.55079831150796266</v>
      </c>
      <c r="N40" s="14">
        <v>0.42826148867098474</v>
      </c>
      <c r="O40" s="14">
        <v>0.64677569280908853</v>
      </c>
      <c r="P40" s="14">
        <v>0.62591618645124902</v>
      </c>
      <c r="Q40" s="14">
        <v>1.0586711317219704</v>
      </c>
      <c r="R40" s="14">
        <v>0.18105467858723132</v>
      </c>
    </row>
    <row r="41" spans="2:32">
      <c r="B41" s="6">
        <v>9</v>
      </c>
      <c r="C41" s="14">
        <v>24.525416666666665</v>
      </c>
      <c r="D41" s="14">
        <v>4.8608275344806033</v>
      </c>
      <c r="E41" s="14">
        <v>2.6048363880625658</v>
      </c>
      <c r="F41" s="14">
        <v>3.0228342847618648</v>
      </c>
      <c r="G41" s="14">
        <v>4.2692751086850844</v>
      </c>
      <c r="H41" s="14">
        <v>12.45875</v>
      </c>
      <c r="I41" s="14">
        <v>2.6396551724137929</v>
      </c>
      <c r="K41" s="6">
        <v>9</v>
      </c>
      <c r="L41" s="14">
        <v>1.3896163944208737</v>
      </c>
      <c r="M41" s="14">
        <v>0.68671021227961448</v>
      </c>
      <c r="N41" s="14">
        <v>0.41578045009500963</v>
      </c>
      <c r="O41" s="14">
        <v>0.4804143393094179</v>
      </c>
      <c r="P41" s="14">
        <v>0.63035414129591993</v>
      </c>
      <c r="Q41" s="14">
        <v>1.0954744712689981</v>
      </c>
      <c r="R41" s="14">
        <v>0.42154719713532368</v>
      </c>
    </row>
    <row r="42" spans="2:32">
      <c r="B42" s="6">
        <v>10</v>
      </c>
      <c r="C42" s="14">
        <v>23.839166666666667</v>
      </c>
      <c r="D42" s="14">
        <v>2.0619609150381262</v>
      </c>
      <c r="E42" s="14">
        <v>2.3715848492741305</v>
      </c>
      <c r="F42" s="14">
        <v>3.927871994666444</v>
      </c>
      <c r="G42" s="14">
        <v>4.052252177174049</v>
      </c>
      <c r="H42" s="14">
        <v>9.632083333333334</v>
      </c>
      <c r="I42" s="14">
        <v>2.4570344827586208</v>
      </c>
      <c r="K42" s="6">
        <v>10</v>
      </c>
      <c r="L42" s="14">
        <v>1.3772910699275207</v>
      </c>
      <c r="M42" s="14">
        <v>0.31428042886983387</v>
      </c>
      <c r="N42" s="14">
        <v>0.37503866721784962</v>
      </c>
      <c r="O42" s="14">
        <v>0.59415732613226158</v>
      </c>
      <c r="P42" s="14">
        <v>0.60769646426655421</v>
      </c>
      <c r="Q42" s="14">
        <v>0.98372023129023067</v>
      </c>
      <c r="R42" s="14">
        <v>0.39041125154182399</v>
      </c>
    </row>
    <row r="43" spans="2:32">
      <c r="B43" s="6">
        <v>11</v>
      </c>
      <c r="C43" s="14"/>
      <c r="D43" s="14"/>
      <c r="E43" s="14">
        <v>3.0416900867800889</v>
      </c>
      <c r="F43" s="14"/>
      <c r="G43" s="14"/>
      <c r="H43" s="14"/>
      <c r="I43" s="14"/>
      <c r="K43" s="6">
        <v>11</v>
      </c>
      <c r="L43" s="14"/>
      <c r="M43" s="14"/>
      <c r="N43" s="14">
        <v>0.48311496236069656</v>
      </c>
      <c r="O43" s="14"/>
      <c r="P43" s="14"/>
      <c r="Q43" s="14"/>
      <c r="R43" s="14"/>
    </row>
    <row r="44" spans="2:32">
      <c r="B44" s="6">
        <v>12</v>
      </c>
      <c r="C44" s="14"/>
      <c r="D44" s="14"/>
      <c r="E44" s="14">
        <v>2.6003866032381451</v>
      </c>
      <c r="F44" s="14"/>
      <c r="G44" s="14"/>
      <c r="H44" s="14"/>
      <c r="I44" s="14"/>
      <c r="K44" s="6">
        <v>12</v>
      </c>
      <c r="L44" s="14"/>
      <c r="M44" s="14"/>
      <c r="N44" s="14">
        <v>0.4150379199598378</v>
      </c>
      <c r="O44" s="14"/>
      <c r="P44" s="14"/>
      <c r="Q44" s="14"/>
      <c r="R44" s="14"/>
    </row>
    <row r="45" spans="2:32">
      <c r="B45" s="6">
        <v>13</v>
      </c>
      <c r="C45" s="14"/>
      <c r="D45" s="14"/>
      <c r="E45" s="14">
        <v>3.9820818995654146</v>
      </c>
      <c r="F45" s="14"/>
      <c r="G45" s="14"/>
      <c r="H45" s="14"/>
      <c r="I45" s="14"/>
      <c r="K45" s="6">
        <v>13</v>
      </c>
      <c r="L45" s="14"/>
      <c r="M45" s="14"/>
      <c r="N45" s="14">
        <v>0.60011018792734205</v>
      </c>
      <c r="O45" s="14"/>
      <c r="P45" s="14"/>
      <c r="Q45" s="14"/>
      <c r="R45" s="14"/>
    </row>
    <row r="46" spans="2:32">
      <c r="B46" s="6">
        <v>14</v>
      </c>
      <c r="C46" s="14"/>
      <c r="D46" s="14"/>
      <c r="E46" s="14">
        <v>4.8511166253101736</v>
      </c>
      <c r="F46" s="14"/>
      <c r="G46" s="14"/>
      <c r="H46" s="14"/>
      <c r="I46" s="14"/>
      <c r="K46" s="6">
        <v>14</v>
      </c>
      <c r="L46" s="14"/>
      <c r="M46" s="14"/>
      <c r="N46" s="14">
        <v>0.68584171559077611</v>
      </c>
      <c r="O46" s="14"/>
      <c r="P46" s="14"/>
      <c r="Q46" s="14"/>
      <c r="R46" s="14"/>
    </row>
    <row r="47" spans="2:32">
      <c r="B47" s="6">
        <v>15</v>
      </c>
      <c r="C47" s="14"/>
      <c r="D47" s="14"/>
      <c r="E47" s="14">
        <v>3.3090221131568489</v>
      </c>
      <c r="F47" s="14"/>
      <c r="G47" s="14"/>
      <c r="H47" s="14"/>
      <c r="I47" s="14"/>
      <c r="K47" s="6">
        <v>15</v>
      </c>
      <c r="L47" s="14"/>
      <c r="M47" s="14"/>
      <c r="N47" s="14">
        <v>0.51969966942334889</v>
      </c>
      <c r="O47" s="14"/>
      <c r="P47" s="14"/>
      <c r="Q47" s="14"/>
      <c r="R47" s="14"/>
    </row>
    <row r="48" spans="2:32">
      <c r="B48" s="6">
        <v>16</v>
      </c>
      <c r="C48" s="14"/>
      <c r="D48" s="14"/>
      <c r="E48" s="14">
        <v>3.1081803600071289</v>
      </c>
      <c r="F48" s="14"/>
      <c r="G48" s="14"/>
      <c r="H48" s="14"/>
      <c r="I48" s="14"/>
      <c r="K48" s="6">
        <v>16</v>
      </c>
      <c r="L48" s="14"/>
      <c r="M48" s="14"/>
      <c r="N48" s="14">
        <v>0.49250621189309124</v>
      </c>
      <c r="O48" s="14"/>
      <c r="P48" s="14"/>
      <c r="Q48" s="14"/>
      <c r="R48" s="14"/>
    </row>
    <row r="49" spans="2:32">
      <c r="B49" s="6">
        <v>17</v>
      </c>
      <c r="C49" s="14"/>
      <c r="D49" s="14"/>
      <c r="E49" s="14">
        <v>4.3482567078998757</v>
      </c>
      <c r="F49" s="14"/>
      <c r="G49" s="14"/>
      <c r="H49" s="14"/>
      <c r="I49" s="14"/>
      <c r="K49" s="6">
        <v>17</v>
      </c>
      <c r="L49" s="14"/>
      <c r="M49" s="14"/>
      <c r="N49" s="14">
        <v>0.63831517560132922</v>
      </c>
      <c r="O49" s="14"/>
      <c r="P49" s="14"/>
      <c r="Q49" s="14"/>
      <c r="R49" s="14"/>
    </row>
    <row r="50" spans="2:32">
      <c r="B50" s="6">
        <v>18</v>
      </c>
      <c r="C50" s="14"/>
      <c r="D50" s="14"/>
      <c r="E50" s="14">
        <v>3.4013935255087193</v>
      </c>
      <c r="F50" s="14"/>
      <c r="G50" s="14"/>
      <c r="H50" s="14"/>
      <c r="I50" s="14"/>
      <c r="K50" s="6">
        <v>18</v>
      </c>
      <c r="L50" s="14"/>
      <c r="M50" s="14"/>
      <c r="N50" s="14">
        <v>0.53165688070368045</v>
      </c>
      <c r="O50" s="14"/>
      <c r="P50" s="14"/>
      <c r="Q50" s="14"/>
      <c r="R50" s="14"/>
    </row>
    <row r="51" spans="2:32">
      <c r="B51" s="6">
        <v>19</v>
      </c>
      <c r="C51" s="14"/>
      <c r="D51" s="14"/>
      <c r="E51" s="14">
        <v>3.7387624496128322</v>
      </c>
      <c r="F51" s="14"/>
      <c r="G51" s="14"/>
      <c r="H51" s="14"/>
      <c r="I51" s="14"/>
      <c r="K51" s="6">
        <v>19</v>
      </c>
      <c r="L51" s="14"/>
      <c r="M51" s="14"/>
      <c r="N51" s="14">
        <v>0.57272787218826204</v>
      </c>
      <c r="O51" s="14"/>
      <c r="P51" s="14"/>
      <c r="Q51" s="14"/>
      <c r="R51" s="14"/>
    </row>
    <row r="52" spans="2:32">
      <c r="B52" s="6">
        <v>20</v>
      </c>
      <c r="C52" s="14"/>
      <c r="D52" s="14"/>
      <c r="E52" s="14">
        <v>2.6882159826017094</v>
      </c>
      <c r="F52" s="14"/>
      <c r="G52" s="14"/>
      <c r="H52" s="14"/>
      <c r="I52" s="14"/>
      <c r="K52" s="6">
        <v>20</v>
      </c>
      <c r="L52" s="14"/>
      <c r="M52" s="14"/>
      <c r="N52" s="14">
        <v>0.42946415883262945</v>
      </c>
      <c r="O52" s="14"/>
      <c r="P52" s="14"/>
      <c r="Q52" s="14"/>
      <c r="R52" s="14"/>
    </row>
    <row r="53" spans="2:32">
      <c r="B53" s="6" t="s">
        <v>18</v>
      </c>
      <c r="C53" s="14">
        <f>AVERAGE(C33:C42)</f>
        <v>24.610833333333332</v>
      </c>
      <c r="D53" s="14">
        <f t="shared" ref="D53" si="8">AVERAGE(D33:D42)</f>
        <v>3.58303123741267</v>
      </c>
      <c r="E53" s="14">
        <f>AVERAGE(E33:E52)</f>
        <v>3.277047788930294</v>
      </c>
      <c r="F53" s="14">
        <f t="shared" ref="F53:I53" si="9">AVERAGE(F33:F42)</f>
        <v>3.5085281331166578</v>
      </c>
      <c r="G53" s="14">
        <f t="shared" si="9"/>
        <v>5.1647429754017526</v>
      </c>
      <c r="H53" s="14">
        <f t="shared" si="9"/>
        <v>12.710333333333333</v>
      </c>
      <c r="I53" s="14">
        <f t="shared" si="9"/>
        <v>2.408558620689655</v>
      </c>
      <c r="K53" s="6" t="s">
        <v>18</v>
      </c>
      <c r="L53" s="14">
        <f>AVERAGE(L33:L42)</f>
        <v>1.3876925030517788</v>
      </c>
      <c r="M53" s="14">
        <f t="shared" ref="M53" si="10">AVERAGE(M33:M42)</f>
        <v>0.52932846824103486</v>
      </c>
      <c r="N53" s="14">
        <f>AVERAGE(N33:N52)</f>
        <v>0.49941679531590255</v>
      </c>
      <c r="O53" s="14">
        <f t="shared" ref="O53:R53" si="11">AVERAGE(O33:O42)</f>
        <v>0.53225023549542261</v>
      </c>
      <c r="P53" s="14">
        <f t="shared" si="11"/>
        <v>0.70231413597336156</v>
      </c>
      <c r="Q53" s="14">
        <f t="shared" si="11"/>
        <v>1.1014709881074871</v>
      </c>
      <c r="R53" s="14">
        <f t="shared" si="11"/>
        <v>0.37203743351511254</v>
      </c>
    </row>
    <row r="54" spans="2:32">
      <c r="B54" s="6" t="s">
        <v>19</v>
      </c>
      <c r="C54" s="14">
        <v>0.05</v>
      </c>
      <c r="D54" s="14">
        <v>0.05</v>
      </c>
      <c r="E54" s="14">
        <v>0.05</v>
      </c>
      <c r="F54" s="14">
        <v>0.05</v>
      </c>
      <c r="G54" s="14">
        <v>0.05</v>
      </c>
      <c r="H54" s="14">
        <v>0.05</v>
      </c>
      <c r="I54" s="14">
        <v>0.05</v>
      </c>
      <c r="K54" s="6" t="s">
        <v>19</v>
      </c>
      <c r="L54" s="14">
        <v>0.05</v>
      </c>
      <c r="M54" s="14">
        <v>0.05</v>
      </c>
      <c r="N54" s="14">
        <v>0.05</v>
      </c>
      <c r="O54" s="14">
        <v>0.05</v>
      </c>
      <c r="P54" s="14">
        <v>0.05</v>
      </c>
      <c r="Q54" s="14">
        <v>0.05</v>
      </c>
      <c r="R54" s="14">
        <v>0.05</v>
      </c>
    </row>
    <row r="55" spans="2:32">
      <c r="B55" s="6" t="s">
        <v>20</v>
      </c>
      <c r="C55" s="14">
        <f>_xlfn.STDEV.S(C33:C42)</f>
        <v>3.3713352659880251</v>
      </c>
      <c r="D55" s="14">
        <f t="shared" ref="D55" si="12">_xlfn.STDEV.S(D33:D42)</f>
        <v>1.2130884164340769</v>
      </c>
      <c r="E55" s="14">
        <f>_xlfn.STDEV.S(E33:E52)</f>
        <v>0.89597067368355721</v>
      </c>
      <c r="F55" s="14">
        <f t="shared" ref="F55:I55" si="13">_xlfn.STDEV.S(F33:F42)</f>
        <v>0.80057488892718109</v>
      </c>
      <c r="G55" s="14">
        <f t="shared" si="13"/>
        <v>1.2052927682233145</v>
      </c>
      <c r="H55" s="14">
        <f t="shared" si="13"/>
        <v>1.435812452826408</v>
      </c>
      <c r="I55" s="14">
        <f t="shared" si="13"/>
        <v>0.51313194875116763</v>
      </c>
      <c r="K55" s="6" t="s">
        <v>20</v>
      </c>
      <c r="L55" s="14">
        <f>_xlfn.STDEV.S(L33:L42)</f>
        <v>5.6719001483346604E-2</v>
      </c>
      <c r="M55" s="14">
        <f t="shared" ref="M55" si="14">_xlfn.STDEV.S(M33:M42)</f>
        <v>0.16012419388418972</v>
      </c>
      <c r="N55" s="14">
        <f>_xlfn.STDEV.S(N33:N52)</f>
        <v>0.12351218814784576</v>
      </c>
      <c r="O55" s="14">
        <f t="shared" ref="O55:R55" si="15">_xlfn.STDEV.S(O33:O42)</f>
        <v>0.11902607379526371</v>
      </c>
      <c r="P55" s="14">
        <f t="shared" si="15"/>
        <v>0.10207404833625647</v>
      </c>
      <c r="Q55" s="14">
        <f t="shared" si="15"/>
        <v>5.1932909690082074E-2</v>
      </c>
      <c r="R55" s="14">
        <f t="shared" si="15"/>
        <v>9.9235567687584417E-2</v>
      </c>
    </row>
    <row r="56" spans="2:32">
      <c r="B56" s="6" t="s">
        <v>21</v>
      </c>
      <c r="C56" s="35">
        <v>10</v>
      </c>
      <c r="D56" s="35">
        <v>10</v>
      </c>
      <c r="E56" s="35">
        <v>20</v>
      </c>
      <c r="F56" s="35">
        <v>10</v>
      </c>
      <c r="G56" s="35">
        <v>10</v>
      </c>
      <c r="H56" s="35">
        <v>10</v>
      </c>
      <c r="I56" s="35">
        <v>10</v>
      </c>
      <c r="K56" s="6" t="s">
        <v>21</v>
      </c>
      <c r="L56" s="35">
        <v>10</v>
      </c>
      <c r="M56" s="35">
        <v>10</v>
      </c>
      <c r="N56" s="35">
        <v>20</v>
      </c>
      <c r="O56" s="35">
        <v>10</v>
      </c>
      <c r="P56" s="35">
        <v>10</v>
      </c>
      <c r="Q56" s="35">
        <v>10</v>
      </c>
      <c r="R56" s="35">
        <v>10</v>
      </c>
    </row>
    <row r="57" spans="2:32">
      <c r="B57" s="6" t="s">
        <v>37</v>
      </c>
      <c r="C57" s="14">
        <f>_xlfn.CONFIDENCE.T(C54,C55,C56)</f>
        <v>2.4117079648669817</v>
      </c>
      <c r="D57" s="14">
        <f t="shared" ref="D57:I57" si="16">_xlfn.CONFIDENCE.T(D54,D55,D56)</f>
        <v>0.8677911762491346</v>
      </c>
      <c r="E57" s="14">
        <f t="shared" si="16"/>
        <v>0.41932718301366573</v>
      </c>
      <c r="F57" s="14">
        <f t="shared" si="16"/>
        <v>0.57269677554075693</v>
      </c>
      <c r="G57" s="14">
        <f t="shared" si="16"/>
        <v>0.86221450546504796</v>
      </c>
      <c r="H57" s="14">
        <f t="shared" si="16"/>
        <v>1.0271183538080504</v>
      </c>
      <c r="I57" s="14">
        <f t="shared" si="16"/>
        <v>0.36707248321333297</v>
      </c>
      <c r="K57" s="6" t="s">
        <v>37</v>
      </c>
      <c r="L57" s="14">
        <f>_xlfn.CONFIDENCE.T(L54,L55,L56)</f>
        <v>4.0574329410872377E-2</v>
      </c>
      <c r="M57" s="14">
        <f t="shared" ref="M57:R57" si="17">_xlfn.CONFIDENCE.T(M54,M55,M56)</f>
        <v>0.1145459479080408</v>
      </c>
      <c r="N57" s="14">
        <f t="shared" si="17"/>
        <v>5.7805483421639499E-2</v>
      </c>
      <c r="O57" s="14">
        <f t="shared" si="17"/>
        <v>8.514612388001587E-2</v>
      </c>
      <c r="P57" s="14">
        <f t="shared" si="17"/>
        <v>7.3019375397724517E-2</v>
      </c>
      <c r="Q57" s="14">
        <f t="shared" si="17"/>
        <v>3.7150565593951065E-2</v>
      </c>
      <c r="R57" s="14">
        <f t="shared" si="17"/>
        <v>7.0988848663232865E-2</v>
      </c>
    </row>
    <row r="58" spans="2:32">
      <c r="C58" s="14"/>
      <c r="D58" s="14"/>
      <c r="E58" s="14"/>
      <c r="F58" s="14"/>
      <c r="G58" s="14"/>
      <c r="H58" s="14"/>
      <c r="I58" s="14"/>
      <c r="L58" s="14"/>
      <c r="M58" s="14"/>
      <c r="N58" s="14"/>
      <c r="O58" s="14"/>
      <c r="P58" s="14"/>
      <c r="Q58" s="14"/>
      <c r="R58" s="14"/>
      <c r="Y58" s="6" t="s">
        <v>705</v>
      </c>
    </row>
    <row r="59" spans="2:32">
      <c r="B59" s="6" t="s">
        <v>39</v>
      </c>
      <c r="K59" s="27" t="s">
        <v>39</v>
      </c>
    </row>
    <row r="60" spans="2:32">
      <c r="C60" s="28" t="s">
        <v>10</v>
      </c>
      <c r="D60" s="29" t="s">
        <v>11</v>
      </c>
      <c r="E60" s="29" t="s">
        <v>12</v>
      </c>
      <c r="F60" s="29" t="s">
        <v>13</v>
      </c>
      <c r="G60" s="29" t="s">
        <v>14</v>
      </c>
      <c r="H60" s="29" t="s">
        <v>15</v>
      </c>
      <c r="I60" s="29" t="s">
        <v>16</v>
      </c>
      <c r="K60" s="28" t="s">
        <v>36</v>
      </c>
      <c r="L60" s="28" t="s">
        <v>10</v>
      </c>
      <c r="M60" s="29" t="s">
        <v>11</v>
      </c>
      <c r="N60" s="29" t="s">
        <v>12</v>
      </c>
      <c r="O60" s="29" t="s">
        <v>13</v>
      </c>
      <c r="P60" s="29" t="s">
        <v>14</v>
      </c>
      <c r="Q60" s="29" t="s">
        <v>15</v>
      </c>
      <c r="R60" s="29" t="s">
        <v>16</v>
      </c>
      <c r="Z60" s="36" t="s">
        <v>10</v>
      </c>
      <c r="AA60" s="37" t="s">
        <v>11</v>
      </c>
      <c r="AB60" s="37" t="s">
        <v>12</v>
      </c>
      <c r="AC60" s="37" t="s">
        <v>13</v>
      </c>
      <c r="AD60" s="37" t="s">
        <v>14</v>
      </c>
      <c r="AE60" s="37" t="s">
        <v>15</v>
      </c>
      <c r="AF60" s="37" t="s">
        <v>16</v>
      </c>
    </row>
    <row r="61" spans="2:32">
      <c r="B61" s="6">
        <v>1</v>
      </c>
      <c r="C61" s="14">
        <v>49.219583333333333</v>
      </c>
      <c r="D61" s="14">
        <v>7.3732933316665976</v>
      </c>
      <c r="E61" s="14">
        <v>6.6188465598311099</v>
      </c>
      <c r="F61" s="14">
        <v>7.5692737197383213</v>
      </c>
      <c r="G61" s="14">
        <v>9.9155520368904266</v>
      </c>
      <c r="H61" s="14">
        <v>30.235208333333333</v>
      </c>
      <c r="I61" s="14">
        <v>5.4121379310344828</v>
      </c>
      <c r="K61" s="6">
        <v>1</v>
      </c>
      <c r="L61" s="14">
        <v>1.6921379328775503</v>
      </c>
      <c r="M61" s="14">
        <v>0.86766151178050432</v>
      </c>
      <c r="N61" s="14">
        <v>0.8207823132545341</v>
      </c>
      <c r="O61" s="14">
        <v>0.87905421045886989</v>
      </c>
      <c r="P61" s="14">
        <v>0.99631689805734658</v>
      </c>
      <c r="Q61" s="14">
        <v>1.4805129654243598</v>
      </c>
      <c r="R61" s="14">
        <v>0.73336885627810344</v>
      </c>
      <c r="Y61" s="28" t="s">
        <v>10</v>
      </c>
      <c r="Z61" s="31"/>
      <c r="AA61" s="38">
        <f>_xlfn.T.TEST(L61:L70,M61:M70,2,2)</f>
        <v>5.3326996268873443E-15</v>
      </c>
      <c r="AB61" s="38">
        <f>_xlfn.T.TEST(L61:L70,N61:N80,2,2)</f>
        <v>4.8048765050910391E-18</v>
      </c>
      <c r="AC61" s="38">
        <f>_xlfn.T.TEST(L61:L70,O61:O70,2,2)</f>
        <v>4.3180542013624993E-17</v>
      </c>
      <c r="AD61" s="38">
        <f>_xlfn.T.TEST(L61:L70,P61:P70,2,2)</f>
        <v>3.7683511312263689E-16</v>
      </c>
      <c r="AE61" s="38">
        <f>_xlfn.T.TEST(L61:L70,Q61:Q70,2,2)</f>
        <v>3.2347541389060278E-12</v>
      </c>
      <c r="AF61" s="38">
        <f>_xlfn.T.TEST(L61:L70,R61:R70,2,2)</f>
        <v>9.9016532889296775E-16</v>
      </c>
    </row>
    <row r="62" spans="2:32">
      <c r="B62" s="6">
        <v>2</v>
      </c>
      <c r="C62" s="14">
        <v>56.417708333333337</v>
      </c>
      <c r="D62" s="14">
        <v>4.8764531855493987</v>
      </c>
      <c r="E62" s="14">
        <v>3.3136386691707678</v>
      </c>
      <c r="F62" s="14">
        <v>7.2471769657069043</v>
      </c>
      <c r="G62" s="14">
        <v>11.561592844146283</v>
      </c>
      <c r="H62" s="14">
        <v>24.567708333333332</v>
      </c>
      <c r="I62" s="14">
        <v>3.6551724137931032</v>
      </c>
      <c r="K62" s="6">
        <v>2</v>
      </c>
      <c r="L62" s="14">
        <v>1.7514154412946943</v>
      </c>
      <c r="M62" s="14">
        <v>0.68810405930026275</v>
      </c>
      <c r="N62" s="14">
        <v>0.52030514966547303</v>
      </c>
      <c r="O62" s="14">
        <v>0.8601688662984962</v>
      </c>
      <c r="P62" s="14">
        <v>1.0630176710887356</v>
      </c>
      <c r="Q62" s="14">
        <v>1.3903646475421523</v>
      </c>
      <c r="R62" s="14">
        <v>0.56290786736581411</v>
      </c>
      <c r="Y62" s="29" t="s">
        <v>11</v>
      </c>
      <c r="Z62" s="31"/>
      <c r="AA62" s="38"/>
      <c r="AB62" s="38">
        <f>_xlfn.T.TEST(M61:M70,N61:N80,2,2)</f>
        <v>0.18161577176903243</v>
      </c>
      <c r="AC62" s="38">
        <f>_xlfn.T.TEST(M61:M70,O61:O70,2,2)</f>
        <v>0.67754788593654491</v>
      </c>
      <c r="AD62" s="38">
        <f>_xlfn.T.TEST(M61:M70,P61:P70,2,2)</f>
        <v>1.262700021624698E-2</v>
      </c>
      <c r="AE62" s="38">
        <f>_xlfn.T.TEST(M61:M70,Q61:Q70,2,2)</f>
        <v>7.5625830978584189E-12</v>
      </c>
      <c r="AF62" s="38">
        <f>_xlfn.T.TEST(M61:M70,R61:R70,2,2)</f>
        <v>4.0113339598825068E-4</v>
      </c>
    </row>
    <row r="63" spans="2:32">
      <c r="B63" s="6">
        <v>3</v>
      </c>
      <c r="C63" s="14">
        <v>50.983125000000001</v>
      </c>
      <c r="D63" s="14">
        <v>6.6276372626637219</v>
      </c>
      <c r="E63" s="14">
        <v>6.54619107022907</v>
      </c>
      <c r="F63" s="14">
        <v>5.2196619303582086</v>
      </c>
      <c r="G63" s="14">
        <v>11.482770115421475</v>
      </c>
      <c r="H63" s="14">
        <v>30.884166666666665</v>
      </c>
      <c r="I63" s="14">
        <v>4.9059999999999997</v>
      </c>
      <c r="K63" s="6">
        <v>3</v>
      </c>
      <c r="L63" s="14">
        <v>1.7074264519386895</v>
      </c>
      <c r="M63" s="14">
        <v>0.82135873101850188</v>
      </c>
      <c r="N63" s="14">
        <v>0.81598867734459601</v>
      </c>
      <c r="O63" s="14">
        <v>0.71764237531365316</v>
      </c>
      <c r="P63" s="14">
        <v>1.0600466703544718</v>
      </c>
      <c r="Q63" s="14">
        <v>1.489735887462579</v>
      </c>
      <c r="R63" s="14">
        <v>0.69072754387036683</v>
      </c>
      <c r="Y63" s="29" t="s">
        <v>12</v>
      </c>
      <c r="Z63" s="31"/>
      <c r="AA63" s="38"/>
      <c r="AB63" s="38"/>
      <c r="AC63" s="38">
        <f>_xlfn.T.TEST(N61:N80,O61:O70,2,2)</f>
        <v>0.29738921305437988</v>
      </c>
      <c r="AD63" s="38">
        <f>_xlfn.T.TEST(N61:N80,P61:P70,2,2)</f>
        <v>5.8459405005724765E-4</v>
      </c>
      <c r="AE63" s="38">
        <f>_xlfn.T.TEST(N61:N80,Q61:Q70,2,2)</f>
        <v>4.0280689001518673E-14</v>
      </c>
      <c r="AF63" s="38">
        <f>_xlfn.T.TEST(N61:N80,R61:R70,2,2)</f>
        <v>5.7271648684923959E-3</v>
      </c>
    </row>
    <row r="64" spans="2:32">
      <c r="B64" s="6">
        <v>4</v>
      </c>
      <c r="C64" s="14">
        <v>55.508541666666666</v>
      </c>
      <c r="D64" s="14">
        <v>9.2168423684320189</v>
      </c>
      <c r="E64" s="14">
        <v>6.5411188945398706</v>
      </c>
      <c r="F64" s="14">
        <v>4.4404627970609889</v>
      </c>
      <c r="G64" s="14">
        <v>7.6362904009889299</v>
      </c>
      <c r="H64" s="14">
        <v>30.658541666666665</v>
      </c>
      <c r="I64" s="14">
        <v>4.9082068965517243</v>
      </c>
      <c r="K64" s="6">
        <v>4</v>
      </c>
      <c r="L64" s="14">
        <v>1.7443598175959738</v>
      </c>
      <c r="M64" s="14">
        <v>0.96458216000747388</v>
      </c>
      <c r="N64" s="14">
        <v>0.8156520431502069</v>
      </c>
      <c r="O64" s="14">
        <v>0.64742823582083442</v>
      </c>
      <c r="P64" s="14">
        <v>0.88288243584903836</v>
      </c>
      <c r="Q64" s="14">
        <v>1.4865514929455457</v>
      </c>
      <c r="R64" s="14">
        <v>0.69092286133632264</v>
      </c>
      <c r="Y64" s="29" t="s">
        <v>13</v>
      </c>
      <c r="Z64" s="31"/>
      <c r="AA64" s="38"/>
      <c r="AB64" s="38"/>
      <c r="AC64" s="38"/>
      <c r="AD64" s="38">
        <f>_xlfn.T.TEST(O61:O70,P61:P70,2,2)</f>
        <v>1.4350549168558675E-3</v>
      </c>
      <c r="AE64" s="38">
        <f>_xlfn.T.TEST(O61:O70,Q61:Q70,2,2)</f>
        <v>9.839404570928498E-14</v>
      </c>
      <c r="AF64" s="38">
        <f>_xlfn.T.TEST(O61:O70,R61:R70,2,2)</f>
        <v>3.4917137465783932E-4</v>
      </c>
    </row>
    <row r="65" spans="2:32">
      <c r="B65" s="6">
        <v>5</v>
      </c>
      <c r="C65" s="14">
        <v>49.96</v>
      </c>
      <c r="D65" s="14">
        <v>7.6139283581260324</v>
      </c>
      <c r="E65" s="14">
        <v>6.7006182570907633</v>
      </c>
      <c r="F65" s="14">
        <v>7.2021056432906922</v>
      </c>
      <c r="G65" s="14">
        <v>10.588427295581761</v>
      </c>
      <c r="H65" s="14">
        <v>28.024166666666662</v>
      </c>
      <c r="I65" s="14">
        <v>4.7351724137931033</v>
      </c>
      <c r="K65" s="6">
        <v>5</v>
      </c>
      <c r="L65" s="14">
        <v>1.698622429702098</v>
      </c>
      <c r="M65" s="14">
        <v>0.88160878608264104</v>
      </c>
      <c r="N65" s="14">
        <v>0.82611487632100655</v>
      </c>
      <c r="O65" s="14">
        <v>0.8574594874826007</v>
      </c>
      <c r="P65" s="14">
        <v>1.0248314589202883</v>
      </c>
      <c r="Q65" s="14">
        <v>1.4475327071742667</v>
      </c>
      <c r="R65" s="14">
        <v>0.67533579685475642</v>
      </c>
      <c r="Y65" s="29" t="s">
        <v>14</v>
      </c>
      <c r="Z65" s="31"/>
      <c r="AA65" s="38"/>
      <c r="AB65" s="38"/>
      <c r="AC65" s="38"/>
      <c r="AD65" s="38"/>
      <c r="AE65" s="38">
        <f>_xlfn.T.TEST(P61:P70,Q61:Q70,2,2)</f>
        <v>4.0334291150542251E-12</v>
      </c>
      <c r="AF65" s="38">
        <f>_xlfn.T.TEST(P61:P70,R61:R70,2,2)</f>
        <v>8.0787706164496523E-7</v>
      </c>
    </row>
    <row r="66" spans="2:32">
      <c r="B66" s="6">
        <v>6</v>
      </c>
      <c r="C66" s="14">
        <v>48.433958333333329</v>
      </c>
      <c r="D66" s="14">
        <v>7.7724766309707354</v>
      </c>
      <c r="E66" s="14">
        <v>1.9015175401318765</v>
      </c>
      <c r="F66" s="14">
        <v>6.6603469589010649</v>
      </c>
      <c r="G66" s="14">
        <v>10.84899370807117</v>
      </c>
      <c r="H66" s="14">
        <v>26.045000000000002</v>
      </c>
      <c r="I66" s="14">
        <v>4.1208275862068966</v>
      </c>
      <c r="K66" s="6">
        <v>6</v>
      </c>
      <c r="L66" s="14">
        <v>1.6851499638240548</v>
      </c>
      <c r="M66" s="14">
        <v>0.89055942495058305</v>
      </c>
      <c r="N66" s="14">
        <v>0.27910033582036087</v>
      </c>
      <c r="O66" s="14">
        <v>0.82349685355638935</v>
      </c>
      <c r="P66" s="14">
        <v>1.0353894573274665</v>
      </c>
      <c r="Q66" s="14">
        <v>1.4157243617687161</v>
      </c>
      <c r="R66" s="14">
        <v>0.61498444419569542</v>
      </c>
      <c r="Y66" s="29" t="s">
        <v>15</v>
      </c>
      <c r="Z66" s="31"/>
      <c r="AA66" s="38"/>
      <c r="AB66" s="38"/>
      <c r="AC66" s="38"/>
      <c r="AD66" s="38"/>
      <c r="AE66" s="38"/>
      <c r="AF66" s="38">
        <f>_xlfn.T.TEST(Q61:Q70,R61:R70,2,2)</f>
        <v>2.4737410596842778E-13</v>
      </c>
    </row>
    <row r="67" spans="2:32">
      <c r="B67" s="6">
        <v>7</v>
      </c>
      <c r="C67" s="14">
        <v>50.814374999999998</v>
      </c>
      <c r="D67" s="14">
        <v>8.7703654318929942</v>
      </c>
      <c r="E67" s="14">
        <v>6.8327689966688139</v>
      </c>
      <c r="F67" s="14">
        <v>6.2015778435212576</v>
      </c>
      <c r="G67" s="14">
        <v>8.2379126908065619</v>
      </c>
      <c r="H67" s="14">
        <v>27.429375</v>
      </c>
      <c r="I67" s="14">
        <v>3.4477241379310342</v>
      </c>
      <c r="K67" s="6">
        <v>7</v>
      </c>
      <c r="L67" s="14">
        <v>1.7059865882691134</v>
      </c>
      <c r="M67" s="14">
        <v>0.94301768934645525</v>
      </c>
      <c r="N67" s="14">
        <v>0.83459673827458358</v>
      </c>
      <c r="O67" s="14">
        <v>0.79250219942641509</v>
      </c>
      <c r="P67" s="14">
        <v>0.91581718479181595</v>
      </c>
      <c r="Q67" s="14">
        <v>1.438215911974067</v>
      </c>
      <c r="R67" s="14">
        <v>0.53753250942437691</v>
      </c>
      <c r="Y67" s="29" t="s">
        <v>16</v>
      </c>
      <c r="Z67" s="31"/>
      <c r="AA67" s="31"/>
      <c r="AB67" s="31"/>
      <c r="AC67" s="31"/>
      <c r="AD67" s="31"/>
      <c r="AE67" s="31"/>
      <c r="AF67" s="31"/>
    </row>
    <row r="68" spans="2:32">
      <c r="B68" s="6">
        <v>8</v>
      </c>
      <c r="C68" s="14">
        <v>48.801250000000003</v>
      </c>
      <c r="D68" s="14">
        <v>6.5936080670027923</v>
      </c>
      <c r="E68" s="14">
        <v>5.4323687060468551</v>
      </c>
      <c r="F68" s="14">
        <v>8.5502868175062847</v>
      </c>
      <c r="G68" s="14">
        <v>7.9831798547161688</v>
      </c>
      <c r="H68" s="14">
        <v>26.348333333333333</v>
      </c>
      <c r="I68" s="14">
        <v>1.9264137931034482</v>
      </c>
      <c r="K68" s="6">
        <v>8</v>
      </c>
      <c r="L68" s="14">
        <v>1.6884309462065996</v>
      </c>
      <c r="M68" s="14">
        <v>0.81912312852191305</v>
      </c>
      <c r="N68" s="14">
        <v>0.73498923873330613</v>
      </c>
      <c r="O68" s="14">
        <v>0.93198068328618966</v>
      </c>
      <c r="P68" s="14">
        <v>0.90217591369180694</v>
      </c>
      <c r="Q68" s="14">
        <v>1.4207531490730887</v>
      </c>
      <c r="R68" s="14">
        <v>0.28474957913299975</v>
      </c>
      <c r="Z68" s="31"/>
      <c r="AA68" s="31"/>
      <c r="AB68" s="31"/>
      <c r="AC68" s="31"/>
      <c r="AD68" s="31"/>
      <c r="AE68" s="31"/>
      <c r="AF68" s="31"/>
    </row>
    <row r="69" spans="2:32">
      <c r="B69" s="6">
        <v>9</v>
      </c>
      <c r="C69" s="14">
        <v>47.241250000000008</v>
      </c>
      <c r="D69" s="14">
        <v>8.7173076655971773</v>
      </c>
      <c r="E69" s="14">
        <v>5.7419770518321522</v>
      </c>
      <c r="F69" s="14">
        <v>7.1260608080892265</v>
      </c>
      <c r="G69" s="14">
        <v>8.4414628387293913</v>
      </c>
      <c r="H69" s="14">
        <v>26.428333333333331</v>
      </c>
      <c r="I69" s="14">
        <v>3.992</v>
      </c>
      <c r="K69" s="6">
        <v>9</v>
      </c>
      <c r="L69" s="14">
        <v>1.6743213804935557</v>
      </c>
      <c r="M69" s="14">
        <v>0.94038237409317627</v>
      </c>
      <c r="N69" s="14">
        <v>0.75906145247909018</v>
      </c>
      <c r="O69" s="14">
        <v>0.85284952395169766</v>
      </c>
      <c r="P69" s="14">
        <v>0.92641771294537489</v>
      </c>
      <c r="Q69" s="14">
        <v>1.4220697758082326</v>
      </c>
      <c r="R69" s="14">
        <v>0.60119053261533351</v>
      </c>
    </row>
    <row r="70" spans="2:32">
      <c r="B70" s="6">
        <v>10</v>
      </c>
      <c r="C70" s="14">
        <v>47.432083333333338</v>
      </c>
      <c r="D70" s="14">
        <v>4.1864938816895148</v>
      </c>
      <c r="E70" s="14">
        <v>5.9402717041139459</v>
      </c>
      <c r="F70" s="14">
        <v>7.7210856007889213</v>
      </c>
      <c r="G70" s="14">
        <v>6.9053571676597638</v>
      </c>
      <c r="H70" s="14">
        <v>22.291875000000001</v>
      </c>
      <c r="I70" s="14">
        <v>4.9387586206896543</v>
      </c>
      <c r="K70" s="6">
        <v>10</v>
      </c>
      <c r="L70" s="14">
        <v>1.6760722003486934</v>
      </c>
      <c r="M70" s="14">
        <v>0.62185046084935858</v>
      </c>
      <c r="N70" s="14">
        <v>0.77380630977896192</v>
      </c>
      <c r="O70" s="14">
        <v>0.88767836734166361</v>
      </c>
      <c r="P70" s="14">
        <v>0.83918614662676139</v>
      </c>
      <c r="Q70" s="14">
        <v>1.3481465991175898</v>
      </c>
      <c r="R70" s="14">
        <v>0.69361780075878732</v>
      </c>
    </row>
    <row r="71" spans="2:32">
      <c r="B71" s="6">
        <v>11</v>
      </c>
      <c r="C71" s="14"/>
      <c r="D71" s="14"/>
      <c r="E71" s="14">
        <v>7.3130389482198428</v>
      </c>
      <c r="F71" s="14"/>
      <c r="G71" s="14"/>
      <c r="H71" s="14"/>
      <c r="I71" s="14"/>
      <c r="K71" s="6">
        <v>11</v>
      </c>
      <c r="L71" s="14"/>
      <c r="M71" s="14"/>
      <c r="N71" s="14">
        <v>0.8640978864219111</v>
      </c>
      <c r="O71" s="14"/>
      <c r="P71" s="14"/>
      <c r="Q71" s="14"/>
      <c r="R71" s="14"/>
    </row>
    <row r="72" spans="2:32">
      <c r="B72" s="6">
        <v>12</v>
      </c>
      <c r="C72" s="14"/>
      <c r="D72" s="14"/>
      <c r="E72" s="14">
        <v>4.928025992898565</v>
      </c>
      <c r="F72" s="14"/>
      <c r="G72" s="14"/>
      <c r="H72" s="14"/>
      <c r="I72" s="14"/>
      <c r="K72" s="6">
        <v>12</v>
      </c>
      <c r="L72" s="14"/>
      <c r="M72" s="14"/>
      <c r="N72" s="14">
        <v>0.6926729898508992</v>
      </c>
      <c r="O72" s="14"/>
      <c r="P72" s="14"/>
      <c r="Q72" s="14"/>
      <c r="R72" s="14"/>
    </row>
    <row r="73" spans="2:32">
      <c r="B73" s="6">
        <v>13</v>
      </c>
      <c r="C73" s="14"/>
      <c r="D73" s="14"/>
      <c r="E73" s="14">
        <v>7.4255240393183728</v>
      </c>
      <c r="F73" s="14"/>
      <c r="G73" s="14"/>
      <c r="H73" s="14"/>
      <c r="I73" s="14"/>
      <c r="K73" s="6">
        <v>13</v>
      </c>
      <c r="L73" s="14"/>
      <c r="M73" s="14"/>
      <c r="N73" s="14">
        <v>0.87072710840720979</v>
      </c>
      <c r="O73" s="14"/>
      <c r="P73" s="14"/>
      <c r="Q73" s="14"/>
      <c r="R73" s="14"/>
    </row>
    <row r="74" spans="2:32">
      <c r="B74" s="6">
        <v>14</v>
      </c>
      <c r="C74" s="14"/>
      <c r="D74" s="14"/>
      <c r="E74" s="14">
        <v>7.420725772178276</v>
      </c>
      <c r="F74" s="14"/>
      <c r="G74" s="14"/>
      <c r="H74" s="14"/>
      <c r="I74" s="14"/>
      <c r="K74" s="6">
        <v>14</v>
      </c>
      <c r="L74" s="14"/>
      <c r="M74" s="14"/>
      <c r="N74" s="14">
        <v>0.87044638283130238</v>
      </c>
      <c r="O74" s="14"/>
      <c r="P74" s="14"/>
      <c r="Q74" s="14"/>
      <c r="R74" s="14"/>
    </row>
    <row r="75" spans="2:32">
      <c r="B75" s="6">
        <v>15</v>
      </c>
      <c r="C75" s="14"/>
      <c r="D75" s="14"/>
      <c r="E75" s="14">
        <v>6.2888831005031323</v>
      </c>
      <c r="F75" s="14"/>
      <c r="G75" s="14"/>
      <c r="H75" s="14"/>
      <c r="I75" s="14"/>
      <c r="K75" s="6">
        <v>15</v>
      </c>
      <c r="L75" s="14"/>
      <c r="M75" s="14"/>
      <c r="N75" s="14">
        <v>0.7985735220177389</v>
      </c>
      <c r="O75" s="14"/>
      <c r="P75" s="14"/>
      <c r="Q75" s="14"/>
      <c r="R75" s="14"/>
    </row>
    <row r="76" spans="2:32">
      <c r="B76" s="6">
        <v>16</v>
      </c>
      <c r="C76" s="14"/>
      <c r="D76" s="14"/>
      <c r="E76" s="14">
        <v>6.9195124960585668</v>
      </c>
      <c r="F76" s="14"/>
      <c r="G76" s="14"/>
      <c r="H76" s="14"/>
      <c r="I76" s="14"/>
      <c r="K76" s="6">
        <v>16</v>
      </c>
      <c r="L76" s="14"/>
      <c r="M76" s="14"/>
      <c r="N76" s="14">
        <v>0.84007549796402459</v>
      </c>
      <c r="O76" s="14"/>
      <c r="P76" s="14"/>
      <c r="Q76" s="14"/>
      <c r="R76" s="14"/>
    </row>
    <row r="77" spans="2:32">
      <c r="B77" s="6">
        <v>17</v>
      </c>
      <c r="C77" s="14"/>
      <c r="D77" s="14"/>
      <c r="E77" s="14">
        <v>7.2500727237467268</v>
      </c>
      <c r="F77" s="14"/>
      <c r="G77" s="14"/>
      <c r="H77" s="14"/>
      <c r="I77" s="14"/>
      <c r="K77" s="6">
        <v>17</v>
      </c>
      <c r="L77" s="14"/>
      <c r="M77" s="14"/>
      <c r="N77" s="14">
        <v>0.86034236289699406</v>
      </c>
      <c r="O77" s="14"/>
      <c r="P77" s="14"/>
      <c r="Q77" s="14"/>
      <c r="R77" s="14"/>
    </row>
    <row r="78" spans="2:32">
      <c r="B78" s="6">
        <v>18</v>
      </c>
      <c r="C78" s="14"/>
      <c r="D78" s="14"/>
      <c r="E78" s="14">
        <v>6.8014018367940592</v>
      </c>
      <c r="F78" s="14"/>
      <c r="G78" s="14"/>
      <c r="H78" s="14"/>
      <c r="I78" s="14"/>
      <c r="K78" s="6">
        <v>18</v>
      </c>
      <c r="L78" s="14"/>
      <c r="M78" s="14"/>
      <c r="N78" s="14">
        <v>0.83259843435902625</v>
      </c>
      <c r="O78" s="14"/>
      <c r="P78" s="14"/>
      <c r="Q78" s="14"/>
      <c r="R78" s="14"/>
    </row>
    <row r="79" spans="2:32">
      <c r="B79" s="6">
        <v>19</v>
      </c>
      <c r="C79" s="14"/>
      <c r="D79" s="14"/>
      <c r="E79" s="14">
        <v>8.5316729232175756</v>
      </c>
      <c r="F79" s="14"/>
      <c r="G79" s="14"/>
      <c r="H79" s="14"/>
      <c r="I79" s="14"/>
      <c r="K79" s="6">
        <v>19</v>
      </c>
      <c r="L79" s="14"/>
      <c r="M79" s="14"/>
      <c r="N79" s="14">
        <v>0.93103419764886852</v>
      </c>
      <c r="O79" s="14"/>
      <c r="P79" s="14"/>
      <c r="Q79" s="14"/>
      <c r="R79" s="14"/>
    </row>
    <row r="80" spans="2:32">
      <c r="B80" s="6">
        <v>20</v>
      </c>
      <c r="C80" s="14"/>
      <c r="D80" s="14"/>
      <c r="E80" s="14">
        <v>4.9613525231677071</v>
      </c>
      <c r="F80" s="14"/>
      <c r="G80" s="14"/>
      <c r="H80" s="14"/>
      <c r="I80" s="14"/>
      <c r="K80" s="6">
        <v>20</v>
      </c>
      <c r="L80" s="14"/>
      <c r="M80" s="14"/>
      <c r="N80" s="14">
        <v>0.69560008642486082</v>
      </c>
      <c r="O80" s="14"/>
      <c r="P80" s="14"/>
      <c r="Q80" s="14"/>
      <c r="R80" s="14"/>
    </row>
    <row r="81" spans="2:18">
      <c r="B81" s="6" t="s">
        <v>18</v>
      </c>
      <c r="C81" s="14">
        <f>AVERAGE(C61:C70)</f>
        <v>50.481187499999997</v>
      </c>
      <c r="D81" s="14">
        <f t="shared" ref="D81" si="18">AVERAGE(D61:D70)</f>
        <v>7.1748406183590987</v>
      </c>
      <c r="E81" s="14">
        <f>AVERAGE(E61:E80)</f>
        <v>6.1704763902879014</v>
      </c>
      <c r="F81" s="14">
        <f t="shared" ref="F81:I81" si="19">AVERAGE(F61:F70)</f>
        <v>6.7938039084961872</v>
      </c>
      <c r="G81" s="14">
        <f t="shared" si="19"/>
        <v>9.3601538953011918</v>
      </c>
      <c r="H81" s="14">
        <f t="shared" si="19"/>
        <v>27.291270833333328</v>
      </c>
      <c r="I81" s="14">
        <f t="shared" si="19"/>
        <v>4.2042413793103446</v>
      </c>
      <c r="K81" s="6" t="s">
        <v>18</v>
      </c>
      <c r="L81" s="14">
        <f>AVERAGE(L61:L70)</f>
        <v>1.7023923152551022</v>
      </c>
      <c r="M81" s="14">
        <f t="shared" ref="M81" si="20">AVERAGE(M61:M70)</f>
        <v>0.84382483259508712</v>
      </c>
      <c r="N81" s="14">
        <f>AVERAGE(N61:N80)</f>
        <v>0.77182828018224758</v>
      </c>
      <c r="O81" s="14">
        <f t="shared" ref="O81:R81" si="21">AVERAGE(O61:O70)</f>
        <v>0.82502608029368096</v>
      </c>
      <c r="P81" s="14">
        <f t="shared" si="21"/>
        <v>0.96460815496531072</v>
      </c>
      <c r="Q81" s="14">
        <f t="shared" si="21"/>
        <v>1.4339607498290596</v>
      </c>
      <c r="R81" s="14">
        <f t="shared" si="21"/>
        <v>0.60853377918325557</v>
      </c>
    </row>
    <row r="82" spans="2:18">
      <c r="B82" s="6" t="s">
        <v>19</v>
      </c>
      <c r="C82" s="14">
        <v>0.05</v>
      </c>
      <c r="D82" s="14">
        <v>0.05</v>
      </c>
      <c r="E82" s="14">
        <v>0.05</v>
      </c>
      <c r="F82" s="14">
        <v>0.05</v>
      </c>
      <c r="G82" s="14">
        <v>0.05</v>
      </c>
      <c r="H82" s="14">
        <v>0.05</v>
      </c>
      <c r="I82" s="14">
        <v>0.05</v>
      </c>
      <c r="K82" s="6" t="s">
        <v>19</v>
      </c>
      <c r="L82" s="14">
        <v>0.05</v>
      </c>
      <c r="M82" s="14">
        <v>0.05</v>
      </c>
      <c r="N82" s="14">
        <v>0.05</v>
      </c>
      <c r="O82" s="14">
        <v>0.05</v>
      </c>
      <c r="P82" s="14">
        <v>0.05</v>
      </c>
      <c r="Q82" s="14">
        <v>0.05</v>
      </c>
      <c r="R82" s="14">
        <v>0.05</v>
      </c>
    </row>
    <row r="83" spans="2:18">
      <c r="B83" s="6" t="s">
        <v>20</v>
      </c>
      <c r="C83" s="14">
        <f>_xlfn.STDEV.S(C61:C70)</f>
        <v>3.1543686576823373</v>
      </c>
      <c r="D83" s="14">
        <f t="shared" ref="D83" si="22">_xlfn.STDEV.S(D61:D70)</f>
        <v>1.6510632701055084</v>
      </c>
      <c r="E83" s="14">
        <f>_xlfn.STDEV.S(E61:E80)</f>
        <v>1.5136135857693742</v>
      </c>
      <c r="F83" s="14">
        <f t="shared" ref="F83:I83" si="23">_xlfn.STDEV.S(F61:F70)</f>
        <v>1.2208270821755731</v>
      </c>
      <c r="G83" s="14">
        <f t="shared" si="23"/>
        <v>1.7121399248702891</v>
      </c>
      <c r="H83" s="14">
        <f t="shared" si="23"/>
        <v>2.7702612199145582</v>
      </c>
      <c r="I83" s="14">
        <f t="shared" si="23"/>
        <v>1.0210423798996136</v>
      </c>
      <c r="K83" s="6" t="s">
        <v>20</v>
      </c>
      <c r="L83" s="14">
        <f>_xlfn.STDEV.S(L61:L70)</f>
        <v>2.6447239303007009E-2</v>
      </c>
      <c r="M83" s="14">
        <f t="shared" ref="M83" si="24">_xlfn.STDEV.S(M61:M70)</f>
        <v>0.11183387042316258</v>
      </c>
      <c r="N83" s="14">
        <f>_xlfn.STDEV.S(N61:N80)</f>
        <v>0.14565036747385665</v>
      </c>
      <c r="O83" s="14">
        <f t="shared" ref="O83:R83" si="25">_xlfn.STDEV.S(O61:O70)</f>
        <v>8.5294988889897144E-2</v>
      </c>
      <c r="P83" s="14">
        <f t="shared" si="25"/>
        <v>8.067896138983055E-2</v>
      </c>
      <c r="Q83" s="14">
        <f t="shared" si="25"/>
        <v>4.4918637402401589E-2</v>
      </c>
      <c r="R83" s="14">
        <f t="shared" si="25"/>
        <v>0.13033462031128493</v>
      </c>
    </row>
    <row r="84" spans="2:18">
      <c r="B84" s="6" t="s">
        <v>21</v>
      </c>
      <c r="C84" s="35">
        <v>10</v>
      </c>
      <c r="D84" s="35">
        <v>10</v>
      </c>
      <c r="E84" s="35">
        <v>20</v>
      </c>
      <c r="F84" s="35">
        <v>10</v>
      </c>
      <c r="G84" s="35">
        <v>10</v>
      </c>
      <c r="H84" s="35">
        <v>10</v>
      </c>
      <c r="I84" s="35">
        <v>10</v>
      </c>
      <c r="K84" s="6" t="s">
        <v>21</v>
      </c>
      <c r="L84" s="35">
        <v>10</v>
      </c>
      <c r="M84" s="35">
        <v>10</v>
      </c>
      <c r="N84" s="35">
        <v>20</v>
      </c>
      <c r="O84" s="35">
        <v>10</v>
      </c>
      <c r="P84" s="35">
        <v>10</v>
      </c>
      <c r="Q84" s="35">
        <v>10</v>
      </c>
      <c r="R84" s="35">
        <v>10</v>
      </c>
    </row>
    <row r="85" spans="2:18">
      <c r="B85" s="6" t="s">
        <v>37</v>
      </c>
      <c r="C85" s="14">
        <f>_xlfn.CONFIDENCE.T(C82,C83,C84)</f>
        <v>2.2564994032504759</v>
      </c>
      <c r="D85" s="14">
        <f t="shared" ref="D85:I85" si="26">_xlfn.CONFIDENCE.T(D82,D83,D84)</f>
        <v>1.1810995124644845</v>
      </c>
      <c r="E85" s="14">
        <f t="shared" si="26"/>
        <v>0.70839296389298012</v>
      </c>
      <c r="F85" s="14">
        <f t="shared" si="26"/>
        <v>0.87332708423031258</v>
      </c>
      <c r="G85" s="14">
        <f t="shared" si="26"/>
        <v>1.2247911192440564</v>
      </c>
      <c r="H85" s="14">
        <f t="shared" si="26"/>
        <v>1.9817254950085976</v>
      </c>
      <c r="I85" s="14">
        <f t="shared" si="26"/>
        <v>0.73040971774991159</v>
      </c>
      <c r="K85" s="6" t="s">
        <v>37</v>
      </c>
      <c r="L85" s="14">
        <f>_xlfn.CONFIDENCE.T(L82,L83,L84)</f>
        <v>1.8919215279264854E-2</v>
      </c>
      <c r="M85" s="14">
        <f t="shared" ref="M85:R85" si="27">_xlfn.CONFIDENCE.T(M82,M83,M84)</f>
        <v>8.0001131528637817E-2</v>
      </c>
      <c r="N85" s="14">
        <f t="shared" si="27"/>
        <v>6.8166470278120214E-2</v>
      </c>
      <c r="O85" s="14">
        <f t="shared" si="27"/>
        <v>6.1016359347079052E-2</v>
      </c>
      <c r="P85" s="14">
        <f t="shared" si="27"/>
        <v>5.7714252196755911E-2</v>
      </c>
      <c r="Q85" s="14">
        <f t="shared" si="27"/>
        <v>3.2132857472600175E-2</v>
      </c>
      <c r="R85" s="14">
        <f t="shared" si="27"/>
        <v>9.3235770726742148E-2</v>
      </c>
    </row>
  </sheetData>
  <conditionalFormatting sqref="Z11:AF11 Z5:Z10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Z39:AF39 Z33:Z38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Z67:AF67 Z61:Z66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13B34-A9B9-5249-A640-8197D2D64D8C}">
  <sheetPr>
    <tabColor rgb="FFA8D08D"/>
  </sheetPr>
  <dimension ref="A1:G1001"/>
  <sheetViews>
    <sheetView zoomScale="115" zoomScaleNormal="115" workbookViewId="0">
      <selection activeCell="A2" sqref="A2"/>
    </sheetView>
  </sheetViews>
  <sheetFormatPr baseColWidth="10" defaultColWidth="12.6640625" defaultRowHeight="15" customHeight="1"/>
  <cols>
    <col min="1" max="1" width="7.6640625" style="39" customWidth="1"/>
    <col min="2" max="2" width="15.33203125" style="39" customWidth="1"/>
    <col min="3" max="3" width="7.6640625" style="39" customWidth="1"/>
    <col min="4" max="4" width="8.1640625" style="39" customWidth="1"/>
    <col min="5" max="5" width="9.83203125" style="39" customWidth="1"/>
    <col min="6" max="8" width="7.6640625" style="39" customWidth="1"/>
    <col min="9" max="9" width="8.6640625" style="39" bestFit="1" customWidth="1"/>
    <col min="10" max="17" width="7.6640625" style="39" customWidth="1"/>
    <col min="18" max="18" width="12.6640625" style="39" customWidth="1"/>
    <col min="19" max="16384" width="12.6640625" style="39"/>
  </cols>
  <sheetData>
    <row r="1" spans="1:7" ht="15" customHeight="1">
      <c r="A1" s="39" t="s">
        <v>721</v>
      </c>
    </row>
    <row r="2" spans="1:7" ht="13">
      <c r="A2" s="39" t="s">
        <v>717</v>
      </c>
      <c r="D2" s="40"/>
      <c r="E2" s="40"/>
      <c r="F2" s="40"/>
    </row>
    <row r="3" spans="1:7" ht="13">
      <c r="D3" s="40"/>
      <c r="E3" s="40"/>
      <c r="F3" s="40"/>
    </row>
    <row r="4" spans="1:7" ht="15" customHeight="1">
      <c r="D4" s="41" t="s">
        <v>12</v>
      </c>
      <c r="E4" s="41" t="s">
        <v>14</v>
      </c>
      <c r="F4" s="41" t="s">
        <v>15</v>
      </c>
    </row>
    <row r="5" spans="1:7" ht="14.25" customHeight="1">
      <c r="A5" s="58" t="s">
        <v>704</v>
      </c>
      <c r="B5" s="39" t="s">
        <v>703</v>
      </c>
      <c r="C5" s="39" t="s">
        <v>99</v>
      </c>
      <c r="D5" s="39">
        <v>-1.9571717072463903</v>
      </c>
      <c r="F5" s="39">
        <v>-1.9982936481332418</v>
      </c>
      <c r="G5" s="40"/>
    </row>
    <row r="6" spans="1:7" ht="13">
      <c r="A6" s="59"/>
      <c r="B6" s="39" t="s">
        <v>702</v>
      </c>
      <c r="C6" s="39" t="s">
        <v>701</v>
      </c>
      <c r="F6" s="39">
        <v>-2.0056884086566562</v>
      </c>
      <c r="G6" s="40"/>
    </row>
    <row r="7" spans="1:7" ht="13">
      <c r="A7" s="59"/>
      <c r="B7" s="39" t="s">
        <v>700</v>
      </c>
      <c r="C7" s="39" t="s">
        <v>699</v>
      </c>
      <c r="G7" s="40"/>
    </row>
    <row r="8" spans="1:7" ht="13">
      <c r="A8" s="59"/>
      <c r="B8" s="39" t="s">
        <v>698</v>
      </c>
      <c r="C8" s="39" t="s">
        <v>139</v>
      </c>
      <c r="D8" s="39">
        <v>-1.4730512356024799</v>
      </c>
      <c r="E8" s="39">
        <v>-1.2696316509404393</v>
      </c>
      <c r="G8" s="40"/>
    </row>
    <row r="9" spans="1:7" ht="13">
      <c r="A9" s="59"/>
      <c r="B9" s="39" t="s">
        <v>697</v>
      </c>
      <c r="C9" s="39" t="s">
        <v>696</v>
      </c>
      <c r="D9" s="39">
        <v>-2.7931964171372869</v>
      </c>
      <c r="E9" s="39">
        <v>-2.4711861540604381</v>
      </c>
      <c r="G9" s="40"/>
    </row>
    <row r="10" spans="1:7" ht="13">
      <c r="A10" s="59"/>
      <c r="B10" s="39" t="s">
        <v>695</v>
      </c>
      <c r="C10" s="39" t="s">
        <v>694</v>
      </c>
      <c r="D10" s="39">
        <v>-1.40187244334536</v>
      </c>
      <c r="E10" s="39">
        <v>-1.5967908476816597</v>
      </c>
      <c r="F10" s="39">
        <v>-0.79234944366389259</v>
      </c>
      <c r="G10" s="40"/>
    </row>
    <row r="11" spans="1:7" ht="13">
      <c r="A11" s="59"/>
      <c r="B11" s="39" t="s">
        <v>693</v>
      </c>
      <c r="C11" s="39" t="s">
        <v>692</v>
      </c>
      <c r="G11" s="40"/>
    </row>
    <row r="12" spans="1:7" ht="13">
      <c r="A12" s="59"/>
      <c r="B12" s="39" t="s">
        <v>691</v>
      </c>
      <c r="C12" s="39" t="s">
        <v>690</v>
      </c>
      <c r="D12" s="39">
        <v>-1.7906631185097361</v>
      </c>
      <c r="E12" s="39">
        <v>-1.6844608033309574</v>
      </c>
      <c r="F12" s="39">
        <v>-1.1027761641330107</v>
      </c>
      <c r="G12" s="40"/>
    </row>
    <row r="13" spans="1:7" ht="13">
      <c r="A13" s="59"/>
      <c r="B13" s="39" t="s">
        <v>689</v>
      </c>
      <c r="C13" s="39" t="s">
        <v>137</v>
      </c>
      <c r="D13" s="39">
        <v>-1.0786098346963666</v>
      </c>
      <c r="G13" s="40"/>
    </row>
    <row r="14" spans="1:7" ht="13">
      <c r="A14" s="59"/>
      <c r="B14" s="39" t="s">
        <v>688</v>
      </c>
      <c r="C14" s="39" t="s">
        <v>687</v>
      </c>
      <c r="D14" s="39">
        <v>-2.0052213830138079</v>
      </c>
      <c r="E14" s="39">
        <v>-1.7413540376533163</v>
      </c>
      <c r="F14" s="39">
        <v>-1.7825400218727143</v>
      </c>
      <c r="G14" s="40"/>
    </row>
    <row r="15" spans="1:7" ht="13">
      <c r="A15" s="59"/>
      <c r="B15" s="39" t="s">
        <v>686</v>
      </c>
      <c r="C15" s="39" t="s">
        <v>685</v>
      </c>
      <c r="D15" s="39">
        <v>-1.6941669887283948</v>
      </c>
      <c r="E15" s="39">
        <v>-2.0332421167103982</v>
      </c>
      <c r="F15" s="39">
        <v>-1.1443117260433178</v>
      </c>
      <c r="G15" s="40"/>
    </row>
    <row r="16" spans="1:7" ht="13">
      <c r="A16" s="59"/>
      <c r="B16" s="39" t="s">
        <v>684</v>
      </c>
      <c r="C16" s="39" t="s">
        <v>683</v>
      </c>
      <c r="D16" s="39">
        <v>-0.87735162644926246</v>
      </c>
      <c r="E16" s="39">
        <v>-1.6316076971533746</v>
      </c>
      <c r="G16" s="40"/>
    </row>
    <row r="17" spans="1:7" ht="13">
      <c r="A17" s="59"/>
      <c r="B17" s="39" t="s">
        <v>682</v>
      </c>
      <c r="C17" s="39" t="s">
        <v>681</v>
      </c>
      <c r="G17" s="40"/>
    </row>
    <row r="18" spans="1:7" ht="13">
      <c r="A18" s="59"/>
      <c r="B18" s="39" t="s">
        <v>680</v>
      </c>
      <c r="C18" s="39" t="s">
        <v>679</v>
      </c>
      <c r="G18" s="40"/>
    </row>
    <row r="19" spans="1:7" ht="13">
      <c r="A19" s="59"/>
      <c r="B19" s="39" t="s">
        <v>678</v>
      </c>
      <c r="C19" s="39" t="s">
        <v>677</v>
      </c>
      <c r="D19" s="39">
        <v>-1.2880632003253163</v>
      </c>
      <c r="E19" s="39">
        <v>-1.2898848219133059</v>
      </c>
      <c r="F19" s="39">
        <v>-1.1569432037833896</v>
      </c>
      <c r="G19" s="40"/>
    </row>
    <row r="20" spans="1:7" ht="13">
      <c r="A20" s="59"/>
      <c r="B20" s="39" t="s">
        <v>676</v>
      </c>
      <c r="C20" s="39" t="s">
        <v>675</v>
      </c>
      <c r="D20" s="39">
        <v>-0.64901024395632501</v>
      </c>
      <c r="G20" s="40"/>
    </row>
    <row r="21" spans="1:7" ht="13">
      <c r="A21" s="59"/>
      <c r="B21" s="39" t="s">
        <v>674</v>
      </c>
      <c r="C21" s="39" t="s">
        <v>164</v>
      </c>
      <c r="D21" s="39">
        <v>-1.9605113634416553</v>
      </c>
      <c r="E21" s="39">
        <v>-1.6182285600591966</v>
      </c>
      <c r="F21" s="39">
        <v>-0.85273715826825458</v>
      </c>
      <c r="G21" s="40"/>
    </row>
    <row r="22" spans="1:7" ht="15.75" customHeight="1">
      <c r="A22" s="59"/>
      <c r="B22" s="39" t="s">
        <v>673</v>
      </c>
      <c r="C22" s="39" t="s">
        <v>141</v>
      </c>
      <c r="D22" s="39">
        <v>-2.2821068694393269</v>
      </c>
      <c r="G22" s="40"/>
    </row>
    <row r="23" spans="1:7" ht="15.75" customHeight="1">
      <c r="A23" s="59"/>
      <c r="B23" s="39" t="s">
        <v>672</v>
      </c>
      <c r="C23" s="39" t="s">
        <v>138</v>
      </c>
      <c r="D23" s="39">
        <v>-1.0945868270854813</v>
      </c>
      <c r="F23" s="39">
        <v>-1.309139131529373</v>
      </c>
      <c r="G23" s="40"/>
    </row>
    <row r="24" spans="1:7" ht="15.75" customHeight="1">
      <c r="A24" s="59"/>
      <c r="B24" s="39" t="s">
        <v>671</v>
      </c>
      <c r="C24" s="39" t="s">
        <v>140</v>
      </c>
      <c r="D24" s="39">
        <v>-2.1451443234668699</v>
      </c>
      <c r="E24" s="39">
        <v>-1.9217933680042194</v>
      </c>
      <c r="G24" s="40"/>
    </row>
    <row r="25" spans="1:7" ht="15.75" customHeight="1">
      <c r="A25" s="59"/>
      <c r="B25" s="39" t="s">
        <v>670</v>
      </c>
      <c r="C25" s="39" t="s">
        <v>669</v>
      </c>
      <c r="D25" s="39">
        <v>-2.0724577638884774</v>
      </c>
      <c r="E25" s="39">
        <v>-2.3077699840641079</v>
      </c>
      <c r="F25" s="39">
        <v>-0.92583062346846468</v>
      </c>
      <c r="G25" s="40"/>
    </row>
    <row r="26" spans="1:7" ht="15.75" customHeight="1">
      <c r="A26" s="59"/>
      <c r="B26" s="39" t="s">
        <v>668</v>
      </c>
      <c r="C26" s="39" t="s">
        <v>667</v>
      </c>
      <c r="D26" s="39">
        <v>-2.3893845406692136</v>
      </c>
      <c r="E26" s="39">
        <v>-2.0916779863014461</v>
      </c>
      <c r="G26" s="40"/>
    </row>
    <row r="27" spans="1:7" ht="15.75" customHeight="1">
      <c r="A27" s="59"/>
      <c r="B27" s="39" t="s">
        <v>666</v>
      </c>
      <c r="C27" s="39" t="s">
        <v>665</v>
      </c>
      <c r="D27" s="39">
        <v>-1.7854534099012207</v>
      </c>
      <c r="G27" s="40"/>
    </row>
    <row r="28" spans="1:7" ht="15.75" customHeight="1">
      <c r="A28" s="59"/>
      <c r="B28" s="39" t="s">
        <v>664</v>
      </c>
      <c r="C28" s="39" t="s">
        <v>134</v>
      </c>
      <c r="D28" s="39">
        <v>-2.7369675283135391</v>
      </c>
      <c r="E28" s="39">
        <v>-2.7047623639317089</v>
      </c>
      <c r="F28" s="39">
        <v>-4.3212983084122296</v>
      </c>
      <c r="G28" s="40"/>
    </row>
    <row r="29" spans="1:7" ht="15.75" customHeight="1">
      <c r="A29" s="59"/>
      <c r="B29" s="39" t="s">
        <v>663</v>
      </c>
      <c r="C29" s="39" t="s">
        <v>662</v>
      </c>
      <c r="D29" s="39">
        <v>-1.7242136867573583</v>
      </c>
      <c r="E29" s="39">
        <v>-1.5813438481637305</v>
      </c>
      <c r="F29" s="39">
        <v>-2.760279079835934</v>
      </c>
      <c r="G29" s="40"/>
    </row>
    <row r="30" spans="1:7" ht="15" customHeight="1">
      <c r="A30" s="59"/>
      <c r="B30" s="39" t="s">
        <v>661</v>
      </c>
      <c r="C30" s="39" t="s">
        <v>660</v>
      </c>
      <c r="D30" s="39">
        <v>-2.9038443571878796</v>
      </c>
      <c r="E30" s="39">
        <v>-2.2389281179237792</v>
      </c>
      <c r="F30" s="39">
        <v>-1.3036067458894189</v>
      </c>
      <c r="G30" s="40"/>
    </row>
    <row r="31" spans="1:7" ht="15" customHeight="1">
      <c r="A31" s="59"/>
      <c r="B31" s="39" t="s">
        <v>659</v>
      </c>
      <c r="C31" s="39" t="s">
        <v>658</v>
      </c>
      <c r="D31" s="39">
        <v>-2.1493342446312234</v>
      </c>
      <c r="E31" s="39">
        <v>-2.3941781029358853</v>
      </c>
      <c r="G31" s="40"/>
    </row>
    <row r="32" spans="1:7" ht="15.75" customHeight="1">
      <c r="A32" s="59"/>
      <c r="B32" s="39" t="s">
        <v>657</v>
      </c>
      <c r="C32" s="39" t="s">
        <v>656</v>
      </c>
      <c r="D32" s="39">
        <v>-3.0075747906471442</v>
      </c>
      <c r="E32" s="39">
        <v>-3.3172286909697473</v>
      </c>
      <c r="G32" s="40"/>
    </row>
    <row r="33" spans="1:7" ht="15.75" customHeight="1">
      <c r="A33" s="59"/>
      <c r="B33" s="39" t="s">
        <v>655</v>
      </c>
      <c r="C33" s="39" t="s">
        <v>654</v>
      </c>
      <c r="D33" s="39">
        <v>-1.2396973396216526</v>
      </c>
      <c r="F33" s="39">
        <v>-1.7123177539021242</v>
      </c>
      <c r="G33" s="40"/>
    </row>
    <row r="35" spans="1:7" ht="15.75" customHeight="1">
      <c r="A35" s="58" t="s">
        <v>653</v>
      </c>
      <c r="B35" s="39" t="s">
        <v>652</v>
      </c>
      <c r="C35" s="39" t="s">
        <v>136</v>
      </c>
      <c r="D35" s="39">
        <v>-1.8483676502745379</v>
      </c>
      <c r="F35" s="39">
        <v>-2.239279790913427</v>
      </c>
    </row>
    <row r="36" spans="1:7" ht="15.75" customHeight="1">
      <c r="A36" s="59"/>
      <c r="B36" s="39" t="s">
        <v>651</v>
      </c>
      <c r="C36" s="39" t="s">
        <v>650</v>
      </c>
      <c r="D36" s="39">
        <v>-1.9269635801656619</v>
      </c>
      <c r="E36" s="39">
        <v>-1.691619596876677</v>
      </c>
      <c r="F36" s="39">
        <v>-3.5682107946329156</v>
      </c>
    </row>
    <row r="37" spans="1:7" ht="15.75" customHeight="1">
      <c r="A37" s="59"/>
      <c r="B37" s="39" t="s">
        <v>649</v>
      </c>
      <c r="C37" s="39" t="s">
        <v>648</v>
      </c>
      <c r="D37" s="39">
        <v>-1.5558051107909781</v>
      </c>
      <c r="E37" s="39">
        <v>-1.6530245545818663</v>
      </c>
      <c r="F37" s="39">
        <v>-2.7186428180048581</v>
      </c>
    </row>
    <row r="38" spans="1:7" ht="15.75" customHeight="1">
      <c r="A38" s="59"/>
      <c r="B38" s="39" t="s">
        <v>647</v>
      </c>
      <c r="C38" s="39" t="s">
        <v>646</v>
      </c>
      <c r="D38" s="39">
        <v>-2.3284929892011137</v>
      </c>
      <c r="E38" s="39">
        <v>-1.8304116420160361</v>
      </c>
      <c r="F38" s="39">
        <v>-4.3219280948873626</v>
      </c>
    </row>
    <row r="39" spans="1:7" ht="15.75" customHeight="1">
      <c r="A39" s="59"/>
      <c r="B39" s="39" t="s">
        <v>645</v>
      </c>
      <c r="C39" s="39" t="s">
        <v>644</v>
      </c>
      <c r="D39" s="39">
        <v>-1.5407602767802464</v>
      </c>
      <c r="E39" s="39">
        <v>-1.2831173249668968</v>
      </c>
      <c r="F39" s="39">
        <v>-2.3034501587026526</v>
      </c>
    </row>
    <row r="40" spans="1:7" ht="15.75" customHeight="1">
      <c r="A40" s="59"/>
      <c r="B40" s="39" t="s">
        <v>643</v>
      </c>
      <c r="C40" s="39" t="s">
        <v>642</v>
      </c>
      <c r="D40" s="39">
        <v>-1.6040713236688608</v>
      </c>
      <c r="F40" s="39">
        <v>-1.6068207875105178</v>
      </c>
    </row>
    <row r="41" spans="1:7" ht="15.75" customHeight="1">
      <c r="A41" s="59"/>
      <c r="B41" s="39" t="s">
        <v>641</v>
      </c>
      <c r="C41" s="39" t="s">
        <v>640</v>
      </c>
      <c r="D41" s="39">
        <v>-2</v>
      </c>
      <c r="F41" s="39">
        <v>-2.9214251706079524</v>
      </c>
    </row>
    <row r="42" spans="1:7" ht="15.75" customHeight="1">
      <c r="A42" s="59"/>
      <c r="B42" s="39" t="s">
        <v>639</v>
      </c>
      <c r="C42" s="39" t="s">
        <v>638</v>
      </c>
      <c r="D42" s="39">
        <v>-3.2401257731929327</v>
      </c>
      <c r="E42" s="39">
        <v>-2.4607669668907746</v>
      </c>
      <c r="F42" s="39">
        <v>-4.8948217088536916</v>
      </c>
    </row>
    <row r="43" spans="1:7" ht="15.75" customHeight="1">
      <c r="A43" s="59"/>
      <c r="B43" s="39" t="s">
        <v>637</v>
      </c>
      <c r="C43" s="39" t="s">
        <v>98</v>
      </c>
      <c r="D43" s="39">
        <v>-1.7654635887523573</v>
      </c>
      <c r="E43" s="39">
        <v>-1.4065524116932206</v>
      </c>
      <c r="F43" s="39">
        <v>-2.8417394105598066</v>
      </c>
    </row>
    <row r="44" spans="1:7" ht="15.75" customHeight="1">
      <c r="A44" s="59"/>
      <c r="B44" s="39" t="s">
        <v>636</v>
      </c>
      <c r="C44" s="39" t="s">
        <v>635</v>
      </c>
      <c r="D44" s="39">
        <v>-1.4209051181490857</v>
      </c>
      <c r="E44" s="39">
        <v>-1.2403122638975255</v>
      </c>
      <c r="F44" s="39">
        <v>-2.2774109460106953</v>
      </c>
    </row>
    <row r="45" spans="1:7" ht="15.75" customHeight="1">
      <c r="A45" s="59"/>
      <c r="B45" s="39" t="s">
        <v>634</v>
      </c>
      <c r="C45" s="39" t="s">
        <v>633</v>
      </c>
      <c r="D45" s="39">
        <v>-1.6680571913317948</v>
      </c>
      <c r="E45" s="39">
        <v>-1.3621335442265994</v>
      </c>
      <c r="F45" s="39">
        <v>-2.9910851421010425</v>
      </c>
    </row>
    <row r="46" spans="1:7" ht="15.75" customHeight="1">
      <c r="A46" s="59"/>
      <c r="B46" s="39" t="s">
        <v>632</v>
      </c>
      <c r="C46" s="39" t="s">
        <v>631</v>
      </c>
    </row>
    <row r="47" spans="1:7" ht="15.75" customHeight="1">
      <c r="A47" s="59"/>
      <c r="B47" s="39" t="s">
        <v>630</v>
      </c>
      <c r="C47" s="39" t="s">
        <v>629</v>
      </c>
      <c r="D47" s="39">
        <v>-1.5728043242394574</v>
      </c>
      <c r="E47" s="39">
        <v>-1.1767778324011779</v>
      </c>
      <c r="F47" s="39">
        <v>-1.8553211137220189</v>
      </c>
    </row>
    <row r="48" spans="1:7" ht="15.75" customHeight="1">
      <c r="A48" s="59"/>
      <c r="B48" s="39" t="s">
        <v>628</v>
      </c>
      <c r="C48" s="39" t="s">
        <v>627</v>
      </c>
      <c r="D48" s="39">
        <v>-1.7684254866908147</v>
      </c>
      <c r="E48" s="39">
        <v>-1.4365604613564154</v>
      </c>
      <c r="F48" s="39">
        <v>-2.7077944675660062</v>
      </c>
    </row>
    <row r="49" spans="1:6" ht="15.75" customHeight="1">
      <c r="A49" s="59"/>
      <c r="B49" s="39" t="s">
        <v>626</v>
      </c>
      <c r="C49" s="39" t="s">
        <v>625</v>
      </c>
    </row>
    <row r="50" spans="1:6" ht="15.75" customHeight="1">
      <c r="A50" s="59"/>
      <c r="B50" s="39" t="s">
        <v>624</v>
      </c>
      <c r="C50" s="39" t="s">
        <v>623</v>
      </c>
      <c r="D50" s="39">
        <v>-1.3149232670786366</v>
      </c>
      <c r="E50" s="39">
        <v>-1.3484026674720104</v>
      </c>
      <c r="F50" s="39">
        <v>-1.2252453746590537</v>
      </c>
    </row>
    <row r="51" spans="1:6" ht="15.75" customHeight="1">
      <c r="A51" s="59"/>
      <c r="B51" s="39" t="s">
        <v>622</v>
      </c>
      <c r="C51" s="39" t="s">
        <v>621</v>
      </c>
      <c r="D51" s="39">
        <v>-2.1141422339006408</v>
      </c>
      <c r="E51" s="39">
        <v>-3.2683954507789537</v>
      </c>
    </row>
    <row r="52" spans="1:6" ht="15.75" customHeight="1">
      <c r="A52" s="59"/>
      <c r="B52" s="39" t="s">
        <v>620</v>
      </c>
      <c r="C52" s="39" t="s">
        <v>619</v>
      </c>
      <c r="E52" s="39">
        <v>-2.0998182482009664</v>
      </c>
    </row>
    <row r="53" spans="1:6" ht="15.75" customHeight="1">
      <c r="A53" s="59"/>
      <c r="B53" s="39" t="s">
        <v>618</v>
      </c>
      <c r="C53" s="39" t="s">
        <v>617</v>
      </c>
      <c r="D53" s="39">
        <v>-1.1505596765753814</v>
      </c>
      <c r="E53" s="39">
        <v>-1.2506559724978001</v>
      </c>
      <c r="F53" s="39">
        <v>-1.704705593183087</v>
      </c>
    </row>
    <row r="54" spans="1:6" ht="15.75" customHeight="1">
      <c r="A54" s="59"/>
      <c r="B54" s="39" t="s">
        <v>616</v>
      </c>
      <c r="C54" s="39" t="s">
        <v>615</v>
      </c>
      <c r="D54" s="39">
        <v>-1.665632376675068</v>
      </c>
      <c r="E54" s="39">
        <v>-1.6113678932611684</v>
      </c>
      <c r="F54" s="39">
        <v>-1.8948656302266471</v>
      </c>
    </row>
    <row r="55" spans="1:6" ht="15.75" customHeight="1">
      <c r="A55" s="59"/>
      <c r="B55" s="39" t="s">
        <v>614</v>
      </c>
      <c r="C55" s="39" t="s">
        <v>613</v>
      </c>
      <c r="D55" s="39">
        <v>-1.0772429989324603</v>
      </c>
      <c r="E55" s="39">
        <v>-1.3108250068459375</v>
      </c>
      <c r="F55" s="39">
        <v>-2.8528143536152801</v>
      </c>
    </row>
    <row r="56" spans="1:6" ht="15" customHeight="1">
      <c r="A56" s="59"/>
      <c r="B56" s="39" t="s">
        <v>612</v>
      </c>
      <c r="C56" s="39" t="s">
        <v>611</v>
      </c>
      <c r="E56" s="39">
        <v>-1.0107411051939119</v>
      </c>
    </row>
    <row r="57" spans="1:6" ht="15.75" customHeight="1">
      <c r="A57" s="59"/>
      <c r="B57" s="39" t="s">
        <v>610</v>
      </c>
      <c r="C57" s="39" t="s">
        <v>609</v>
      </c>
    </row>
    <row r="58" spans="1:6" ht="15.75" customHeight="1">
      <c r="A58" s="59"/>
      <c r="B58" s="39" t="s">
        <v>608</v>
      </c>
      <c r="C58" s="39" t="s">
        <v>607</v>
      </c>
      <c r="D58" s="39">
        <v>-1.8785027130378791</v>
      </c>
      <c r="E58" s="39">
        <v>-1.560179192519739</v>
      </c>
      <c r="F58" s="39">
        <v>-2.4086668696405646</v>
      </c>
    </row>
    <row r="59" spans="1:6" ht="15.75" customHeight="1">
      <c r="A59" s="59"/>
      <c r="B59" s="39" t="s">
        <v>606</v>
      </c>
      <c r="C59" s="39" t="s">
        <v>605</v>
      </c>
      <c r="D59" s="39">
        <v>-1.1949817834465373</v>
      </c>
      <c r="E59" s="39">
        <v>-1.1743847286640487</v>
      </c>
      <c r="F59" s="39">
        <v>-1.5295142408055702</v>
      </c>
    </row>
    <row r="60" spans="1:6" ht="15.75" customHeight="1">
      <c r="A60" s="59"/>
      <c r="B60" s="39" t="s">
        <v>604</v>
      </c>
      <c r="C60" s="39" t="s">
        <v>603</v>
      </c>
      <c r="D60" s="39">
        <v>-1.4755699134402418</v>
      </c>
      <c r="E60" s="39">
        <v>-1.3010422260801842</v>
      </c>
      <c r="F60" s="39">
        <v>-1.6417919644815699</v>
      </c>
    </row>
    <row r="61" spans="1:6" ht="15.75" customHeight="1">
      <c r="A61" s="59"/>
      <c r="B61" s="39" t="s">
        <v>602</v>
      </c>
      <c r="C61" s="39" t="s">
        <v>601</v>
      </c>
      <c r="D61" s="39">
        <v>-1.5285418665892407</v>
      </c>
      <c r="E61" s="39">
        <v>-1.0777641447107451</v>
      </c>
      <c r="F61" s="39">
        <v>-1.7167232346476093</v>
      </c>
    </row>
    <row r="63" spans="1:6" ht="15.75" customHeight="1">
      <c r="A63" s="58" t="s">
        <v>600</v>
      </c>
      <c r="B63" s="39" t="s">
        <v>599</v>
      </c>
      <c r="C63" s="39" t="s">
        <v>598</v>
      </c>
      <c r="D63" s="39">
        <v>-1.607980380751322</v>
      </c>
      <c r="E63" s="39">
        <v>-1.3718489493561357</v>
      </c>
      <c r="F63" s="39">
        <v>-2.6660870041045266</v>
      </c>
    </row>
    <row r="64" spans="1:6" ht="15.75" customHeight="1">
      <c r="A64" s="59"/>
      <c r="B64" s="39" t="s">
        <v>597</v>
      </c>
      <c r="C64" s="39" t="s">
        <v>596</v>
      </c>
      <c r="D64" s="39">
        <v>-1.4950549574773533</v>
      </c>
      <c r="E64" s="39">
        <v>-1.3224659389989146</v>
      </c>
      <c r="F64" s="39">
        <v>-2.2850781382428038</v>
      </c>
    </row>
    <row r="65" spans="1:6" ht="15.75" customHeight="1">
      <c r="A65" s="59"/>
      <c r="B65" s="39" t="s">
        <v>595</v>
      </c>
      <c r="C65" s="39" t="s">
        <v>594</v>
      </c>
      <c r="D65" s="39">
        <v>-1.7143432655631048</v>
      </c>
      <c r="E65" s="39">
        <v>-1.4180947297526212</v>
      </c>
      <c r="F65" s="39">
        <v>-2.236755737873751</v>
      </c>
    </row>
    <row r="66" spans="1:6" ht="15.75" customHeight="1">
      <c r="A66" s="59"/>
      <c r="B66" s="39" t="s">
        <v>593</v>
      </c>
      <c r="C66" s="39" t="s">
        <v>592</v>
      </c>
      <c r="D66" s="39">
        <v>-1.6331881179440841</v>
      </c>
      <c r="E66" s="39">
        <v>-1.3634527194712509</v>
      </c>
      <c r="F66" s="39">
        <v>-1.690263452323131</v>
      </c>
    </row>
    <row r="67" spans="1:6" ht="15.75" customHeight="1">
      <c r="A67" s="59"/>
      <c r="B67" s="39" t="s">
        <v>591</v>
      </c>
      <c r="C67" s="39" t="s">
        <v>590</v>
      </c>
      <c r="D67" s="39">
        <v>-1.5392131870024359</v>
      </c>
      <c r="E67" s="39">
        <v>-1.2532006723256892</v>
      </c>
      <c r="F67" s="39">
        <v>-2.1808475535088681</v>
      </c>
    </row>
    <row r="68" spans="1:6" ht="15.75" customHeight="1">
      <c r="A68" s="59"/>
      <c r="B68" s="39" t="s">
        <v>589</v>
      </c>
      <c r="C68" s="39" t="s">
        <v>588</v>
      </c>
      <c r="D68" s="39">
        <v>-1.833819759979656</v>
      </c>
      <c r="E68" s="39">
        <v>-1.8422871224520634</v>
      </c>
      <c r="F68" s="39">
        <v>-2.4720004837124918</v>
      </c>
    </row>
    <row r="69" spans="1:6" ht="15.75" customHeight="1">
      <c r="A69" s="59"/>
      <c r="B69" s="39" t="s">
        <v>587</v>
      </c>
      <c r="C69" s="39" t="s">
        <v>586</v>
      </c>
      <c r="D69" s="39">
        <v>-1.2338667294990135</v>
      </c>
      <c r="E69" s="39">
        <v>-1.3045368102961721</v>
      </c>
      <c r="F69" s="39">
        <v>-2.4493422047985147</v>
      </c>
    </row>
    <row r="70" spans="1:6" ht="15.75" customHeight="1">
      <c r="A70" s="59"/>
      <c r="B70" s="39" t="s">
        <v>585</v>
      </c>
      <c r="C70" s="39" t="s">
        <v>584</v>
      </c>
      <c r="D70" s="39">
        <v>-1.5024390939738446</v>
      </c>
      <c r="E70" s="39">
        <v>-1.2166573838268853</v>
      </c>
      <c r="F70" s="39">
        <v>-2.0403457699212617</v>
      </c>
    </row>
    <row r="71" spans="1:6" ht="15.75" customHeight="1">
      <c r="A71" s="59"/>
      <c r="B71" s="39" t="s">
        <v>583</v>
      </c>
      <c r="C71" s="39" t="s">
        <v>582</v>
      </c>
      <c r="D71" s="39">
        <v>-1.5759517347624594</v>
      </c>
      <c r="F71" s="39">
        <v>-2.2472263784031021</v>
      </c>
    </row>
    <row r="72" spans="1:6" ht="15.75" customHeight="1">
      <c r="A72" s="59"/>
      <c r="B72" s="39" t="s">
        <v>581</v>
      </c>
      <c r="C72" s="39" t="s">
        <v>580</v>
      </c>
      <c r="D72" s="39">
        <v>-1.3789516027271618</v>
      </c>
      <c r="E72" s="39">
        <v>-1.4275168025545841</v>
      </c>
      <c r="F72" s="39">
        <v>-2.371280522031765</v>
      </c>
    </row>
    <row r="73" spans="1:6" ht="15.75" customHeight="1">
      <c r="A73" s="59"/>
      <c r="B73" s="39" t="s">
        <v>579</v>
      </c>
      <c r="C73" s="39" t="s">
        <v>578</v>
      </c>
      <c r="D73" s="39">
        <v>-1.3703929085777256</v>
      </c>
      <c r="E73" s="39">
        <v>-1.2607264703496976</v>
      </c>
      <c r="F73" s="39">
        <v>-1.9302227553749833</v>
      </c>
    </row>
    <row r="74" spans="1:6" ht="15.75" customHeight="1">
      <c r="A74" s="59"/>
      <c r="B74" s="39" t="s">
        <v>577</v>
      </c>
      <c r="C74" s="39" t="s">
        <v>576</v>
      </c>
      <c r="D74" s="39">
        <v>-1.1610075676043805</v>
      </c>
      <c r="E74" s="39">
        <v>-1.1956053518708392</v>
      </c>
      <c r="F74" s="39">
        <v>-1.6365461811516748</v>
      </c>
    </row>
    <row r="75" spans="1:6" ht="15.75" customHeight="1">
      <c r="A75" s="59"/>
      <c r="B75" s="39" t="s">
        <v>575</v>
      </c>
      <c r="C75" s="39" t="s">
        <v>146</v>
      </c>
      <c r="F75" s="39">
        <v>-1.8065542436968975</v>
      </c>
    </row>
    <row r="76" spans="1:6" ht="15.75" customHeight="1">
      <c r="A76" s="59"/>
      <c r="B76" s="39" t="s">
        <v>574</v>
      </c>
      <c r="C76" s="39" t="s">
        <v>573</v>
      </c>
      <c r="D76" s="39">
        <v>-1.6625195516555891</v>
      </c>
      <c r="E76" s="39">
        <v>-1.822206986775929</v>
      </c>
      <c r="F76" s="39">
        <v>-1.7679411990166649</v>
      </c>
    </row>
    <row r="77" spans="1:6" ht="15" customHeight="1">
      <c r="A77" s="59"/>
      <c r="B77" s="39" t="s">
        <v>572</v>
      </c>
      <c r="C77" s="39" t="s">
        <v>571</v>
      </c>
      <c r="D77" s="39">
        <v>-1.3051616601963891</v>
      </c>
      <c r="E77" s="39">
        <v>-1.2851029928441979</v>
      </c>
      <c r="F77" s="39">
        <v>-1.7542908264764734</v>
      </c>
    </row>
    <row r="78" spans="1:6" ht="15" customHeight="1">
      <c r="A78" s="59"/>
      <c r="B78" s="39" t="s">
        <v>570</v>
      </c>
      <c r="C78" s="39" t="s">
        <v>569</v>
      </c>
      <c r="D78" s="39">
        <v>-1.7879399327239613</v>
      </c>
      <c r="F78" s="39">
        <v>-1.6465673572375228</v>
      </c>
    </row>
    <row r="79" spans="1:6" ht="15.75" customHeight="1">
      <c r="A79" s="59"/>
      <c r="B79" s="39" t="s">
        <v>568</v>
      </c>
      <c r="C79" s="39" t="s">
        <v>567</v>
      </c>
      <c r="D79" s="39">
        <v>-1.5220399778761178</v>
      </c>
      <c r="E79" s="39">
        <v>-1.0901624274156134</v>
      </c>
      <c r="F79" s="39">
        <v>-0.98582143932533162</v>
      </c>
    </row>
    <row r="80" spans="1:6" ht="15.75" customHeight="1">
      <c r="A80" s="59"/>
      <c r="B80" s="39" t="s">
        <v>566</v>
      </c>
      <c r="C80" s="39" t="s">
        <v>565</v>
      </c>
      <c r="E80" s="39">
        <v>-1.2147176860829656</v>
      </c>
    </row>
    <row r="81" spans="1:6" ht="15.75" customHeight="1">
      <c r="A81" s="59"/>
      <c r="B81" s="39" t="s">
        <v>564</v>
      </c>
      <c r="C81" s="39" t="s">
        <v>563</v>
      </c>
      <c r="D81" s="39">
        <v>-1.4093421841262406</v>
      </c>
      <c r="E81" s="39">
        <v>-0.87579739951370139</v>
      </c>
      <c r="F81" s="39">
        <v>-1.2937992434509993</v>
      </c>
    </row>
    <row r="82" spans="1:6" ht="15.75" customHeight="1">
      <c r="A82" s="59"/>
      <c r="B82" s="39" t="s">
        <v>562</v>
      </c>
      <c r="C82" s="39" t="s">
        <v>561</v>
      </c>
      <c r="D82" s="39">
        <v>-1.7495544966483441</v>
      </c>
      <c r="E82" s="39">
        <v>-1.5489939138428757</v>
      </c>
      <c r="F82" s="39">
        <v>-1.7690366109425206</v>
      </c>
    </row>
    <row r="83" spans="1:6" ht="15.75" customHeight="1">
      <c r="A83" s="59"/>
      <c r="B83" s="39" t="s">
        <v>560</v>
      </c>
      <c r="C83" s="39" t="s">
        <v>559</v>
      </c>
      <c r="D83" s="39">
        <v>-1.4298525540056848</v>
      </c>
      <c r="E83" s="39">
        <v>-1.179280841645709</v>
      </c>
    </row>
    <row r="85" spans="1:6" ht="15.75" customHeight="1">
      <c r="A85" s="58" t="s">
        <v>558</v>
      </c>
      <c r="B85" s="39" t="s">
        <v>557</v>
      </c>
      <c r="C85" s="39" t="s">
        <v>556</v>
      </c>
      <c r="D85" s="39">
        <v>-2.0641914485845332</v>
      </c>
      <c r="E85" s="39">
        <v>-1.5745636892309092</v>
      </c>
    </row>
    <row r="86" spans="1:6" ht="15.75" customHeight="1">
      <c r="A86" s="59"/>
      <c r="B86" s="39" t="s">
        <v>555</v>
      </c>
      <c r="C86" s="39" t="s">
        <v>554</v>
      </c>
      <c r="D86" s="39">
        <v>-2.7660377027662788</v>
      </c>
      <c r="E86" s="39">
        <v>-2.5641901154348479</v>
      </c>
    </row>
    <row r="87" spans="1:6" ht="15.75" customHeight="1">
      <c r="A87" s="59"/>
      <c r="B87" s="39" t="s">
        <v>553</v>
      </c>
      <c r="C87" s="39" t="s">
        <v>552</v>
      </c>
      <c r="D87" s="39">
        <v>-2.1600364594567534</v>
      </c>
      <c r="E87" s="39">
        <v>-2.4010517178611264</v>
      </c>
    </row>
    <row r="88" spans="1:6" ht="15.75" customHeight="1">
      <c r="A88" s="59"/>
      <c r="B88" s="39" t="s">
        <v>551</v>
      </c>
      <c r="C88" s="39" t="s">
        <v>550</v>
      </c>
      <c r="D88" s="39">
        <v>-2.8193516479438312</v>
      </c>
      <c r="E88" s="39">
        <v>-2.5970838089809813</v>
      </c>
    </row>
    <row r="89" spans="1:6" ht="15.75" customHeight="1">
      <c r="A89" s="59"/>
      <c r="B89" s="39" t="s">
        <v>549</v>
      </c>
      <c r="C89" s="39" t="s">
        <v>548</v>
      </c>
      <c r="D89" s="39">
        <v>-2.7912352151067776</v>
      </c>
      <c r="E89" s="39">
        <v>-2.7245320458599265</v>
      </c>
    </row>
    <row r="90" spans="1:6" ht="15.75" customHeight="1">
      <c r="A90" s="59"/>
      <c r="B90" s="39" t="s">
        <v>547</v>
      </c>
      <c r="C90" s="39" t="s">
        <v>546</v>
      </c>
      <c r="D90" s="39">
        <v>-1.7752546018317681</v>
      </c>
      <c r="E90" s="39">
        <v>-2.6472650074891271</v>
      </c>
    </row>
    <row r="91" spans="1:6" ht="15.75" customHeight="1">
      <c r="A91" s="59"/>
      <c r="B91" s="39" t="s">
        <v>545</v>
      </c>
      <c r="C91" s="39" t="s">
        <v>544</v>
      </c>
      <c r="D91" s="39">
        <v>-1.6520278980586114</v>
      </c>
      <c r="E91" s="39">
        <v>-2.4599476100928834</v>
      </c>
    </row>
    <row r="92" spans="1:6" ht="15.75" customHeight="1">
      <c r="A92" s="59"/>
      <c r="B92" s="39" t="s">
        <v>543</v>
      </c>
      <c r="C92" s="39" t="s">
        <v>542</v>
      </c>
      <c r="D92" s="39">
        <v>-2.7624232904711938</v>
      </c>
      <c r="E92" s="39">
        <v>-2.3936949703752024</v>
      </c>
    </row>
    <row r="93" spans="1:6" ht="15.75" customHeight="1">
      <c r="A93" s="59"/>
      <c r="B93" s="39" t="s">
        <v>541</v>
      </c>
      <c r="C93" s="39" t="s">
        <v>540</v>
      </c>
      <c r="D93" s="39">
        <v>-2.3941527541955137</v>
      </c>
      <c r="E93" s="39">
        <v>-2.3428038009090502</v>
      </c>
    </row>
    <row r="94" spans="1:6" ht="15.75" customHeight="1">
      <c r="A94" s="59"/>
      <c r="B94" s="39" t="s">
        <v>539</v>
      </c>
      <c r="C94" s="39" t="s">
        <v>537</v>
      </c>
      <c r="D94" s="39">
        <v>-2.1102113127628828</v>
      </c>
      <c r="E94" s="39">
        <v>-1.8260412934720343</v>
      </c>
    </row>
    <row r="95" spans="1:6" ht="15.75" customHeight="1">
      <c r="A95" s="59"/>
      <c r="B95" s="39" t="s">
        <v>538</v>
      </c>
      <c r="C95" s="39" t="s">
        <v>537</v>
      </c>
      <c r="D95" s="39">
        <v>-1.9840865491677313</v>
      </c>
      <c r="E95" s="39">
        <v>-2.2612146549496273</v>
      </c>
    </row>
    <row r="96" spans="1:6" ht="15.75" customHeight="1">
      <c r="A96" s="59"/>
      <c r="B96" s="39" t="s">
        <v>536</v>
      </c>
      <c r="C96" s="39" t="s">
        <v>535</v>
      </c>
      <c r="D96" s="39">
        <v>-2.2059092075254152</v>
      </c>
      <c r="E96" s="39">
        <v>-1.7230812325751097</v>
      </c>
    </row>
    <row r="97" spans="1:5" ht="15.75" customHeight="1">
      <c r="A97" s="59"/>
      <c r="B97" s="39" t="s">
        <v>534</v>
      </c>
      <c r="C97" s="39" t="s">
        <v>533</v>
      </c>
      <c r="D97" s="39">
        <v>-2.7115684256427737</v>
      </c>
      <c r="E97" s="39">
        <v>-2.2899584571496554</v>
      </c>
    </row>
    <row r="98" spans="1:5" ht="15.75" customHeight="1">
      <c r="A98" s="59"/>
      <c r="B98" s="39" t="s">
        <v>532</v>
      </c>
      <c r="C98" s="39" t="s">
        <v>531</v>
      </c>
      <c r="D98" s="39">
        <v>-1.9946820804679566</v>
      </c>
      <c r="E98" s="39">
        <v>-1.8885238161778608</v>
      </c>
    </row>
    <row r="99" spans="1:5" ht="15.75" customHeight="1">
      <c r="A99" s="59"/>
      <c r="B99" s="39" t="s">
        <v>530</v>
      </c>
      <c r="C99" s="39" t="s">
        <v>528</v>
      </c>
      <c r="D99" s="39">
        <v>-2.5331596499917124</v>
      </c>
      <c r="E99" s="39">
        <v>-2.3739643085815523</v>
      </c>
    </row>
    <row r="100" spans="1:5" ht="15.75" customHeight="1">
      <c r="A100" s="59"/>
      <c r="B100" s="39" t="s">
        <v>529</v>
      </c>
      <c r="C100" s="39" t="s">
        <v>528</v>
      </c>
      <c r="D100" s="39">
        <v>-2.3167090788103786</v>
      </c>
      <c r="E100" s="39">
        <v>-2.7797400156638208</v>
      </c>
    </row>
    <row r="101" spans="1:5" ht="15.75" customHeight="1">
      <c r="A101" s="59"/>
      <c r="B101" s="39" t="s">
        <v>527</v>
      </c>
      <c r="C101" s="39" t="s">
        <v>526</v>
      </c>
      <c r="D101" s="39">
        <v>-2.9585954837156114</v>
      </c>
      <c r="E101" s="39">
        <v>-2.9682752761646984</v>
      </c>
    </row>
    <row r="102" spans="1:5" ht="15.75" customHeight="1">
      <c r="A102" s="59"/>
      <c r="B102" s="39" t="s">
        <v>525</v>
      </c>
      <c r="C102" s="39" t="s">
        <v>524</v>
      </c>
      <c r="D102" s="39">
        <v>-2.3161155540582405</v>
      </c>
      <c r="E102" s="39">
        <v>-2.0315926633916295</v>
      </c>
    </row>
    <row r="103" spans="1:5" ht="15.75" customHeight="1">
      <c r="A103" s="59"/>
      <c r="B103" s="39" t="s">
        <v>523</v>
      </c>
      <c r="C103" s="39" t="s">
        <v>522</v>
      </c>
      <c r="D103" s="39">
        <v>-2.2169822671643415</v>
      </c>
      <c r="E103" s="39">
        <v>-2.3199576679470368</v>
      </c>
    </row>
    <row r="104" spans="1:5" ht="15.75" customHeight="1">
      <c r="A104" s="59"/>
      <c r="B104" s="39" t="s">
        <v>521</v>
      </c>
      <c r="C104" s="39" t="s">
        <v>520</v>
      </c>
      <c r="D104" s="39">
        <v>-2.1245444096681538</v>
      </c>
      <c r="E104" s="39">
        <v>-2.2303416837725862</v>
      </c>
    </row>
    <row r="105" spans="1:5" ht="15.75" customHeight="1">
      <c r="A105" s="59"/>
      <c r="B105" s="39" t="s">
        <v>519</v>
      </c>
      <c r="C105" s="39" t="s">
        <v>518</v>
      </c>
      <c r="D105" s="39">
        <v>-2.4108088020711378</v>
      </c>
      <c r="E105" s="39">
        <v>-2.3571429914438875</v>
      </c>
    </row>
    <row r="106" spans="1:5" ht="15.75" customHeight="1">
      <c r="A106" s="59"/>
      <c r="B106" s="39" t="s">
        <v>517</v>
      </c>
      <c r="C106" s="39" t="s">
        <v>516</v>
      </c>
      <c r="D106" s="39">
        <v>-1.9248775736301895</v>
      </c>
      <c r="E106" s="39">
        <v>-2.5999003838100405</v>
      </c>
    </row>
    <row r="107" spans="1:5" ht="15.75" customHeight="1">
      <c r="A107" s="59"/>
      <c r="B107" s="39" t="s">
        <v>515</v>
      </c>
      <c r="C107" s="39" t="s">
        <v>514</v>
      </c>
      <c r="D107" s="39">
        <v>-2.073506381055942</v>
      </c>
      <c r="E107" s="39">
        <v>-1.9174594254706798</v>
      </c>
    </row>
    <row r="108" spans="1:5" ht="15.75" customHeight="1">
      <c r="A108" s="59"/>
      <c r="B108" s="39" t="s">
        <v>513</v>
      </c>
      <c r="C108" s="39" t="s">
        <v>512</v>
      </c>
      <c r="D108" s="39">
        <v>-2.6385165628636607</v>
      </c>
      <c r="E108" s="39">
        <v>-1.9577683499819418</v>
      </c>
    </row>
    <row r="109" spans="1:5" ht="15.75" customHeight="1">
      <c r="A109" s="59"/>
      <c r="B109" s="39" t="s">
        <v>511</v>
      </c>
      <c r="C109" s="39" t="s">
        <v>510</v>
      </c>
      <c r="D109" s="39">
        <v>-2.1864930224627779</v>
      </c>
      <c r="E109" s="39">
        <v>-2.5759019443533244</v>
      </c>
    </row>
    <row r="110" spans="1:5" ht="15.75" customHeight="1">
      <c r="A110" s="59"/>
      <c r="B110" s="39" t="s">
        <v>509</v>
      </c>
      <c r="C110" s="39" t="s">
        <v>508</v>
      </c>
      <c r="D110" s="39">
        <v>-2.2110089746190811</v>
      </c>
      <c r="E110" s="39">
        <v>-2.5863948776290577</v>
      </c>
    </row>
    <row r="111" spans="1:5" ht="15.75" customHeight="1">
      <c r="A111" s="59"/>
      <c r="B111" s="39" t="s">
        <v>507</v>
      </c>
      <c r="C111" s="39" t="s">
        <v>506</v>
      </c>
      <c r="D111" s="39">
        <v>-2.4170473957009642</v>
      </c>
      <c r="E111" s="39">
        <v>-2.2272401693745176</v>
      </c>
    </row>
    <row r="112" spans="1:5" ht="15.75" customHeight="1">
      <c r="A112" s="59"/>
      <c r="B112" s="39" t="s">
        <v>505</v>
      </c>
      <c r="C112" s="39" t="s">
        <v>504</v>
      </c>
      <c r="D112" s="39">
        <v>-2.3285395381673277</v>
      </c>
      <c r="E112" s="39">
        <v>-2.3967732665266239</v>
      </c>
    </row>
    <row r="113" spans="1:6" ht="15.75" customHeight="1">
      <c r="A113" s="59"/>
      <c r="B113" s="39" t="s">
        <v>503</v>
      </c>
      <c r="C113" s="39" t="s">
        <v>502</v>
      </c>
      <c r="D113" s="39">
        <v>-2.1681966799618175</v>
      </c>
      <c r="E113" s="39">
        <v>-2.6233984975167042</v>
      </c>
    </row>
    <row r="114" spans="1:6" ht="15.75" customHeight="1">
      <c r="A114" s="59"/>
      <c r="B114" s="39" t="s">
        <v>501</v>
      </c>
      <c r="C114" s="39" t="s">
        <v>500</v>
      </c>
      <c r="D114" s="39">
        <v>-2.9069399334121147</v>
      </c>
      <c r="E114" s="39">
        <v>-3.2778650978848773</v>
      </c>
    </row>
    <row r="115" spans="1:6" ht="15.75" customHeight="1">
      <c r="A115" s="59"/>
      <c r="B115" s="39" t="s">
        <v>499</v>
      </c>
      <c r="C115" s="39" t="s">
        <v>498</v>
      </c>
      <c r="D115" s="39">
        <v>-2.3198550954187676</v>
      </c>
      <c r="E115" s="39">
        <v>-2.2493682694210877</v>
      </c>
    </row>
    <row r="116" spans="1:6" ht="15.75" customHeight="1">
      <c r="A116" s="59"/>
      <c r="B116" s="39" t="s">
        <v>497</v>
      </c>
      <c r="C116" s="39" t="s">
        <v>496</v>
      </c>
      <c r="D116" s="39">
        <v>-2.0360689481415428</v>
      </c>
      <c r="E116" s="39">
        <v>-1.9657313208325213</v>
      </c>
    </row>
    <row r="117" spans="1:6" ht="15.75" customHeight="1">
      <c r="A117" s="59"/>
      <c r="B117" s="39" t="s">
        <v>495</v>
      </c>
      <c r="C117" s="39" t="s">
        <v>494</v>
      </c>
      <c r="D117" s="39">
        <v>-2.4248371179960468</v>
      </c>
      <c r="E117" s="39">
        <v>-2.4305087968761927</v>
      </c>
    </row>
    <row r="118" spans="1:6" ht="15.75" customHeight="1">
      <c r="A118" s="59"/>
      <c r="B118" s="39" t="s">
        <v>493</v>
      </c>
      <c r="C118" s="39" t="s">
        <v>492</v>
      </c>
      <c r="D118" s="39">
        <v>-2.8349272249979371</v>
      </c>
      <c r="E118" s="39">
        <v>-2.6693827279431561</v>
      </c>
    </row>
    <row r="119" spans="1:6" ht="15.75" customHeight="1">
      <c r="A119" s="59"/>
      <c r="B119" s="39" t="s">
        <v>491</v>
      </c>
      <c r="C119" s="39" t="s">
        <v>490</v>
      </c>
      <c r="E119" s="39">
        <v>-1.1786218614591986</v>
      </c>
    </row>
    <row r="120" spans="1:6" ht="15.75" customHeight="1">
      <c r="A120" s="59"/>
      <c r="B120" s="39" t="s">
        <v>489</v>
      </c>
      <c r="C120" s="39" t="s">
        <v>488</v>
      </c>
      <c r="D120" s="39">
        <v>-2.900683834551752</v>
      </c>
      <c r="E120" s="39">
        <v>-2.6918570999377476</v>
      </c>
    </row>
    <row r="121" spans="1:6" ht="15.75" customHeight="1">
      <c r="A121" s="59"/>
      <c r="B121" s="39" t="s">
        <v>487</v>
      </c>
      <c r="C121" s="39" t="s">
        <v>486</v>
      </c>
      <c r="D121" s="39">
        <v>-2.1370089277750139</v>
      </c>
      <c r="E121" s="39">
        <v>-1.993484568884182</v>
      </c>
    </row>
    <row r="122" spans="1:6" ht="15.75" customHeight="1">
      <c r="A122" s="59"/>
      <c r="B122" s="39" t="s">
        <v>485</v>
      </c>
      <c r="C122" s="39" t="s">
        <v>484</v>
      </c>
      <c r="D122" s="39">
        <v>-1.4142238238702052</v>
      </c>
      <c r="E122" s="39">
        <v>-1.6480880665952802</v>
      </c>
    </row>
    <row r="123" spans="1:6" ht="15.75" customHeight="1">
      <c r="D123" s="40"/>
      <c r="E123" s="40"/>
      <c r="F123" s="40"/>
    </row>
    <row r="124" spans="1:6" ht="15.75" customHeight="1">
      <c r="D124" s="40"/>
      <c r="E124" s="40"/>
      <c r="F124" s="40"/>
    </row>
    <row r="125" spans="1:6" ht="15.75" customHeight="1">
      <c r="D125" s="40"/>
      <c r="E125" s="40"/>
      <c r="F125" s="40"/>
    </row>
    <row r="126" spans="1:6" ht="15.75" customHeight="1">
      <c r="D126" s="40"/>
      <c r="E126" s="40"/>
      <c r="F126" s="40"/>
    </row>
    <row r="127" spans="1:6" ht="15.75" customHeight="1">
      <c r="D127" s="40"/>
      <c r="E127" s="40"/>
      <c r="F127" s="40"/>
    </row>
    <row r="128" spans="1:6" ht="15.75" customHeight="1">
      <c r="D128" s="40"/>
      <c r="E128" s="40"/>
      <c r="F128" s="40"/>
    </row>
    <row r="129" spans="4:6" ht="15.75" customHeight="1">
      <c r="D129" s="40"/>
      <c r="E129" s="40"/>
      <c r="F129" s="40"/>
    </row>
    <row r="130" spans="4:6" ht="15.75" customHeight="1">
      <c r="D130" s="40"/>
      <c r="E130" s="40"/>
      <c r="F130" s="40"/>
    </row>
    <row r="131" spans="4:6" ht="15.75" customHeight="1">
      <c r="D131" s="40"/>
      <c r="E131" s="40"/>
      <c r="F131" s="40"/>
    </row>
    <row r="132" spans="4:6" ht="15.75" customHeight="1">
      <c r="D132" s="40"/>
      <c r="E132" s="40"/>
      <c r="F132" s="40"/>
    </row>
    <row r="133" spans="4:6" ht="15.75" customHeight="1">
      <c r="D133" s="40"/>
      <c r="E133" s="40"/>
      <c r="F133" s="40"/>
    </row>
    <row r="134" spans="4:6" ht="15.75" customHeight="1">
      <c r="D134" s="40"/>
      <c r="E134" s="40"/>
      <c r="F134" s="40"/>
    </row>
    <row r="135" spans="4:6" ht="15.75" customHeight="1">
      <c r="D135" s="40"/>
      <c r="E135" s="40"/>
      <c r="F135" s="40"/>
    </row>
    <row r="136" spans="4:6" ht="15.75" customHeight="1">
      <c r="D136" s="40"/>
      <c r="E136" s="40"/>
      <c r="F136" s="40"/>
    </row>
    <row r="137" spans="4:6" ht="15.75" customHeight="1">
      <c r="D137" s="40"/>
      <c r="E137" s="40"/>
      <c r="F137" s="40"/>
    </row>
    <row r="138" spans="4:6" ht="15.75" customHeight="1">
      <c r="D138" s="40"/>
      <c r="E138" s="40"/>
      <c r="F138" s="40"/>
    </row>
    <row r="139" spans="4:6" ht="15.75" customHeight="1">
      <c r="D139" s="40"/>
      <c r="E139" s="40"/>
      <c r="F139" s="40"/>
    </row>
    <row r="140" spans="4:6" ht="15.75" customHeight="1">
      <c r="D140" s="40"/>
      <c r="E140" s="40"/>
      <c r="F140" s="40"/>
    </row>
    <row r="141" spans="4:6" ht="15.75" customHeight="1">
      <c r="D141" s="40"/>
      <c r="E141" s="40"/>
      <c r="F141" s="40"/>
    </row>
    <row r="142" spans="4:6" ht="15.75" customHeight="1">
      <c r="D142" s="40"/>
      <c r="E142" s="40"/>
      <c r="F142" s="40"/>
    </row>
    <row r="143" spans="4:6" ht="15.75" customHeight="1">
      <c r="D143" s="40"/>
      <c r="E143" s="40"/>
      <c r="F143" s="40"/>
    </row>
    <row r="144" spans="4:6" ht="15.75" customHeight="1">
      <c r="D144" s="40"/>
      <c r="E144" s="40"/>
      <c r="F144" s="40"/>
    </row>
    <row r="145" spans="4:6" ht="15.75" customHeight="1">
      <c r="D145" s="40"/>
      <c r="E145" s="40"/>
      <c r="F145" s="40"/>
    </row>
    <row r="146" spans="4:6" ht="15.75" customHeight="1">
      <c r="D146" s="40"/>
      <c r="E146" s="40"/>
      <c r="F146" s="40"/>
    </row>
    <row r="147" spans="4:6" ht="15.75" customHeight="1">
      <c r="D147" s="40"/>
      <c r="E147" s="40"/>
      <c r="F147" s="40"/>
    </row>
    <row r="148" spans="4:6" ht="15.75" customHeight="1">
      <c r="D148" s="40"/>
      <c r="E148" s="40"/>
      <c r="F148" s="40"/>
    </row>
    <row r="149" spans="4:6" ht="15.75" customHeight="1">
      <c r="D149" s="40"/>
      <c r="E149" s="40"/>
      <c r="F149" s="40"/>
    </row>
    <row r="150" spans="4:6" ht="15.75" customHeight="1">
      <c r="D150" s="40"/>
      <c r="E150" s="40"/>
      <c r="F150" s="40"/>
    </row>
    <row r="151" spans="4:6" ht="15.75" customHeight="1">
      <c r="D151" s="40"/>
      <c r="E151" s="40"/>
      <c r="F151" s="40"/>
    </row>
    <row r="152" spans="4:6" ht="15.75" customHeight="1">
      <c r="D152" s="40"/>
      <c r="E152" s="40"/>
      <c r="F152" s="40"/>
    </row>
    <row r="153" spans="4:6" ht="15.75" customHeight="1">
      <c r="D153" s="40"/>
      <c r="E153" s="40"/>
      <c r="F153" s="40"/>
    </row>
    <row r="154" spans="4:6" ht="15.75" customHeight="1">
      <c r="D154" s="40"/>
      <c r="E154" s="40"/>
      <c r="F154" s="40"/>
    </row>
    <row r="155" spans="4:6" ht="15.75" customHeight="1">
      <c r="D155" s="40"/>
      <c r="E155" s="40"/>
      <c r="F155" s="40"/>
    </row>
    <row r="156" spans="4:6" ht="15.75" customHeight="1">
      <c r="D156" s="40"/>
      <c r="E156" s="40"/>
      <c r="F156" s="40"/>
    </row>
    <row r="157" spans="4:6" ht="15.75" customHeight="1">
      <c r="D157" s="40"/>
      <c r="E157" s="40"/>
      <c r="F157" s="40"/>
    </row>
    <row r="158" spans="4:6" ht="15.75" customHeight="1">
      <c r="D158" s="40"/>
      <c r="E158" s="40"/>
      <c r="F158" s="40"/>
    </row>
    <row r="159" spans="4:6" ht="15.75" customHeight="1">
      <c r="D159" s="40"/>
      <c r="E159" s="40"/>
      <c r="F159" s="40"/>
    </row>
    <row r="160" spans="4:6" ht="15.75" customHeight="1">
      <c r="D160" s="40"/>
      <c r="E160" s="40"/>
      <c r="F160" s="40"/>
    </row>
    <row r="161" spans="4:6" ht="15.75" customHeight="1">
      <c r="D161" s="40"/>
      <c r="E161" s="40"/>
      <c r="F161" s="40"/>
    </row>
    <row r="162" spans="4:6" ht="15.75" customHeight="1">
      <c r="D162" s="40"/>
      <c r="E162" s="40"/>
      <c r="F162" s="40"/>
    </row>
    <row r="163" spans="4:6" ht="15.75" customHeight="1">
      <c r="D163" s="40"/>
      <c r="E163" s="40"/>
      <c r="F163" s="40"/>
    </row>
    <row r="164" spans="4:6" ht="15.75" customHeight="1">
      <c r="D164" s="40"/>
      <c r="E164" s="40"/>
      <c r="F164" s="40"/>
    </row>
    <row r="165" spans="4:6" ht="15.75" customHeight="1">
      <c r="D165" s="40"/>
      <c r="E165" s="40"/>
      <c r="F165" s="40"/>
    </row>
    <row r="166" spans="4:6" ht="15.75" customHeight="1">
      <c r="D166" s="40"/>
      <c r="E166" s="40"/>
      <c r="F166" s="40"/>
    </row>
    <row r="167" spans="4:6" ht="15.75" customHeight="1">
      <c r="D167" s="40"/>
      <c r="E167" s="40"/>
      <c r="F167" s="40"/>
    </row>
    <row r="168" spans="4:6" ht="15.75" customHeight="1">
      <c r="D168" s="40"/>
      <c r="E168" s="40"/>
      <c r="F168" s="40"/>
    </row>
    <row r="169" spans="4:6" ht="15.75" customHeight="1">
      <c r="D169" s="40"/>
      <c r="E169" s="40"/>
      <c r="F169" s="40"/>
    </row>
    <row r="170" spans="4:6" ht="15.75" customHeight="1">
      <c r="D170" s="40"/>
      <c r="E170" s="40"/>
      <c r="F170" s="40"/>
    </row>
    <row r="171" spans="4:6" ht="15.75" customHeight="1">
      <c r="D171" s="40"/>
      <c r="E171" s="40"/>
      <c r="F171" s="40"/>
    </row>
    <row r="172" spans="4:6" ht="15.75" customHeight="1">
      <c r="D172" s="40"/>
      <c r="E172" s="40"/>
      <c r="F172" s="40"/>
    </row>
    <row r="173" spans="4:6" ht="15.75" customHeight="1">
      <c r="D173" s="40"/>
      <c r="E173" s="40"/>
      <c r="F173" s="40"/>
    </row>
    <row r="174" spans="4:6" ht="15.75" customHeight="1">
      <c r="D174" s="40"/>
      <c r="E174" s="40"/>
      <c r="F174" s="40"/>
    </row>
    <row r="175" spans="4:6" ht="15.75" customHeight="1">
      <c r="D175" s="40"/>
      <c r="E175" s="40"/>
      <c r="F175" s="40"/>
    </row>
    <row r="176" spans="4:6" ht="15.75" customHeight="1">
      <c r="D176" s="40"/>
      <c r="E176" s="40"/>
      <c r="F176" s="40"/>
    </row>
    <row r="177" spans="4:6" ht="15.75" customHeight="1">
      <c r="D177" s="40"/>
      <c r="E177" s="40"/>
      <c r="F177" s="40"/>
    </row>
    <row r="178" spans="4:6" ht="15.75" customHeight="1">
      <c r="D178" s="40"/>
      <c r="E178" s="40"/>
      <c r="F178" s="40"/>
    </row>
    <row r="179" spans="4:6" ht="15.75" customHeight="1">
      <c r="D179" s="40"/>
      <c r="E179" s="40"/>
      <c r="F179" s="40"/>
    </row>
    <row r="180" spans="4:6" ht="15.75" customHeight="1">
      <c r="D180" s="40"/>
      <c r="E180" s="40"/>
      <c r="F180" s="40"/>
    </row>
    <row r="181" spans="4:6" ht="15.75" customHeight="1">
      <c r="D181" s="40"/>
      <c r="E181" s="40"/>
      <c r="F181" s="40"/>
    </row>
    <row r="182" spans="4:6" ht="15.75" customHeight="1">
      <c r="D182" s="40"/>
      <c r="E182" s="40"/>
      <c r="F182" s="40"/>
    </row>
    <row r="183" spans="4:6" ht="15.75" customHeight="1">
      <c r="D183" s="40"/>
      <c r="E183" s="40"/>
      <c r="F183" s="40"/>
    </row>
    <row r="184" spans="4:6" ht="15.75" customHeight="1">
      <c r="D184" s="40"/>
      <c r="E184" s="40"/>
      <c r="F184" s="40"/>
    </row>
    <row r="185" spans="4:6" ht="15.75" customHeight="1">
      <c r="D185" s="40"/>
      <c r="E185" s="40"/>
      <c r="F185" s="40"/>
    </row>
    <row r="186" spans="4:6" ht="15.75" customHeight="1">
      <c r="D186" s="40"/>
      <c r="E186" s="40"/>
      <c r="F186" s="40"/>
    </row>
    <row r="187" spans="4:6" ht="15.75" customHeight="1">
      <c r="D187" s="40"/>
      <c r="E187" s="40"/>
      <c r="F187" s="40"/>
    </row>
    <row r="188" spans="4:6" ht="15.75" customHeight="1">
      <c r="D188" s="40"/>
      <c r="E188" s="40"/>
      <c r="F188" s="40"/>
    </row>
    <row r="189" spans="4:6" ht="15.75" customHeight="1">
      <c r="D189" s="40"/>
      <c r="E189" s="40"/>
      <c r="F189" s="40"/>
    </row>
    <row r="190" spans="4:6" ht="15.75" customHeight="1">
      <c r="D190" s="40"/>
      <c r="E190" s="40"/>
      <c r="F190" s="40"/>
    </row>
    <row r="191" spans="4:6" ht="15.75" customHeight="1">
      <c r="D191" s="40"/>
      <c r="E191" s="40"/>
      <c r="F191" s="40"/>
    </row>
    <row r="192" spans="4:6" ht="15.75" customHeight="1">
      <c r="D192" s="40"/>
      <c r="E192" s="40"/>
      <c r="F192" s="40"/>
    </row>
    <row r="193" spans="4:6" ht="15.75" customHeight="1">
      <c r="D193" s="40"/>
      <c r="E193" s="40"/>
      <c r="F193" s="40"/>
    </row>
    <row r="194" spans="4:6" ht="15.75" customHeight="1">
      <c r="D194" s="40"/>
      <c r="E194" s="40"/>
      <c r="F194" s="40"/>
    </row>
    <row r="195" spans="4:6" ht="15.75" customHeight="1">
      <c r="D195" s="40"/>
      <c r="E195" s="40"/>
      <c r="F195" s="40"/>
    </row>
    <row r="196" spans="4:6" ht="15.75" customHeight="1">
      <c r="D196" s="40"/>
      <c r="E196" s="40"/>
      <c r="F196" s="40"/>
    </row>
    <row r="197" spans="4:6" ht="15.75" customHeight="1">
      <c r="D197" s="40"/>
      <c r="E197" s="40"/>
      <c r="F197" s="40"/>
    </row>
    <row r="198" spans="4:6" ht="15.75" customHeight="1">
      <c r="D198" s="40"/>
      <c r="E198" s="40"/>
      <c r="F198" s="40"/>
    </row>
    <row r="199" spans="4:6" ht="15.75" customHeight="1">
      <c r="D199" s="40"/>
      <c r="E199" s="40"/>
      <c r="F199" s="40"/>
    </row>
    <row r="200" spans="4:6" ht="15.75" customHeight="1">
      <c r="D200" s="40"/>
      <c r="E200" s="40"/>
      <c r="F200" s="40"/>
    </row>
    <row r="201" spans="4:6" ht="15.75" customHeight="1">
      <c r="D201" s="40"/>
      <c r="E201" s="40"/>
      <c r="F201" s="40"/>
    </row>
    <row r="202" spans="4:6" ht="15.75" customHeight="1">
      <c r="D202" s="40"/>
      <c r="E202" s="40"/>
      <c r="F202" s="40"/>
    </row>
    <row r="203" spans="4:6" ht="15.75" customHeight="1">
      <c r="D203" s="40"/>
      <c r="E203" s="40"/>
      <c r="F203" s="40"/>
    </row>
    <row r="204" spans="4:6" ht="15.75" customHeight="1">
      <c r="D204" s="40"/>
      <c r="E204" s="40"/>
      <c r="F204" s="40"/>
    </row>
    <row r="205" spans="4:6" ht="15.75" customHeight="1">
      <c r="D205" s="40"/>
      <c r="E205" s="40"/>
      <c r="F205" s="40"/>
    </row>
    <row r="206" spans="4:6" ht="15.75" customHeight="1">
      <c r="D206" s="40"/>
      <c r="E206" s="40"/>
      <c r="F206" s="40"/>
    </row>
    <row r="207" spans="4:6" ht="15.75" customHeight="1">
      <c r="D207" s="40"/>
      <c r="E207" s="40"/>
      <c r="F207" s="40"/>
    </row>
    <row r="208" spans="4:6" ht="15.75" customHeight="1">
      <c r="D208" s="40"/>
      <c r="E208" s="40"/>
      <c r="F208" s="40"/>
    </row>
    <row r="209" spans="4:6" ht="15.75" customHeight="1">
      <c r="D209" s="40"/>
      <c r="E209" s="40"/>
      <c r="F209" s="40"/>
    </row>
    <row r="210" spans="4:6" ht="15.75" customHeight="1">
      <c r="D210" s="40"/>
      <c r="E210" s="40"/>
      <c r="F210" s="40"/>
    </row>
    <row r="211" spans="4:6" ht="15.75" customHeight="1">
      <c r="D211" s="40"/>
      <c r="E211" s="40"/>
      <c r="F211" s="40"/>
    </row>
    <row r="212" spans="4:6" ht="15.75" customHeight="1">
      <c r="D212" s="40"/>
      <c r="E212" s="40"/>
      <c r="F212" s="40"/>
    </row>
    <row r="213" spans="4:6" ht="15.75" customHeight="1">
      <c r="D213" s="40"/>
      <c r="E213" s="40"/>
      <c r="F213" s="40"/>
    </row>
    <row r="214" spans="4:6" ht="15.75" customHeight="1">
      <c r="D214" s="40"/>
      <c r="E214" s="40"/>
      <c r="F214" s="40"/>
    </row>
    <row r="215" spans="4:6" ht="15.75" customHeight="1">
      <c r="D215" s="40"/>
      <c r="E215" s="40"/>
      <c r="F215" s="40"/>
    </row>
    <row r="216" spans="4:6" ht="15.75" customHeight="1">
      <c r="D216" s="40"/>
      <c r="E216" s="40"/>
      <c r="F216" s="40"/>
    </row>
    <row r="217" spans="4:6" ht="15.75" customHeight="1">
      <c r="D217" s="40"/>
      <c r="E217" s="40"/>
      <c r="F217" s="40"/>
    </row>
    <row r="218" spans="4:6" ht="15.75" customHeight="1">
      <c r="D218" s="40"/>
      <c r="E218" s="40"/>
      <c r="F218" s="40"/>
    </row>
    <row r="219" spans="4:6" ht="15.75" customHeight="1">
      <c r="D219" s="40"/>
      <c r="E219" s="40"/>
      <c r="F219" s="40"/>
    </row>
    <row r="220" spans="4:6" ht="15.75" customHeight="1">
      <c r="D220" s="40"/>
      <c r="E220" s="40"/>
      <c r="F220" s="40"/>
    </row>
    <row r="221" spans="4:6" ht="15.75" customHeight="1">
      <c r="D221" s="40"/>
      <c r="E221" s="40"/>
      <c r="F221" s="40"/>
    </row>
    <row r="222" spans="4:6" ht="15.75" customHeight="1">
      <c r="D222" s="40"/>
      <c r="E222" s="40"/>
      <c r="F222" s="40"/>
    </row>
    <row r="223" spans="4:6" ht="15.75" customHeight="1">
      <c r="D223" s="40"/>
      <c r="E223" s="40"/>
      <c r="F223" s="40"/>
    </row>
    <row r="224" spans="4:6" ht="15.75" customHeight="1">
      <c r="D224" s="40"/>
      <c r="E224" s="40"/>
      <c r="F224" s="40"/>
    </row>
    <row r="225" spans="4:6" ht="15.75" customHeight="1">
      <c r="D225" s="40"/>
      <c r="E225" s="40"/>
      <c r="F225" s="40"/>
    </row>
    <row r="226" spans="4:6" ht="15.75" customHeight="1">
      <c r="D226" s="40"/>
      <c r="E226" s="40"/>
      <c r="F226" s="40"/>
    </row>
    <row r="227" spans="4:6" ht="15.75" customHeight="1">
      <c r="D227" s="40"/>
      <c r="E227" s="40"/>
      <c r="F227" s="40"/>
    </row>
    <row r="228" spans="4:6" ht="15.75" customHeight="1">
      <c r="D228" s="40"/>
      <c r="E228" s="40"/>
      <c r="F228" s="40"/>
    </row>
    <row r="229" spans="4:6" ht="15.75" customHeight="1">
      <c r="D229" s="40"/>
      <c r="E229" s="40"/>
      <c r="F229" s="40"/>
    </row>
    <row r="230" spans="4:6" ht="15.75" customHeight="1">
      <c r="D230" s="40"/>
      <c r="E230" s="40"/>
      <c r="F230" s="40"/>
    </row>
    <row r="231" spans="4:6" ht="15.75" customHeight="1">
      <c r="D231" s="40"/>
      <c r="E231" s="40"/>
      <c r="F231" s="40"/>
    </row>
    <row r="232" spans="4:6" ht="15.75" customHeight="1">
      <c r="D232" s="40"/>
      <c r="E232" s="40"/>
      <c r="F232" s="40"/>
    </row>
    <row r="233" spans="4:6" ht="15.75" customHeight="1">
      <c r="D233" s="40"/>
      <c r="E233" s="40"/>
      <c r="F233" s="40"/>
    </row>
    <row r="234" spans="4:6" ht="15.75" customHeight="1">
      <c r="D234" s="40"/>
      <c r="E234" s="40"/>
      <c r="F234" s="40"/>
    </row>
    <row r="235" spans="4:6" ht="15.75" customHeight="1">
      <c r="D235" s="40"/>
      <c r="E235" s="40"/>
      <c r="F235" s="40"/>
    </row>
    <row r="236" spans="4:6" ht="15.75" customHeight="1">
      <c r="D236" s="40"/>
      <c r="E236" s="40"/>
      <c r="F236" s="40"/>
    </row>
    <row r="237" spans="4:6" ht="15.75" customHeight="1">
      <c r="D237" s="40"/>
      <c r="E237" s="40"/>
      <c r="F237" s="40"/>
    </row>
    <row r="238" spans="4:6" ht="15.75" customHeight="1">
      <c r="D238" s="40"/>
      <c r="E238" s="40"/>
      <c r="F238" s="40"/>
    </row>
    <row r="239" spans="4:6" ht="15.75" customHeight="1">
      <c r="D239" s="40"/>
      <c r="E239" s="40"/>
      <c r="F239" s="40"/>
    </row>
    <row r="240" spans="4:6" ht="15.75" customHeight="1">
      <c r="D240" s="40"/>
      <c r="E240" s="40"/>
      <c r="F240" s="40"/>
    </row>
    <row r="241" spans="4:6" ht="15.75" customHeight="1">
      <c r="D241" s="40"/>
      <c r="E241" s="40"/>
      <c r="F241" s="40"/>
    </row>
    <row r="242" spans="4:6" ht="15.75" customHeight="1">
      <c r="D242" s="40"/>
      <c r="E242" s="40"/>
      <c r="F242" s="40"/>
    </row>
    <row r="243" spans="4:6" ht="15.75" customHeight="1">
      <c r="D243" s="40"/>
      <c r="E243" s="40"/>
      <c r="F243" s="40"/>
    </row>
    <row r="244" spans="4:6" ht="15.75" customHeight="1">
      <c r="D244" s="40"/>
      <c r="E244" s="40"/>
      <c r="F244" s="40"/>
    </row>
    <row r="245" spans="4:6" ht="15.75" customHeight="1">
      <c r="D245" s="40"/>
      <c r="E245" s="40"/>
      <c r="F245" s="40"/>
    </row>
    <row r="246" spans="4:6" ht="15.75" customHeight="1">
      <c r="D246" s="40"/>
      <c r="E246" s="40"/>
      <c r="F246" s="40"/>
    </row>
    <row r="247" spans="4:6" ht="15.75" customHeight="1">
      <c r="D247" s="40"/>
      <c r="E247" s="40"/>
      <c r="F247" s="40"/>
    </row>
    <row r="248" spans="4:6" ht="15.75" customHeight="1">
      <c r="D248" s="40"/>
      <c r="E248" s="40"/>
      <c r="F248" s="40"/>
    </row>
    <row r="249" spans="4:6" ht="15.75" customHeight="1">
      <c r="D249" s="40"/>
      <c r="E249" s="40"/>
      <c r="F249" s="40"/>
    </row>
    <row r="250" spans="4:6" ht="15.75" customHeight="1">
      <c r="D250" s="40"/>
      <c r="E250" s="40"/>
      <c r="F250" s="40"/>
    </row>
    <row r="251" spans="4:6" ht="15.75" customHeight="1">
      <c r="D251" s="40"/>
      <c r="E251" s="40"/>
      <c r="F251" s="40"/>
    </row>
    <row r="252" spans="4:6" ht="15.75" customHeight="1">
      <c r="D252" s="40"/>
      <c r="E252" s="40"/>
      <c r="F252" s="40"/>
    </row>
    <row r="253" spans="4:6" ht="15.75" customHeight="1">
      <c r="D253" s="40"/>
      <c r="E253" s="40"/>
      <c r="F253" s="40"/>
    </row>
    <row r="254" spans="4:6" ht="15.75" customHeight="1">
      <c r="D254" s="40"/>
      <c r="E254" s="40"/>
      <c r="F254" s="40"/>
    </row>
    <row r="255" spans="4:6" ht="15.75" customHeight="1">
      <c r="D255" s="40"/>
      <c r="E255" s="40"/>
      <c r="F255" s="40"/>
    </row>
    <row r="256" spans="4:6" ht="15.75" customHeight="1">
      <c r="D256" s="40"/>
      <c r="E256" s="40"/>
      <c r="F256" s="40"/>
    </row>
    <row r="257" spans="4:6" ht="15.75" customHeight="1">
      <c r="D257" s="40"/>
      <c r="E257" s="40"/>
      <c r="F257" s="40"/>
    </row>
    <row r="258" spans="4:6" ht="15.75" customHeight="1">
      <c r="D258" s="40"/>
      <c r="E258" s="40"/>
      <c r="F258" s="40"/>
    </row>
    <row r="259" spans="4:6" ht="15.75" customHeight="1">
      <c r="D259" s="40"/>
      <c r="E259" s="40"/>
      <c r="F259" s="40"/>
    </row>
    <row r="260" spans="4:6" ht="15.75" customHeight="1">
      <c r="D260" s="40"/>
      <c r="E260" s="40"/>
      <c r="F260" s="40"/>
    </row>
    <row r="261" spans="4:6" ht="15.75" customHeight="1">
      <c r="D261" s="40"/>
      <c r="E261" s="40"/>
      <c r="F261" s="40"/>
    </row>
    <row r="262" spans="4:6" ht="15.75" customHeight="1">
      <c r="D262" s="40"/>
      <c r="E262" s="40"/>
      <c r="F262" s="40"/>
    </row>
    <row r="263" spans="4:6" ht="15.75" customHeight="1">
      <c r="D263" s="40"/>
      <c r="E263" s="40"/>
      <c r="F263" s="40"/>
    </row>
    <row r="264" spans="4:6" ht="15.75" customHeight="1">
      <c r="D264" s="40"/>
      <c r="E264" s="40"/>
      <c r="F264" s="40"/>
    </row>
    <row r="265" spans="4:6" ht="15.75" customHeight="1">
      <c r="D265" s="40"/>
      <c r="E265" s="40"/>
      <c r="F265" s="40"/>
    </row>
    <row r="266" spans="4:6" ht="15.75" customHeight="1">
      <c r="D266" s="40"/>
      <c r="E266" s="40"/>
      <c r="F266" s="40"/>
    </row>
    <row r="267" spans="4:6" ht="15.75" customHeight="1">
      <c r="D267" s="40"/>
      <c r="E267" s="40"/>
      <c r="F267" s="40"/>
    </row>
    <row r="268" spans="4:6" ht="15.75" customHeight="1">
      <c r="D268" s="40"/>
      <c r="E268" s="40"/>
      <c r="F268" s="40"/>
    </row>
    <row r="269" spans="4:6" ht="15.75" customHeight="1">
      <c r="D269" s="40"/>
      <c r="E269" s="40"/>
      <c r="F269" s="40"/>
    </row>
    <row r="270" spans="4:6" ht="15.75" customHeight="1">
      <c r="D270" s="40"/>
      <c r="E270" s="40"/>
      <c r="F270" s="40"/>
    </row>
    <row r="271" spans="4:6" ht="15.75" customHeight="1">
      <c r="D271" s="40"/>
      <c r="E271" s="40"/>
      <c r="F271" s="40"/>
    </row>
    <row r="272" spans="4:6" ht="15.75" customHeight="1">
      <c r="D272" s="40"/>
      <c r="E272" s="40"/>
      <c r="F272" s="40"/>
    </row>
    <row r="273" spans="4:6" ht="15.75" customHeight="1">
      <c r="D273" s="40"/>
      <c r="E273" s="40"/>
      <c r="F273" s="40"/>
    </row>
    <row r="274" spans="4:6" ht="15.75" customHeight="1">
      <c r="D274" s="40"/>
      <c r="E274" s="40"/>
      <c r="F274" s="40"/>
    </row>
    <row r="275" spans="4:6" ht="15.75" customHeight="1">
      <c r="D275" s="40"/>
      <c r="E275" s="40"/>
      <c r="F275" s="40"/>
    </row>
    <row r="276" spans="4:6" ht="15.75" customHeight="1">
      <c r="D276" s="40"/>
      <c r="E276" s="40"/>
      <c r="F276" s="40"/>
    </row>
    <row r="277" spans="4:6" ht="15.75" customHeight="1">
      <c r="D277" s="40"/>
      <c r="E277" s="40"/>
      <c r="F277" s="40"/>
    </row>
    <row r="278" spans="4:6" ht="15.75" customHeight="1">
      <c r="D278" s="40"/>
      <c r="E278" s="40"/>
      <c r="F278" s="40"/>
    </row>
    <row r="279" spans="4:6" ht="15.75" customHeight="1">
      <c r="D279" s="40"/>
      <c r="E279" s="40"/>
      <c r="F279" s="40"/>
    </row>
    <row r="280" spans="4:6" ht="15.75" customHeight="1">
      <c r="D280" s="40"/>
      <c r="E280" s="40"/>
      <c r="F280" s="40"/>
    </row>
    <row r="281" spans="4:6" ht="15.75" customHeight="1">
      <c r="D281" s="40"/>
      <c r="E281" s="40"/>
      <c r="F281" s="40"/>
    </row>
    <row r="282" spans="4:6" ht="15.75" customHeight="1">
      <c r="D282" s="40"/>
      <c r="E282" s="40"/>
      <c r="F282" s="40"/>
    </row>
    <row r="283" spans="4:6" ht="15.75" customHeight="1">
      <c r="D283" s="40"/>
      <c r="E283" s="40"/>
      <c r="F283" s="40"/>
    </row>
    <row r="284" spans="4:6" ht="15.75" customHeight="1">
      <c r="D284" s="40"/>
      <c r="E284" s="40"/>
      <c r="F284" s="40"/>
    </row>
    <row r="285" spans="4:6" ht="15.75" customHeight="1">
      <c r="D285" s="40"/>
      <c r="E285" s="40"/>
      <c r="F285" s="40"/>
    </row>
    <row r="286" spans="4:6" ht="15.75" customHeight="1">
      <c r="D286" s="40"/>
      <c r="E286" s="40"/>
      <c r="F286" s="40"/>
    </row>
    <row r="287" spans="4:6" ht="15.75" customHeight="1">
      <c r="D287" s="40"/>
      <c r="E287" s="40"/>
      <c r="F287" s="40"/>
    </row>
    <row r="288" spans="4:6" ht="15.75" customHeight="1">
      <c r="D288" s="40"/>
      <c r="E288" s="40"/>
      <c r="F288" s="40"/>
    </row>
    <row r="289" spans="4:6" ht="15.75" customHeight="1">
      <c r="D289" s="40"/>
      <c r="E289" s="40"/>
      <c r="F289" s="40"/>
    </row>
    <row r="290" spans="4:6" ht="15.75" customHeight="1">
      <c r="D290" s="40"/>
      <c r="E290" s="40"/>
      <c r="F290" s="40"/>
    </row>
    <row r="291" spans="4:6" ht="15.75" customHeight="1">
      <c r="D291" s="40"/>
      <c r="E291" s="40"/>
      <c r="F291" s="40"/>
    </row>
    <row r="292" spans="4:6" ht="15.75" customHeight="1">
      <c r="D292" s="40"/>
      <c r="E292" s="40"/>
      <c r="F292" s="40"/>
    </row>
    <row r="293" spans="4:6" ht="15.75" customHeight="1">
      <c r="D293" s="40"/>
      <c r="E293" s="40"/>
      <c r="F293" s="40"/>
    </row>
    <row r="294" spans="4:6" ht="15.75" customHeight="1">
      <c r="D294" s="40"/>
      <c r="E294" s="40"/>
      <c r="F294" s="40"/>
    </row>
    <row r="295" spans="4:6" ht="15.75" customHeight="1">
      <c r="D295" s="40"/>
      <c r="E295" s="40"/>
      <c r="F295" s="40"/>
    </row>
    <row r="296" spans="4:6" ht="15.75" customHeight="1">
      <c r="D296" s="40"/>
      <c r="E296" s="40"/>
      <c r="F296" s="40"/>
    </row>
    <row r="297" spans="4:6" ht="15.75" customHeight="1">
      <c r="D297" s="40"/>
      <c r="E297" s="40"/>
      <c r="F297" s="40"/>
    </row>
    <row r="298" spans="4:6" ht="15.75" customHeight="1">
      <c r="D298" s="40"/>
      <c r="E298" s="40"/>
      <c r="F298" s="40"/>
    </row>
    <row r="299" spans="4:6" ht="15.75" customHeight="1">
      <c r="D299" s="40"/>
      <c r="E299" s="40"/>
      <c r="F299" s="40"/>
    </row>
    <row r="300" spans="4:6" ht="15.75" customHeight="1">
      <c r="D300" s="40"/>
      <c r="E300" s="40"/>
      <c r="F300" s="40"/>
    </row>
    <row r="301" spans="4:6" ht="15.75" customHeight="1">
      <c r="D301" s="40"/>
      <c r="E301" s="40"/>
      <c r="F301" s="40"/>
    </row>
    <row r="302" spans="4:6" ht="15.75" customHeight="1">
      <c r="D302" s="40"/>
      <c r="E302" s="40"/>
      <c r="F302" s="40"/>
    </row>
    <row r="303" spans="4:6" ht="15.75" customHeight="1">
      <c r="D303" s="40"/>
      <c r="E303" s="40"/>
      <c r="F303" s="40"/>
    </row>
    <row r="304" spans="4:6" ht="15.75" customHeight="1">
      <c r="D304" s="40"/>
      <c r="E304" s="40"/>
      <c r="F304" s="40"/>
    </row>
    <row r="305" spans="4:6" ht="15.75" customHeight="1">
      <c r="D305" s="40"/>
      <c r="E305" s="40"/>
      <c r="F305" s="40"/>
    </row>
    <row r="306" spans="4:6" ht="15.75" customHeight="1">
      <c r="D306" s="40"/>
      <c r="E306" s="40"/>
      <c r="F306" s="40"/>
    </row>
    <row r="307" spans="4:6" ht="15.75" customHeight="1">
      <c r="D307" s="40"/>
      <c r="E307" s="40"/>
      <c r="F307" s="40"/>
    </row>
    <row r="308" spans="4:6" ht="15.75" customHeight="1">
      <c r="D308" s="40"/>
      <c r="E308" s="40"/>
      <c r="F308" s="40"/>
    </row>
    <row r="309" spans="4:6" ht="15.75" customHeight="1">
      <c r="D309" s="40"/>
      <c r="E309" s="40"/>
      <c r="F309" s="40"/>
    </row>
    <row r="310" spans="4:6" ht="15.75" customHeight="1">
      <c r="D310" s="40"/>
      <c r="E310" s="40"/>
      <c r="F310" s="40"/>
    </row>
    <row r="311" spans="4:6" ht="15.75" customHeight="1">
      <c r="D311" s="40"/>
      <c r="E311" s="40"/>
      <c r="F311" s="40"/>
    </row>
    <row r="312" spans="4:6" ht="15.75" customHeight="1">
      <c r="D312" s="40"/>
      <c r="E312" s="40"/>
      <c r="F312" s="40"/>
    </row>
    <row r="313" spans="4:6" ht="15.75" customHeight="1">
      <c r="D313" s="40"/>
      <c r="E313" s="40"/>
      <c r="F313" s="40"/>
    </row>
    <row r="314" spans="4:6" ht="15.75" customHeight="1">
      <c r="D314" s="40"/>
      <c r="E314" s="40"/>
      <c r="F314" s="40"/>
    </row>
    <row r="315" spans="4:6" ht="15.75" customHeight="1">
      <c r="D315" s="40"/>
      <c r="E315" s="40"/>
      <c r="F315" s="40"/>
    </row>
    <row r="316" spans="4:6" ht="15.75" customHeight="1">
      <c r="D316" s="40"/>
      <c r="E316" s="40"/>
      <c r="F316" s="40"/>
    </row>
    <row r="317" spans="4:6" ht="15.75" customHeight="1">
      <c r="D317" s="40"/>
      <c r="E317" s="40"/>
      <c r="F317" s="40"/>
    </row>
    <row r="318" spans="4:6" ht="15.75" customHeight="1">
      <c r="D318" s="40"/>
      <c r="E318" s="40"/>
      <c r="F318" s="40"/>
    </row>
    <row r="319" spans="4:6" ht="15.75" customHeight="1">
      <c r="D319" s="40"/>
      <c r="E319" s="40"/>
      <c r="F319" s="40"/>
    </row>
    <row r="320" spans="4:6" ht="15.75" customHeight="1">
      <c r="D320" s="40"/>
      <c r="E320" s="40"/>
      <c r="F320" s="40"/>
    </row>
    <row r="321" spans="4:6" ht="15.75" customHeight="1">
      <c r="D321" s="40"/>
      <c r="E321" s="40"/>
      <c r="F321" s="40"/>
    </row>
    <row r="322" spans="4:6" ht="15.75" customHeight="1">
      <c r="D322" s="40"/>
      <c r="E322" s="40"/>
      <c r="F322" s="40"/>
    </row>
    <row r="323" spans="4:6" ht="15.75" customHeight="1">
      <c r="D323" s="40"/>
      <c r="E323" s="40"/>
      <c r="F323" s="40"/>
    </row>
    <row r="324" spans="4:6" ht="15.75" customHeight="1">
      <c r="D324" s="40"/>
      <c r="E324" s="40"/>
      <c r="F324" s="40"/>
    </row>
    <row r="325" spans="4:6" ht="15.75" customHeight="1">
      <c r="D325" s="40"/>
      <c r="E325" s="40"/>
      <c r="F325" s="40"/>
    </row>
    <row r="326" spans="4:6" ht="15.75" customHeight="1">
      <c r="D326" s="40"/>
      <c r="E326" s="40"/>
      <c r="F326" s="40"/>
    </row>
    <row r="327" spans="4:6" ht="15.75" customHeight="1">
      <c r="D327" s="40"/>
      <c r="E327" s="40"/>
      <c r="F327" s="40"/>
    </row>
    <row r="328" spans="4:6" ht="15.75" customHeight="1">
      <c r="D328" s="40"/>
      <c r="E328" s="40"/>
      <c r="F328" s="40"/>
    </row>
    <row r="329" spans="4:6" ht="15.75" customHeight="1">
      <c r="D329" s="40"/>
      <c r="E329" s="40"/>
      <c r="F329" s="40"/>
    </row>
    <row r="330" spans="4:6" ht="15.75" customHeight="1">
      <c r="D330" s="40"/>
      <c r="E330" s="40"/>
      <c r="F330" s="40"/>
    </row>
    <row r="331" spans="4:6" ht="15.75" customHeight="1">
      <c r="D331" s="40"/>
      <c r="E331" s="40"/>
      <c r="F331" s="40"/>
    </row>
    <row r="332" spans="4:6" ht="15.75" customHeight="1">
      <c r="D332" s="40"/>
      <c r="E332" s="40"/>
      <c r="F332" s="40"/>
    </row>
    <row r="333" spans="4:6" ht="15.75" customHeight="1">
      <c r="D333" s="40"/>
      <c r="E333" s="40"/>
      <c r="F333" s="40"/>
    </row>
    <row r="334" spans="4:6" ht="15.75" customHeight="1">
      <c r="D334" s="40"/>
      <c r="E334" s="40"/>
      <c r="F334" s="40"/>
    </row>
    <row r="335" spans="4:6" ht="15.75" customHeight="1">
      <c r="D335" s="40"/>
      <c r="E335" s="40"/>
      <c r="F335" s="40"/>
    </row>
    <row r="336" spans="4:6" ht="15.75" customHeight="1">
      <c r="D336" s="40"/>
      <c r="E336" s="40"/>
      <c r="F336" s="40"/>
    </row>
    <row r="337" spans="4:6" ht="15.75" customHeight="1">
      <c r="D337" s="40"/>
      <c r="E337" s="40"/>
      <c r="F337" s="40"/>
    </row>
    <row r="338" spans="4:6" ht="15.75" customHeight="1">
      <c r="D338" s="40"/>
      <c r="E338" s="40"/>
      <c r="F338" s="40"/>
    </row>
    <row r="339" spans="4:6" ht="15.75" customHeight="1">
      <c r="D339" s="40"/>
      <c r="E339" s="40"/>
      <c r="F339" s="40"/>
    </row>
    <row r="340" spans="4:6" ht="15.75" customHeight="1">
      <c r="D340" s="40"/>
      <c r="E340" s="40"/>
      <c r="F340" s="40"/>
    </row>
    <row r="341" spans="4:6" ht="15.75" customHeight="1">
      <c r="D341" s="40"/>
      <c r="E341" s="40"/>
      <c r="F341" s="40"/>
    </row>
    <row r="342" spans="4:6" ht="15.75" customHeight="1">
      <c r="D342" s="40"/>
      <c r="E342" s="40"/>
      <c r="F342" s="40"/>
    </row>
    <row r="343" spans="4:6" ht="15.75" customHeight="1">
      <c r="D343" s="40"/>
      <c r="E343" s="40"/>
      <c r="F343" s="40"/>
    </row>
    <row r="344" spans="4:6" ht="15.75" customHeight="1">
      <c r="D344" s="40"/>
      <c r="E344" s="40"/>
      <c r="F344" s="40"/>
    </row>
    <row r="345" spans="4:6" ht="15.75" customHeight="1">
      <c r="D345" s="40"/>
      <c r="E345" s="40"/>
      <c r="F345" s="40"/>
    </row>
    <row r="346" spans="4:6" ht="15.75" customHeight="1">
      <c r="D346" s="40"/>
      <c r="E346" s="40"/>
      <c r="F346" s="40"/>
    </row>
    <row r="347" spans="4:6" ht="15.75" customHeight="1">
      <c r="D347" s="40"/>
      <c r="E347" s="40"/>
      <c r="F347" s="40"/>
    </row>
    <row r="348" spans="4:6" ht="15.75" customHeight="1">
      <c r="D348" s="40"/>
      <c r="E348" s="40"/>
      <c r="F348" s="40"/>
    </row>
    <row r="349" spans="4:6" ht="15.75" customHeight="1">
      <c r="D349" s="40"/>
      <c r="E349" s="40"/>
      <c r="F349" s="40"/>
    </row>
    <row r="350" spans="4:6" ht="15.75" customHeight="1">
      <c r="D350" s="40"/>
      <c r="E350" s="40"/>
      <c r="F350" s="40"/>
    </row>
    <row r="351" spans="4:6" ht="15.75" customHeight="1">
      <c r="D351" s="40"/>
      <c r="E351" s="40"/>
      <c r="F351" s="40"/>
    </row>
    <row r="352" spans="4:6" ht="15.75" customHeight="1">
      <c r="D352" s="40"/>
      <c r="E352" s="40"/>
      <c r="F352" s="40"/>
    </row>
    <row r="353" spans="4:6" ht="15.75" customHeight="1">
      <c r="D353" s="40"/>
      <c r="E353" s="40"/>
      <c r="F353" s="40"/>
    </row>
    <row r="354" spans="4:6" ht="15.75" customHeight="1">
      <c r="D354" s="40"/>
      <c r="E354" s="40"/>
      <c r="F354" s="40"/>
    </row>
    <row r="355" spans="4:6" ht="15.75" customHeight="1">
      <c r="D355" s="40"/>
      <c r="E355" s="40"/>
      <c r="F355" s="40"/>
    </row>
    <row r="356" spans="4:6" ht="15.75" customHeight="1">
      <c r="D356" s="40"/>
      <c r="E356" s="40"/>
      <c r="F356" s="40"/>
    </row>
    <row r="357" spans="4:6" ht="15.75" customHeight="1">
      <c r="D357" s="40"/>
      <c r="E357" s="40"/>
      <c r="F357" s="40"/>
    </row>
    <row r="358" spans="4:6" ht="15.75" customHeight="1">
      <c r="D358" s="40"/>
      <c r="E358" s="40"/>
      <c r="F358" s="40"/>
    </row>
    <row r="359" spans="4:6" ht="15.75" customHeight="1">
      <c r="D359" s="40"/>
      <c r="E359" s="40"/>
      <c r="F359" s="40"/>
    </row>
    <row r="360" spans="4:6" ht="15.75" customHeight="1">
      <c r="D360" s="40"/>
      <c r="E360" s="40"/>
      <c r="F360" s="40"/>
    </row>
    <row r="361" spans="4:6" ht="15.75" customHeight="1">
      <c r="D361" s="40"/>
      <c r="E361" s="40"/>
      <c r="F361" s="40"/>
    </row>
    <row r="362" spans="4:6" ht="15.75" customHeight="1">
      <c r="D362" s="40"/>
      <c r="E362" s="40"/>
      <c r="F362" s="40"/>
    </row>
    <row r="363" spans="4:6" ht="15.75" customHeight="1">
      <c r="D363" s="40"/>
      <c r="E363" s="40"/>
      <c r="F363" s="40"/>
    </row>
    <row r="364" spans="4:6" ht="15.75" customHeight="1">
      <c r="D364" s="40"/>
      <c r="E364" s="40"/>
      <c r="F364" s="40"/>
    </row>
    <row r="365" spans="4:6" ht="15.75" customHeight="1">
      <c r="D365" s="40"/>
      <c r="E365" s="40"/>
      <c r="F365" s="40"/>
    </row>
    <row r="366" spans="4:6" ht="15.75" customHeight="1">
      <c r="D366" s="40"/>
      <c r="E366" s="40"/>
      <c r="F366" s="40"/>
    </row>
    <row r="367" spans="4:6" ht="15.75" customHeight="1">
      <c r="D367" s="40"/>
      <c r="E367" s="40"/>
      <c r="F367" s="40"/>
    </row>
    <row r="368" spans="4:6" ht="15.75" customHeight="1">
      <c r="D368" s="40"/>
      <c r="E368" s="40"/>
      <c r="F368" s="40"/>
    </row>
    <row r="369" spans="4:6" ht="15.75" customHeight="1">
      <c r="D369" s="40"/>
      <c r="E369" s="40"/>
      <c r="F369" s="40"/>
    </row>
    <row r="370" spans="4:6" ht="15.75" customHeight="1">
      <c r="D370" s="40"/>
      <c r="E370" s="40"/>
      <c r="F370" s="40"/>
    </row>
    <row r="371" spans="4:6" ht="15.75" customHeight="1">
      <c r="D371" s="40"/>
      <c r="E371" s="40"/>
      <c r="F371" s="40"/>
    </row>
    <row r="372" spans="4:6" ht="15.75" customHeight="1">
      <c r="D372" s="40"/>
      <c r="E372" s="40"/>
      <c r="F372" s="40"/>
    </row>
    <row r="373" spans="4:6" ht="15.75" customHeight="1">
      <c r="D373" s="40"/>
      <c r="E373" s="40"/>
      <c r="F373" s="40"/>
    </row>
    <row r="374" spans="4:6" ht="15.75" customHeight="1">
      <c r="D374" s="40"/>
      <c r="E374" s="40"/>
      <c r="F374" s="40"/>
    </row>
    <row r="375" spans="4:6" ht="15.75" customHeight="1">
      <c r="D375" s="40"/>
      <c r="E375" s="40"/>
      <c r="F375" s="40"/>
    </row>
    <row r="376" spans="4:6" ht="15.75" customHeight="1">
      <c r="D376" s="40"/>
      <c r="E376" s="40"/>
      <c r="F376" s="40"/>
    </row>
    <row r="377" spans="4:6" ht="15.75" customHeight="1">
      <c r="D377" s="40"/>
      <c r="E377" s="40"/>
      <c r="F377" s="40"/>
    </row>
    <row r="378" spans="4:6" ht="15.75" customHeight="1">
      <c r="D378" s="40"/>
      <c r="E378" s="40"/>
      <c r="F378" s="40"/>
    </row>
    <row r="379" spans="4:6" ht="15.75" customHeight="1">
      <c r="D379" s="40"/>
      <c r="E379" s="40"/>
      <c r="F379" s="40"/>
    </row>
    <row r="380" spans="4:6" ht="15.75" customHeight="1">
      <c r="D380" s="40"/>
      <c r="E380" s="40"/>
      <c r="F380" s="40"/>
    </row>
    <row r="381" spans="4:6" ht="15.75" customHeight="1">
      <c r="D381" s="40"/>
      <c r="E381" s="40"/>
      <c r="F381" s="40"/>
    </row>
    <row r="382" spans="4:6" ht="15.75" customHeight="1">
      <c r="D382" s="40"/>
      <c r="E382" s="40"/>
      <c r="F382" s="40"/>
    </row>
    <row r="383" spans="4:6" ht="15.75" customHeight="1">
      <c r="D383" s="40"/>
      <c r="E383" s="40"/>
      <c r="F383" s="40"/>
    </row>
    <row r="384" spans="4:6" ht="15.75" customHeight="1">
      <c r="D384" s="40"/>
      <c r="E384" s="40"/>
      <c r="F384" s="40"/>
    </row>
    <row r="385" spans="4:6" ht="15.75" customHeight="1">
      <c r="D385" s="40"/>
      <c r="E385" s="40"/>
      <c r="F385" s="40"/>
    </row>
    <row r="386" spans="4:6" ht="15.75" customHeight="1">
      <c r="D386" s="40"/>
      <c r="E386" s="40"/>
      <c r="F386" s="40"/>
    </row>
    <row r="387" spans="4:6" ht="15.75" customHeight="1">
      <c r="D387" s="40"/>
      <c r="E387" s="40"/>
      <c r="F387" s="40"/>
    </row>
    <row r="388" spans="4:6" ht="15.75" customHeight="1">
      <c r="D388" s="40"/>
      <c r="E388" s="40"/>
      <c r="F388" s="40"/>
    </row>
    <row r="389" spans="4:6" ht="15.75" customHeight="1">
      <c r="D389" s="40"/>
      <c r="E389" s="40"/>
      <c r="F389" s="40"/>
    </row>
    <row r="390" spans="4:6" ht="15.75" customHeight="1">
      <c r="D390" s="40"/>
      <c r="E390" s="40"/>
      <c r="F390" s="40"/>
    </row>
    <row r="391" spans="4:6" ht="15.75" customHeight="1">
      <c r="D391" s="40"/>
      <c r="E391" s="40"/>
      <c r="F391" s="40"/>
    </row>
    <row r="392" spans="4:6" ht="15.75" customHeight="1">
      <c r="D392" s="40"/>
      <c r="E392" s="40"/>
      <c r="F392" s="40"/>
    </row>
    <row r="393" spans="4:6" ht="15.75" customHeight="1">
      <c r="D393" s="40"/>
      <c r="E393" s="40"/>
      <c r="F393" s="40"/>
    </row>
    <row r="394" spans="4:6" ht="15.75" customHeight="1">
      <c r="D394" s="40"/>
      <c r="E394" s="40"/>
      <c r="F394" s="40"/>
    </row>
    <row r="395" spans="4:6" ht="15.75" customHeight="1">
      <c r="D395" s="40"/>
      <c r="E395" s="40"/>
      <c r="F395" s="40"/>
    </row>
    <row r="396" spans="4:6" ht="15.75" customHeight="1">
      <c r="D396" s="40"/>
      <c r="E396" s="40"/>
      <c r="F396" s="40"/>
    </row>
    <row r="397" spans="4:6" ht="15.75" customHeight="1">
      <c r="D397" s="40"/>
      <c r="E397" s="40"/>
      <c r="F397" s="40"/>
    </row>
    <row r="398" spans="4:6" ht="15.75" customHeight="1">
      <c r="D398" s="40"/>
      <c r="E398" s="40"/>
      <c r="F398" s="40"/>
    </row>
    <row r="399" spans="4:6" ht="15.75" customHeight="1">
      <c r="D399" s="40"/>
      <c r="E399" s="40"/>
      <c r="F399" s="40"/>
    </row>
    <row r="400" spans="4:6" ht="15.75" customHeight="1">
      <c r="D400" s="40"/>
      <c r="E400" s="40"/>
      <c r="F400" s="40"/>
    </row>
    <row r="401" spans="4:6" ht="15.75" customHeight="1">
      <c r="D401" s="40"/>
      <c r="E401" s="40"/>
      <c r="F401" s="40"/>
    </row>
    <row r="402" spans="4:6" ht="15.75" customHeight="1">
      <c r="D402" s="40"/>
      <c r="E402" s="40"/>
      <c r="F402" s="40"/>
    </row>
    <row r="403" spans="4:6" ht="15.75" customHeight="1">
      <c r="D403" s="40"/>
      <c r="E403" s="40"/>
      <c r="F403" s="40"/>
    </row>
    <row r="404" spans="4:6" ht="15.75" customHeight="1">
      <c r="D404" s="40"/>
      <c r="E404" s="40"/>
      <c r="F404" s="40"/>
    </row>
    <row r="405" spans="4:6" ht="15.75" customHeight="1">
      <c r="D405" s="40"/>
      <c r="E405" s="40"/>
      <c r="F405" s="40"/>
    </row>
    <row r="406" spans="4:6" ht="15.75" customHeight="1">
      <c r="D406" s="40"/>
      <c r="E406" s="40"/>
      <c r="F406" s="40"/>
    </row>
    <row r="407" spans="4:6" ht="15.75" customHeight="1">
      <c r="D407" s="40"/>
      <c r="E407" s="40"/>
      <c r="F407" s="40"/>
    </row>
    <row r="408" spans="4:6" ht="15.75" customHeight="1">
      <c r="D408" s="40"/>
      <c r="E408" s="40"/>
      <c r="F408" s="40"/>
    </row>
    <row r="409" spans="4:6" ht="15.75" customHeight="1">
      <c r="D409" s="40"/>
      <c r="E409" s="40"/>
      <c r="F409" s="40"/>
    </row>
    <row r="410" spans="4:6" ht="15.75" customHeight="1">
      <c r="D410" s="40"/>
      <c r="E410" s="40"/>
      <c r="F410" s="40"/>
    </row>
    <row r="411" spans="4:6" ht="15.75" customHeight="1">
      <c r="D411" s="40"/>
      <c r="E411" s="40"/>
      <c r="F411" s="40"/>
    </row>
    <row r="412" spans="4:6" ht="15.75" customHeight="1">
      <c r="D412" s="40"/>
      <c r="E412" s="40"/>
      <c r="F412" s="40"/>
    </row>
    <row r="413" spans="4:6" ht="15.75" customHeight="1">
      <c r="D413" s="40"/>
      <c r="E413" s="40"/>
      <c r="F413" s="40"/>
    </row>
    <row r="414" spans="4:6" ht="15.75" customHeight="1">
      <c r="D414" s="40"/>
      <c r="E414" s="40"/>
      <c r="F414" s="40"/>
    </row>
    <row r="415" spans="4:6" ht="15.75" customHeight="1">
      <c r="D415" s="40"/>
      <c r="E415" s="40"/>
      <c r="F415" s="40"/>
    </row>
    <row r="416" spans="4:6" ht="15.75" customHeight="1">
      <c r="D416" s="40"/>
      <c r="E416" s="40"/>
      <c r="F416" s="40"/>
    </row>
    <row r="417" spans="4:6" ht="15.75" customHeight="1">
      <c r="D417" s="40"/>
      <c r="E417" s="40"/>
      <c r="F417" s="40"/>
    </row>
    <row r="418" spans="4:6" ht="15.75" customHeight="1">
      <c r="D418" s="40"/>
      <c r="E418" s="40"/>
      <c r="F418" s="40"/>
    </row>
    <row r="419" spans="4:6" ht="15.75" customHeight="1">
      <c r="D419" s="40"/>
      <c r="E419" s="40"/>
      <c r="F419" s="40"/>
    </row>
    <row r="420" spans="4:6" ht="15.75" customHeight="1">
      <c r="D420" s="40"/>
      <c r="E420" s="40"/>
      <c r="F420" s="40"/>
    </row>
    <row r="421" spans="4:6" ht="15.75" customHeight="1">
      <c r="D421" s="40"/>
      <c r="E421" s="40"/>
      <c r="F421" s="40"/>
    </row>
    <row r="422" spans="4:6" ht="15.75" customHeight="1">
      <c r="D422" s="40"/>
      <c r="E422" s="40"/>
      <c r="F422" s="40"/>
    </row>
    <row r="423" spans="4:6" ht="15.75" customHeight="1">
      <c r="D423" s="40"/>
      <c r="E423" s="40"/>
      <c r="F423" s="40"/>
    </row>
    <row r="424" spans="4:6" ht="15.75" customHeight="1">
      <c r="D424" s="40"/>
      <c r="E424" s="40"/>
      <c r="F424" s="40"/>
    </row>
    <row r="425" spans="4:6" ht="15.75" customHeight="1">
      <c r="D425" s="40"/>
      <c r="E425" s="40"/>
      <c r="F425" s="40"/>
    </row>
    <row r="426" spans="4:6" ht="15.75" customHeight="1">
      <c r="D426" s="40"/>
      <c r="E426" s="40"/>
      <c r="F426" s="40"/>
    </row>
    <row r="427" spans="4:6" ht="15.75" customHeight="1">
      <c r="D427" s="40"/>
      <c r="E427" s="40"/>
      <c r="F427" s="40"/>
    </row>
    <row r="428" spans="4:6" ht="15.75" customHeight="1">
      <c r="D428" s="40"/>
      <c r="E428" s="40"/>
      <c r="F428" s="40"/>
    </row>
    <row r="429" spans="4:6" ht="15.75" customHeight="1">
      <c r="D429" s="40"/>
      <c r="E429" s="40"/>
      <c r="F429" s="40"/>
    </row>
    <row r="430" spans="4:6" ht="15.75" customHeight="1">
      <c r="D430" s="40"/>
      <c r="E430" s="40"/>
      <c r="F430" s="40"/>
    </row>
    <row r="431" spans="4:6" ht="15.75" customHeight="1">
      <c r="D431" s="40"/>
      <c r="E431" s="40"/>
      <c r="F431" s="40"/>
    </row>
    <row r="432" spans="4:6" ht="15.75" customHeight="1">
      <c r="D432" s="40"/>
      <c r="E432" s="40"/>
      <c r="F432" s="40"/>
    </row>
    <row r="433" spans="4:6" ht="15.75" customHeight="1">
      <c r="D433" s="40"/>
      <c r="E433" s="40"/>
      <c r="F433" s="40"/>
    </row>
    <row r="434" spans="4:6" ht="15.75" customHeight="1">
      <c r="D434" s="40"/>
      <c r="E434" s="40"/>
      <c r="F434" s="40"/>
    </row>
    <row r="435" spans="4:6" ht="15.75" customHeight="1">
      <c r="D435" s="40"/>
      <c r="E435" s="40"/>
      <c r="F435" s="40"/>
    </row>
    <row r="436" spans="4:6" ht="15.75" customHeight="1">
      <c r="D436" s="40"/>
      <c r="E436" s="40"/>
      <c r="F436" s="40"/>
    </row>
    <row r="437" spans="4:6" ht="15.75" customHeight="1">
      <c r="D437" s="40"/>
      <c r="E437" s="40"/>
      <c r="F437" s="40"/>
    </row>
    <row r="438" spans="4:6" ht="15.75" customHeight="1">
      <c r="D438" s="40"/>
      <c r="E438" s="40"/>
      <c r="F438" s="40"/>
    </row>
    <row r="439" spans="4:6" ht="15.75" customHeight="1">
      <c r="D439" s="40"/>
      <c r="E439" s="40"/>
      <c r="F439" s="40"/>
    </row>
    <row r="440" spans="4:6" ht="15.75" customHeight="1">
      <c r="D440" s="40"/>
      <c r="E440" s="40"/>
      <c r="F440" s="40"/>
    </row>
    <row r="441" spans="4:6" ht="15.75" customHeight="1">
      <c r="D441" s="40"/>
      <c r="E441" s="40"/>
      <c r="F441" s="40"/>
    </row>
    <row r="442" spans="4:6" ht="15.75" customHeight="1">
      <c r="D442" s="40"/>
      <c r="E442" s="40"/>
      <c r="F442" s="40"/>
    </row>
    <row r="443" spans="4:6" ht="15.75" customHeight="1">
      <c r="D443" s="40"/>
      <c r="E443" s="40"/>
      <c r="F443" s="40"/>
    </row>
    <row r="444" spans="4:6" ht="15.75" customHeight="1">
      <c r="D444" s="40"/>
      <c r="E444" s="40"/>
      <c r="F444" s="40"/>
    </row>
    <row r="445" spans="4:6" ht="15.75" customHeight="1">
      <c r="D445" s="40"/>
      <c r="E445" s="40"/>
      <c r="F445" s="40"/>
    </row>
    <row r="446" spans="4:6" ht="15.75" customHeight="1">
      <c r="D446" s="40"/>
      <c r="E446" s="40"/>
      <c r="F446" s="40"/>
    </row>
    <row r="447" spans="4:6" ht="15.75" customHeight="1">
      <c r="D447" s="40"/>
      <c r="E447" s="40"/>
      <c r="F447" s="40"/>
    </row>
    <row r="448" spans="4:6" ht="15.75" customHeight="1">
      <c r="D448" s="40"/>
      <c r="E448" s="40"/>
      <c r="F448" s="40"/>
    </row>
    <row r="449" spans="4:6" ht="15.75" customHeight="1">
      <c r="D449" s="40"/>
      <c r="E449" s="40"/>
      <c r="F449" s="40"/>
    </row>
    <row r="450" spans="4:6" ht="15.75" customHeight="1">
      <c r="D450" s="40"/>
      <c r="E450" s="40"/>
      <c r="F450" s="40"/>
    </row>
    <row r="451" spans="4:6" ht="15.75" customHeight="1">
      <c r="D451" s="40"/>
      <c r="E451" s="40"/>
      <c r="F451" s="40"/>
    </row>
    <row r="452" spans="4:6" ht="15.75" customHeight="1">
      <c r="D452" s="40"/>
      <c r="E452" s="40"/>
      <c r="F452" s="40"/>
    </row>
    <row r="453" spans="4:6" ht="15.75" customHeight="1">
      <c r="D453" s="40"/>
      <c r="E453" s="40"/>
      <c r="F453" s="40"/>
    </row>
    <row r="454" spans="4:6" ht="15.75" customHeight="1">
      <c r="D454" s="40"/>
      <c r="E454" s="40"/>
      <c r="F454" s="40"/>
    </row>
    <row r="455" spans="4:6" ht="15.75" customHeight="1">
      <c r="D455" s="40"/>
      <c r="E455" s="40"/>
      <c r="F455" s="40"/>
    </row>
    <row r="456" spans="4:6" ht="15.75" customHeight="1">
      <c r="D456" s="40"/>
      <c r="E456" s="40"/>
      <c r="F456" s="40"/>
    </row>
    <row r="457" spans="4:6" ht="15.75" customHeight="1">
      <c r="D457" s="40"/>
      <c r="E457" s="40"/>
      <c r="F457" s="40"/>
    </row>
    <row r="458" spans="4:6" ht="15.75" customHeight="1">
      <c r="D458" s="40"/>
      <c r="E458" s="40"/>
      <c r="F458" s="40"/>
    </row>
    <row r="459" spans="4:6" ht="15.75" customHeight="1">
      <c r="D459" s="40"/>
      <c r="E459" s="40"/>
      <c r="F459" s="40"/>
    </row>
    <row r="460" spans="4:6" ht="15.75" customHeight="1">
      <c r="D460" s="40"/>
      <c r="E460" s="40"/>
      <c r="F460" s="40"/>
    </row>
    <row r="461" spans="4:6" ht="15.75" customHeight="1">
      <c r="D461" s="40"/>
      <c r="E461" s="40"/>
      <c r="F461" s="40"/>
    </row>
    <row r="462" spans="4:6" ht="15.75" customHeight="1">
      <c r="D462" s="40"/>
      <c r="E462" s="40"/>
      <c r="F462" s="40"/>
    </row>
    <row r="463" spans="4:6" ht="15.75" customHeight="1">
      <c r="D463" s="40"/>
      <c r="E463" s="40"/>
      <c r="F463" s="40"/>
    </row>
    <row r="464" spans="4:6" ht="15.75" customHeight="1">
      <c r="D464" s="40"/>
      <c r="E464" s="40"/>
      <c r="F464" s="40"/>
    </row>
    <row r="465" spans="4:6" ht="15.75" customHeight="1">
      <c r="D465" s="40"/>
      <c r="E465" s="40"/>
      <c r="F465" s="40"/>
    </row>
    <row r="466" spans="4:6" ht="15.75" customHeight="1">
      <c r="D466" s="40"/>
      <c r="E466" s="40"/>
      <c r="F466" s="40"/>
    </row>
    <row r="467" spans="4:6" ht="15.75" customHeight="1">
      <c r="D467" s="40"/>
      <c r="E467" s="40"/>
      <c r="F467" s="40"/>
    </row>
    <row r="468" spans="4:6" ht="15.75" customHeight="1">
      <c r="D468" s="40"/>
      <c r="E468" s="40"/>
      <c r="F468" s="40"/>
    </row>
    <row r="469" spans="4:6" ht="15.75" customHeight="1">
      <c r="D469" s="40"/>
      <c r="E469" s="40"/>
      <c r="F469" s="40"/>
    </row>
    <row r="470" spans="4:6" ht="15.75" customHeight="1">
      <c r="D470" s="40"/>
      <c r="E470" s="40"/>
      <c r="F470" s="40"/>
    </row>
    <row r="471" spans="4:6" ht="15.75" customHeight="1">
      <c r="D471" s="40"/>
      <c r="E471" s="40"/>
      <c r="F471" s="40"/>
    </row>
    <row r="472" spans="4:6" ht="15.75" customHeight="1">
      <c r="D472" s="40"/>
      <c r="E472" s="40"/>
      <c r="F472" s="40"/>
    </row>
    <row r="473" spans="4:6" ht="15.75" customHeight="1">
      <c r="D473" s="40"/>
      <c r="E473" s="40"/>
      <c r="F473" s="40"/>
    </row>
    <row r="474" spans="4:6" ht="15.75" customHeight="1">
      <c r="D474" s="40"/>
      <c r="E474" s="40"/>
      <c r="F474" s="40"/>
    </row>
    <row r="475" spans="4:6" ht="15.75" customHeight="1">
      <c r="D475" s="40"/>
      <c r="E475" s="40"/>
      <c r="F475" s="40"/>
    </row>
    <row r="476" spans="4:6" ht="15.75" customHeight="1">
      <c r="D476" s="40"/>
      <c r="E476" s="40"/>
      <c r="F476" s="40"/>
    </row>
    <row r="477" spans="4:6" ht="15.75" customHeight="1">
      <c r="D477" s="40"/>
      <c r="E477" s="40"/>
      <c r="F477" s="40"/>
    </row>
    <row r="478" spans="4:6" ht="15.75" customHeight="1">
      <c r="D478" s="40"/>
      <c r="E478" s="40"/>
      <c r="F478" s="40"/>
    </row>
    <row r="479" spans="4:6" ht="15.75" customHeight="1">
      <c r="D479" s="40"/>
      <c r="E479" s="40"/>
      <c r="F479" s="40"/>
    </row>
    <row r="480" spans="4:6" ht="15.75" customHeight="1">
      <c r="D480" s="40"/>
      <c r="E480" s="40"/>
      <c r="F480" s="40"/>
    </row>
    <row r="481" spans="4:6" ht="15.75" customHeight="1">
      <c r="D481" s="40"/>
      <c r="E481" s="40"/>
      <c r="F481" s="40"/>
    </row>
    <row r="482" spans="4:6" ht="15.75" customHeight="1">
      <c r="D482" s="40"/>
      <c r="E482" s="40"/>
      <c r="F482" s="40"/>
    </row>
    <row r="483" spans="4:6" ht="15.75" customHeight="1">
      <c r="D483" s="40"/>
      <c r="E483" s="40"/>
      <c r="F483" s="40"/>
    </row>
    <row r="484" spans="4:6" ht="15.75" customHeight="1">
      <c r="D484" s="40"/>
      <c r="E484" s="40"/>
      <c r="F484" s="40"/>
    </row>
    <row r="485" spans="4:6" ht="15.75" customHeight="1">
      <c r="D485" s="40"/>
      <c r="E485" s="40"/>
      <c r="F485" s="40"/>
    </row>
    <row r="486" spans="4:6" ht="15.75" customHeight="1">
      <c r="D486" s="40"/>
      <c r="E486" s="40"/>
      <c r="F486" s="40"/>
    </row>
    <row r="487" spans="4:6" ht="15.75" customHeight="1">
      <c r="D487" s="40"/>
      <c r="E487" s="40"/>
      <c r="F487" s="40"/>
    </row>
    <row r="488" spans="4:6" ht="15.75" customHeight="1">
      <c r="D488" s="40"/>
      <c r="E488" s="40"/>
      <c r="F488" s="40"/>
    </row>
    <row r="489" spans="4:6" ht="15.75" customHeight="1">
      <c r="D489" s="40"/>
      <c r="E489" s="40"/>
      <c r="F489" s="40"/>
    </row>
    <row r="490" spans="4:6" ht="15.75" customHeight="1">
      <c r="D490" s="40"/>
      <c r="E490" s="40"/>
      <c r="F490" s="40"/>
    </row>
    <row r="491" spans="4:6" ht="15.75" customHeight="1">
      <c r="D491" s="40"/>
      <c r="E491" s="40"/>
      <c r="F491" s="40"/>
    </row>
    <row r="492" spans="4:6" ht="15.75" customHeight="1">
      <c r="D492" s="40"/>
      <c r="E492" s="40"/>
      <c r="F492" s="40"/>
    </row>
    <row r="493" spans="4:6" ht="15.75" customHeight="1">
      <c r="D493" s="40"/>
      <c r="E493" s="40"/>
      <c r="F493" s="40"/>
    </row>
    <row r="494" spans="4:6" ht="15.75" customHeight="1">
      <c r="D494" s="40"/>
      <c r="E494" s="40"/>
      <c r="F494" s="40"/>
    </row>
    <row r="495" spans="4:6" ht="15.75" customHeight="1">
      <c r="D495" s="40"/>
      <c r="E495" s="40"/>
      <c r="F495" s="40"/>
    </row>
    <row r="496" spans="4:6" ht="15.75" customHeight="1">
      <c r="D496" s="40"/>
      <c r="E496" s="40"/>
      <c r="F496" s="40"/>
    </row>
    <row r="497" spans="4:6" ht="15.75" customHeight="1">
      <c r="D497" s="40"/>
      <c r="E497" s="40"/>
      <c r="F497" s="40"/>
    </row>
    <row r="498" spans="4:6" ht="15.75" customHeight="1">
      <c r="D498" s="40"/>
      <c r="E498" s="40"/>
      <c r="F498" s="40"/>
    </row>
    <row r="499" spans="4:6" ht="15.75" customHeight="1">
      <c r="D499" s="40"/>
      <c r="E499" s="40"/>
      <c r="F499" s="40"/>
    </row>
    <row r="500" spans="4:6" ht="15.75" customHeight="1">
      <c r="D500" s="40"/>
      <c r="E500" s="40"/>
      <c r="F500" s="40"/>
    </row>
    <row r="501" spans="4:6" ht="15.75" customHeight="1">
      <c r="D501" s="40"/>
      <c r="E501" s="40"/>
      <c r="F501" s="40"/>
    </row>
    <row r="502" spans="4:6" ht="15.75" customHeight="1">
      <c r="D502" s="40"/>
      <c r="E502" s="40"/>
      <c r="F502" s="40"/>
    </row>
    <row r="503" spans="4:6" ht="15.75" customHeight="1">
      <c r="D503" s="40"/>
      <c r="E503" s="40"/>
      <c r="F503" s="40"/>
    </row>
    <row r="504" spans="4:6" ht="15.75" customHeight="1">
      <c r="D504" s="40"/>
      <c r="E504" s="40"/>
      <c r="F504" s="40"/>
    </row>
    <row r="505" spans="4:6" ht="15.75" customHeight="1">
      <c r="D505" s="40"/>
      <c r="E505" s="40"/>
      <c r="F505" s="40"/>
    </row>
    <row r="506" spans="4:6" ht="15.75" customHeight="1">
      <c r="D506" s="40"/>
      <c r="E506" s="40"/>
      <c r="F506" s="40"/>
    </row>
    <row r="507" spans="4:6" ht="15.75" customHeight="1">
      <c r="D507" s="40"/>
      <c r="E507" s="40"/>
      <c r="F507" s="40"/>
    </row>
    <row r="508" spans="4:6" ht="15.75" customHeight="1">
      <c r="D508" s="40"/>
      <c r="E508" s="40"/>
      <c r="F508" s="40"/>
    </row>
    <row r="509" spans="4:6" ht="15.75" customHeight="1">
      <c r="D509" s="40"/>
      <c r="E509" s="40"/>
      <c r="F509" s="40"/>
    </row>
    <row r="510" spans="4:6" ht="15.75" customHeight="1">
      <c r="D510" s="40"/>
      <c r="E510" s="40"/>
      <c r="F510" s="40"/>
    </row>
    <row r="511" spans="4:6" ht="15.75" customHeight="1">
      <c r="D511" s="40"/>
      <c r="E511" s="40"/>
      <c r="F511" s="40"/>
    </row>
    <row r="512" spans="4:6" ht="15.75" customHeight="1">
      <c r="D512" s="40"/>
      <c r="E512" s="40"/>
      <c r="F512" s="40"/>
    </row>
    <row r="513" spans="4:6" ht="15.75" customHeight="1">
      <c r="D513" s="40"/>
      <c r="E513" s="40"/>
      <c r="F513" s="40"/>
    </row>
    <row r="514" spans="4:6" ht="15.75" customHeight="1">
      <c r="D514" s="40"/>
      <c r="E514" s="40"/>
      <c r="F514" s="40"/>
    </row>
    <row r="515" spans="4:6" ht="15.75" customHeight="1">
      <c r="D515" s="40"/>
      <c r="E515" s="40"/>
      <c r="F515" s="40"/>
    </row>
    <row r="516" spans="4:6" ht="15.75" customHeight="1">
      <c r="D516" s="40"/>
      <c r="E516" s="40"/>
      <c r="F516" s="40"/>
    </row>
    <row r="517" spans="4:6" ht="15.75" customHeight="1">
      <c r="D517" s="40"/>
      <c r="E517" s="40"/>
      <c r="F517" s="40"/>
    </row>
    <row r="518" spans="4:6" ht="15.75" customHeight="1">
      <c r="D518" s="40"/>
      <c r="E518" s="40"/>
      <c r="F518" s="40"/>
    </row>
    <row r="519" spans="4:6" ht="15.75" customHeight="1">
      <c r="D519" s="40"/>
      <c r="E519" s="40"/>
      <c r="F519" s="40"/>
    </row>
    <row r="520" spans="4:6" ht="15.75" customHeight="1">
      <c r="D520" s="40"/>
      <c r="E520" s="40"/>
      <c r="F520" s="40"/>
    </row>
    <row r="521" spans="4:6" ht="15.75" customHeight="1">
      <c r="D521" s="40"/>
      <c r="E521" s="40"/>
      <c r="F521" s="40"/>
    </row>
    <row r="522" spans="4:6" ht="15.75" customHeight="1">
      <c r="D522" s="40"/>
      <c r="E522" s="40"/>
      <c r="F522" s="40"/>
    </row>
    <row r="523" spans="4:6" ht="15.75" customHeight="1">
      <c r="D523" s="40"/>
      <c r="E523" s="40"/>
      <c r="F523" s="40"/>
    </row>
    <row r="524" spans="4:6" ht="15.75" customHeight="1">
      <c r="D524" s="40"/>
      <c r="E524" s="40"/>
      <c r="F524" s="40"/>
    </row>
    <row r="525" spans="4:6" ht="15.75" customHeight="1">
      <c r="D525" s="40"/>
      <c r="E525" s="40"/>
      <c r="F525" s="40"/>
    </row>
    <row r="526" spans="4:6" ht="15.75" customHeight="1">
      <c r="D526" s="40"/>
      <c r="E526" s="40"/>
      <c r="F526" s="40"/>
    </row>
    <row r="527" spans="4:6" ht="15.75" customHeight="1">
      <c r="D527" s="40"/>
      <c r="E527" s="40"/>
      <c r="F527" s="40"/>
    </row>
    <row r="528" spans="4:6" ht="15.75" customHeight="1">
      <c r="D528" s="40"/>
      <c r="E528" s="40"/>
      <c r="F528" s="40"/>
    </row>
    <row r="529" spans="4:6" ht="15.75" customHeight="1">
      <c r="D529" s="40"/>
      <c r="E529" s="40"/>
      <c r="F529" s="40"/>
    </row>
    <row r="530" spans="4:6" ht="15.75" customHeight="1">
      <c r="D530" s="40"/>
      <c r="E530" s="40"/>
      <c r="F530" s="40"/>
    </row>
    <row r="531" spans="4:6" ht="15.75" customHeight="1">
      <c r="D531" s="40"/>
      <c r="E531" s="40"/>
      <c r="F531" s="40"/>
    </row>
    <row r="532" spans="4:6" ht="15.75" customHeight="1">
      <c r="D532" s="40"/>
      <c r="E532" s="40"/>
      <c r="F532" s="40"/>
    </row>
    <row r="533" spans="4:6" ht="15.75" customHeight="1">
      <c r="D533" s="40"/>
      <c r="E533" s="40"/>
      <c r="F533" s="40"/>
    </row>
    <row r="534" spans="4:6" ht="15.75" customHeight="1">
      <c r="D534" s="40"/>
      <c r="E534" s="40"/>
      <c r="F534" s="40"/>
    </row>
    <row r="535" spans="4:6" ht="15.75" customHeight="1">
      <c r="D535" s="40"/>
      <c r="E535" s="40"/>
      <c r="F535" s="40"/>
    </row>
    <row r="536" spans="4:6" ht="15.75" customHeight="1">
      <c r="D536" s="40"/>
      <c r="E536" s="40"/>
      <c r="F536" s="40"/>
    </row>
    <row r="537" spans="4:6" ht="15.75" customHeight="1">
      <c r="D537" s="40"/>
      <c r="E537" s="40"/>
      <c r="F537" s="40"/>
    </row>
    <row r="538" spans="4:6" ht="15.75" customHeight="1">
      <c r="D538" s="40"/>
      <c r="E538" s="40"/>
      <c r="F538" s="40"/>
    </row>
    <row r="539" spans="4:6" ht="15.75" customHeight="1">
      <c r="D539" s="40"/>
      <c r="E539" s="40"/>
      <c r="F539" s="40"/>
    </row>
    <row r="540" spans="4:6" ht="15.75" customHeight="1">
      <c r="D540" s="40"/>
      <c r="E540" s="40"/>
      <c r="F540" s="40"/>
    </row>
    <row r="541" spans="4:6" ht="15.75" customHeight="1">
      <c r="D541" s="40"/>
      <c r="E541" s="40"/>
      <c r="F541" s="40"/>
    </row>
    <row r="542" spans="4:6" ht="15.75" customHeight="1">
      <c r="D542" s="40"/>
      <c r="E542" s="40"/>
      <c r="F542" s="40"/>
    </row>
    <row r="543" spans="4:6" ht="15.75" customHeight="1">
      <c r="D543" s="40"/>
      <c r="E543" s="40"/>
      <c r="F543" s="40"/>
    </row>
    <row r="544" spans="4:6" ht="15.75" customHeight="1">
      <c r="D544" s="40"/>
      <c r="E544" s="40"/>
      <c r="F544" s="40"/>
    </row>
    <row r="545" spans="4:6" ht="15.75" customHeight="1">
      <c r="D545" s="40"/>
      <c r="E545" s="40"/>
      <c r="F545" s="40"/>
    </row>
    <row r="546" spans="4:6" ht="15.75" customHeight="1">
      <c r="D546" s="40"/>
      <c r="E546" s="40"/>
      <c r="F546" s="40"/>
    </row>
    <row r="547" spans="4:6" ht="15.75" customHeight="1">
      <c r="D547" s="40"/>
      <c r="E547" s="40"/>
      <c r="F547" s="40"/>
    </row>
    <row r="548" spans="4:6" ht="15.75" customHeight="1">
      <c r="D548" s="40"/>
      <c r="E548" s="40"/>
      <c r="F548" s="40"/>
    </row>
    <row r="549" spans="4:6" ht="15.75" customHeight="1">
      <c r="D549" s="40"/>
      <c r="E549" s="40"/>
      <c r="F549" s="40"/>
    </row>
    <row r="550" spans="4:6" ht="15.75" customHeight="1">
      <c r="D550" s="40"/>
      <c r="E550" s="40"/>
      <c r="F550" s="40"/>
    </row>
    <row r="551" spans="4:6" ht="15.75" customHeight="1">
      <c r="D551" s="40"/>
      <c r="E551" s="40"/>
      <c r="F551" s="40"/>
    </row>
    <row r="552" spans="4:6" ht="15.75" customHeight="1">
      <c r="D552" s="40"/>
      <c r="E552" s="40"/>
      <c r="F552" s="40"/>
    </row>
    <row r="553" spans="4:6" ht="15.75" customHeight="1">
      <c r="D553" s="40"/>
      <c r="E553" s="40"/>
      <c r="F553" s="40"/>
    </row>
    <row r="554" spans="4:6" ht="15.75" customHeight="1">
      <c r="D554" s="40"/>
      <c r="E554" s="40"/>
      <c r="F554" s="40"/>
    </row>
    <row r="555" spans="4:6" ht="15.75" customHeight="1">
      <c r="D555" s="40"/>
      <c r="E555" s="40"/>
      <c r="F555" s="40"/>
    </row>
    <row r="556" spans="4:6" ht="15.75" customHeight="1">
      <c r="D556" s="40"/>
      <c r="E556" s="40"/>
      <c r="F556" s="40"/>
    </row>
    <row r="557" spans="4:6" ht="15.75" customHeight="1">
      <c r="D557" s="40"/>
      <c r="E557" s="40"/>
      <c r="F557" s="40"/>
    </row>
    <row r="558" spans="4:6" ht="15.75" customHeight="1">
      <c r="D558" s="40"/>
      <c r="E558" s="40"/>
      <c r="F558" s="40"/>
    </row>
    <row r="559" spans="4:6" ht="15.75" customHeight="1">
      <c r="D559" s="40"/>
      <c r="E559" s="40"/>
      <c r="F559" s="40"/>
    </row>
    <row r="560" spans="4:6" ht="15.75" customHeight="1">
      <c r="D560" s="40"/>
      <c r="E560" s="40"/>
      <c r="F560" s="40"/>
    </row>
    <row r="561" spans="4:6" ht="15.75" customHeight="1">
      <c r="D561" s="40"/>
      <c r="E561" s="40"/>
      <c r="F561" s="40"/>
    </row>
    <row r="562" spans="4:6" ht="15.75" customHeight="1">
      <c r="D562" s="40"/>
      <c r="E562" s="40"/>
      <c r="F562" s="40"/>
    </row>
    <row r="563" spans="4:6" ht="15.75" customHeight="1">
      <c r="D563" s="40"/>
      <c r="E563" s="40"/>
      <c r="F563" s="40"/>
    </row>
    <row r="564" spans="4:6" ht="15.75" customHeight="1">
      <c r="D564" s="40"/>
      <c r="E564" s="40"/>
      <c r="F564" s="40"/>
    </row>
    <row r="565" spans="4:6" ht="15.75" customHeight="1">
      <c r="D565" s="40"/>
      <c r="E565" s="40"/>
      <c r="F565" s="40"/>
    </row>
    <row r="566" spans="4:6" ht="15.75" customHeight="1">
      <c r="D566" s="40"/>
      <c r="E566" s="40"/>
      <c r="F566" s="40"/>
    </row>
    <row r="567" spans="4:6" ht="15.75" customHeight="1">
      <c r="D567" s="40"/>
      <c r="E567" s="40"/>
      <c r="F567" s="40"/>
    </row>
    <row r="568" spans="4:6" ht="15.75" customHeight="1">
      <c r="D568" s="40"/>
      <c r="E568" s="40"/>
      <c r="F568" s="40"/>
    </row>
    <row r="569" spans="4:6" ht="15.75" customHeight="1">
      <c r="D569" s="40"/>
      <c r="E569" s="40"/>
      <c r="F569" s="40"/>
    </row>
    <row r="570" spans="4:6" ht="15.75" customHeight="1">
      <c r="D570" s="40"/>
      <c r="E570" s="40"/>
      <c r="F570" s="40"/>
    </row>
    <row r="571" spans="4:6" ht="15.75" customHeight="1">
      <c r="D571" s="40"/>
      <c r="E571" s="40"/>
      <c r="F571" s="40"/>
    </row>
    <row r="572" spans="4:6" ht="15.75" customHeight="1">
      <c r="D572" s="40"/>
      <c r="E572" s="40"/>
      <c r="F572" s="40"/>
    </row>
    <row r="573" spans="4:6" ht="15.75" customHeight="1">
      <c r="D573" s="40"/>
      <c r="E573" s="40"/>
      <c r="F573" s="40"/>
    </row>
    <row r="574" spans="4:6" ht="15.75" customHeight="1">
      <c r="D574" s="40"/>
      <c r="E574" s="40"/>
      <c r="F574" s="40"/>
    </row>
    <row r="575" spans="4:6" ht="15.75" customHeight="1">
      <c r="D575" s="40"/>
      <c r="E575" s="40"/>
      <c r="F575" s="40"/>
    </row>
    <row r="576" spans="4:6" ht="15.75" customHeight="1">
      <c r="D576" s="40"/>
      <c r="E576" s="40"/>
      <c r="F576" s="40"/>
    </row>
    <row r="577" spans="4:6" ht="15.75" customHeight="1">
      <c r="D577" s="40"/>
      <c r="E577" s="40"/>
      <c r="F577" s="40"/>
    </row>
    <row r="578" spans="4:6" ht="15.75" customHeight="1">
      <c r="D578" s="40"/>
      <c r="E578" s="40"/>
      <c r="F578" s="40"/>
    </row>
    <row r="579" spans="4:6" ht="15.75" customHeight="1">
      <c r="D579" s="40"/>
      <c r="E579" s="40"/>
      <c r="F579" s="40"/>
    </row>
    <row r="580" spans="4:6" ht="15.75" customHeight="1">
      <c r="D580" s="40"/>
      <c r="E580" s="40"/>
      <c r="F580" s="40"/>
    </row>
    <row r="581" spans="4:6" ht="15.75" customHeight="1">
      <c r="D581" s="40"/>
      <c r="E581" s="40"/>
      <c r="F581" s="40"/>
    </row>
    <row r="582" spans="4:6" ht="15.75" customHeight="1">
      <c r="D582" s="40"/>
      <c r="E582" s="40"/>
      <c r="F582" s="40"/>
    </row>
    <row r="583" spans="4:6" ht="15.75" customHeight="1">
      <c r="D583" s="40"/>
      <c r="E583" s="40"/>
      <c r="F583" s="40"/>
    </row>
    <row r="584" spans="4:6" ht="15.75" customHeight="1">
      <c r="D584" s="40"/>
      <c r="E584" s="40"/>
      <c r="F584" s="40"/>
    </row>
    <row r="585" spans="4:6" ht="15.75" customHeight="1">
      <c r="D585" s="40"/>
      <c r="E585" s="40"/>
      <c r="F585" s="40"/>
    </row>
    <row r="586" spans="4:6" ht="15.75" customHeight="1">
      <c r="D586" s="40"/>
      <c r="E586" s="40"/>
      <c r="F586" s="40"/>
    </row>
    <row r="587" spans="4:6" ht="15.75" customHeight="1">
      <c r="D587" s="40"/>
      <c r="E587" s="40"/>
      <c r="F587" s="40"/>
    </row>
    <row r="588" spans="4:6" ht="15.75" customHeight="1">
      <c r="D588" s="40"/>
      <c r="E588" s="40"/>
      <c r="F588" s="40"/>
    </row>
    <row r="589" spans="4:6" ht="15.75" customHeight="1">
      <c r="D589" s="40"/>
      <c r="E589" s="40"/>
      <c r="F589" s="40"/>
    </row>
    <row r="590" spans="4:6" ht="15.75" customHeight="1">
      <c r="D590" s="40"/>
      <c r="E590" s="40"/>
      <c r="F590" s="40"/>
    </row>
    <row r="591" spans="4:6" ht="15.75" customHeight="1">
      <c r="D591" s="40"/>
      <c r="E591" s="40"/>
      <c r="F591" s="40"/>
    </row>
    <row r="592" spans="4:6" ht="15.75" customHeight="1">
      <c r="D592" s="40"/>
      <c r="E592" s="40"/>
      <c r="F592" s="40"/>
    </row>
    <row r="593" spans="4:6" ht="15.75" customHeight="1">
      <c r="D593" s="40"/>
      <c r="E593" s="40"/>
      <c r="F593" s="40"/>
    </row>
    <row r="594" spans="4:6" ht="15.75" customHeight="1">
      <c r="D594" s="40"/>
      <c r="E594" s="40"/>
      <c r="F594" s="40"/>
    </row>
    <row r="595" spans="4:6" ht="15.75" customHeight="1">
      <c r="D595" s="40"/>
      <c r="E595" s="40"/>
      <c r="F595" s="40"/>
    </row>
    <row r="596" spans="4:6" ht="15.75" customHeight="1">
      <c r="D596" s="40"/>
      <c r="E596" s="40"/>
      <c r="F596" s="40"/>
    </row>
    <row r="597" spans="4:6" ht="15.75" customHeight="1">
      <c r="D597" s="40"/>
      <c r="E597" s="40"/>
      <c r="F597" s="40"/>
    </row>
    <row r="598" spans="4:6" ht="15.75" customHeight="1">
      <c r="D598" s="40"/>
      <c r="E598" s="40"/>
      <c r="F598" s="40"/>
    </row>
    <row r="599" spans="4:6" ht="15.75" customHeight="1">
      <c r="D599" s="40"/>
      <c r="E599" s="40"/>
      <c r="F599" s="40"/>
    </row>
    <row r="600" spans="4:6" ht="15.75" customHeight="1">
      <c r="D600" s="40"/>
      <c r="E600" s="40"/>
      <c r="F600" s="40"/>
    </row>
    <row r="601" spans="4:6" ht="15.75" customHeight="1">
      <c r="D601" s="40"/>
      <c r="E601" s="40"/>
      <c r="F601" s="40"/>
    </row>
    <row r="602" spans="4:6" ht="15.75" customHeight="1">
      <c r="D602" s="40"/>
      <c r="E602" s="40"/>
      <c r="F602" s="40"/>
    </row>
    <row r="603" spans="4:6" ht="15.75" customHeight="1">
      <c r="D603" s="40"/>
      <c r="E603" s="40"/>
      <c r="F603" s="40"/>
    </row>
    <row r="604" spans="4:6" ht="15.75" customHeight="1">
      <c r="D604" s="40"/>
      <c r="E604" s="40"/>
      <c r="F604" s="40"/>
    </row>
    <row r="605" spans="4:6" ht="15.75" customHeight="1">
      <c r="D605" s="40"/>
      <c r="E605" s="40"/>
      <c r="F605" s="40"/>
    </row>
    <row r="606" spans="4:6" ht="15.75" customHeight="1">
      <c r="D606" s="40"/>
      <c r="E606" s="40"/>
      <c r="F606" s="40"/>
    </row>
    <row r="607" spans="4:6" ht="15.75" customHeight="1">
      <c r="D607" s="40"/>
      <c r="E607" s="40"/>
      <c r="F607" s="40"/>
    </row>
    <row r="608" spans="4:6" ht="15.75" customHeight="1">
      <c r="D608" s="40"/>
      <c r="E608" s="40"/>
      <c r="F608" s="40"/>
    </row>
    <row r="609" spans="4:6" ht="15.75" customHeight="1">
      <c r="D609" s="40"/>
      <c r="E609" s="40"/>
      <c r="F609" s="40"/>
    </row>
    <row r="610" spans="4:6" ht="15.75" customHeight="1">
      <c r="D610" s="40"/>
      <c r="E610" s="40"/>
      <c r="F610" s="40"/>
    </row>
    <row r="611" spans="4:6" ht="15.75" customHeight="1">
      <c r="D611" s="40"/>
      <c r="E611" s="40"/>
      <c r="F611" s="40"/>
    </row>
    <row r="612" spans="4:6" ht="15.75" customHeight="1">
      <c r="D612" s="40"/>
      <c r="E612" s="40"/>
      <c r="F612" s="40"/>
    </row>
    <row r="613" spans="4:6" ht="15.75" customHeight="1">
      <c r="D613" s="40"/>
      <c r="E613" s="40"/>
      <c r="F613" s="40"/>
    </row>
    <row r="614" spans="4:6" ht="15.75" customHeight="1">
      <c r="D614" s="40"/>
      <c r="E614" s="40"/>
      <c r="F614" s="40"/>
    </row>
    <row r="615" spans="4:6" ht="15.75" customHeight="1">
      <c r="D615" s="40"/>
      <c r="E615" s="40"/>
      <c r="F615" s="40"/>
    </row>
    <row r="616" spans="4:6" ht="15.75" customHeight="1">
      <c r="D616" s="40"/>
      <c r="E616" s="40"/>
      <c r="F616" s="40"/>
    </row>
    <row r="617" spans="4:6" ht="15.75" customHeight="1">
      <c r="D617" s="40"/>
      <c r="E617" s="40"/>
      <c r="F617" s="40"/>
    </row>
    <row r="618" spans="4:6" ht="15.75" customHeight="1">
      <c r="D618" s="40"/>
      <c r="E618" s="40"/>
      <c r="F618" s="40"/>
    </row>
    <row r="619" spans="4:6" ht="15.75" customHeight="1">
      <c r="D619" s="40"/>
      <c r="E619" s="40"/>
      <c r="F619" s="40"/>
    </row>
    <row r="620" spans="4:6" ht="15.75" customHeight="1">
      <c r="D620" s="40"/>
      <c r="E620" s="40"/>
      <c r="F620" s="40"/>
    </row>
    <row r="621" spans="4:6" ht="15.75" customHeight="1">
      <c r="D621" s="40"/>
      <c r="E621" s="40"/>
      <c r="F621" s="40"/>
    </row>
    <row r="622" spans="4:6" ht="15.75" customHeight="1">
      <c r="D622" s="40"/>
      <c r="E622" s="40"/>
      <c r="F622" s="40"/>
    </row>
    <row r="623" spans="4:6" ht="15.75" customHeight="1">
      <c r="D623" s="40"/>
      <c r="E623" s="40"/>
      <c r="F623" s="40"/>
    </row>
    <row r="624" spans="4:6" ht="15.75" customHeight="1">
      <c r="D624" s="40"/>
      <c r="E624" s="40"/>
      <c r="F624" s="40"/>
    </row>
    <row r="625" spans="4:6" ht="15.75" customHeight="1">
      <c r="D625" s="40"/>
      <c r="E625" s="40"/>
      <c r="F625" s="40"/>
    </row>
    <row r="626" spans="4:6" ht="15.75" customHeight="1">
      <c r="D626" s="40"/>
      <c r="E626" s="40"/>
      <c r="F626" s="40"/>
    </row>
    <row r="627" spans="4:6" ht="15.75" customHeight="1">
      <c r="D627" s="40"/>
      <c r="E627" s="40"/>
      <c r="F627" s="40"/>
    </row>
    <row r="628" spans="4:6" ht="15.75" customHeight="1">
      <c r="D628" s="40"/>
      <c r="E628" s="40"/>
      <c r="F628" s="40"/>
    </row>
    <row r="629" spans="4:6" ht="15.75" customHeight="1">
      <c r="D629" s="40"/>
      <c r="E629" s="40"/>
      <c r="F629" s="40"/>
    </row>
    <row r="630" spans="4:6" ht="15.75" customHeight="1">
      <c r="D630" s="40"/>
      <c r="E630" s="40"/>
      <c r="F630" s="40"/>
    </row>
    <row r="631" spans="4:6" ht="15.75" customHeight="1">
      <c r="D631" s="40"/>
      <c r="E631" s="40"/>
      <c r="F631" s="40"/>
    </row>
    <row r="632" spans="4:6" ht="15.75" customHeight="1">
      <c r="D632" s="40"/>
      <c r="E632" s="40"/>
      <c r="F632" s="40"/>
    </row>
    <row r="633" spans="4:6" ht="15.75" customHeight="1">
      <c r="D633" s="40"/>
      <c r="E633" s="40"/>
      <c r="F633" s="40"/>
    </row>
    <row r="634" spans="4:6" ht="15.75" customHeight="1">
      <c r="D634" s="40"/>
      <c r="E634" s="40"/>
      <c r="F634" s="40"/>
    </row>
    <row r="635" spans="4:6" ht="15.75" customHeight="1">
      <c r="D635" s="40"/>
      <c r="E635" s="40"/>
      <c r="F635" s="40"/>
    </row>
    <row r="636" spans="4:6" ht="15.75" customHeight="1">
      <c r="D636" s="40"/>
      <c r="E636" s="40"/>
      <c r="F636" s="40"/>
    </row>
    <row r="637" spans="4:6" ht="15.75" customHeight="1">
      <c r="D637" s="40"/>
      <c r="E637" s="40"/>
      <c r="F637" s="40"/>
    </row>
    <row r="638" spans="4:6" ht="15.75" customHeight="1">
      <c r="D638" s="40"/>
      <c r="E638" s="40"/>
      <c r="F638" s="40"/>
    </row>
    <row r="639" spans="4:6" ht="15.75" customHeight="1">
      <c r="D639" s="40"/>
      <c r="E639" s="40"/>
      <c r="F639" s="40"/>
    </row>
    <row r="640" spans="4:6" ht="15.75" customHeight="1">
      <c r="D640" s="40"/>
      <c r="E640" s="40"/>
      <c r="F640" s="40"/>
    </row>
    <row r="641" spans="4:6" ht="15.75" customHeight="1">
      <c r="D641" s="40"/>
      <c r="E641" s="40"/>
      <c r="F641" s="40"/>
    </row>
    <row r="642" spans="4:6" ht="15.75" customHeight="1">
      <c r="D642" s="40"/>
      <c r="E642" s="40"/>
      <c r="F642" s="40"/>
    </row>
    <row r="643" spans="4:6" ht="15.75" customHeight="1">
      <c r="D643" s="40"/>
      <c r="E643" s="40"/>
      <c r="F643" s="40"/>
    </row>
    <row r="644" spans="4:6" ht="15.75" customHeight="1">
      <c r="D644" s="40"/>
      <c r="E644" s="40"/>
      <c r="F644" s="40"/>
    </row>
    <row r="645" spans="4:6" ht="15.75" customHeight="1">
      <c r="D645" s="40"/>
      <c r="E645" s="40"/>
      <c r="F645" s="40"/>
    </row>
    <row r="646" spans="4:6" ht="15.75" customHeight="1">
      <c r="D646" s="40"/>
      <c r="E646" s="40"/>
      <c r="F646" s="40"/>
    </row>
    <row r="647" spans="4:6" ht="15.75" customHeight="1">
      <c r="D647" s="40"/>
      <c r="E647" s="40"/>
      <c r="F647" s="40"/>
    </row>
    <row r="648" spans="4:6" ht="15.75" customHeight="1">
      <c r="D648" s="40"/>
      <c r="E648" s="40"/>
      <c r="F648" s="40"/>
    </row>
    <row r="649" spans="4:6" ht="15.75" customHeight="1">
      <c r="D649" s="40"/>
      <c r="E649" s="40"/>
      <c r="F649" s="40"/>
    </row>
    <row r="650" spans="4:6" ht="15.75" customHeight="1">
      <c r="D650" s="40"/>
      <c r="E650" s="40"/>
      <c r="F650" s="40"/>
    </row>
    <row r="651" spans="4:6" ht="15.75" customHeight="1">
      <c r="D651" s="40"/>
      <c r="E651" s="40"/>
      <c r="F651" s="40"/>
    </row>
    <row r="652" spans="4:6" ht="15.75" customHeight="1">
      <c r="D652" s="40"/>
      <c r="E652" s="40"/>
      <c r="F652" s="40"/>
    </row>
    <row r="653" spans="4:6" ht="15.75" customHeight="1">
      <c r="D653" s="40"/>
      <c r="E653" s="40"/>
      <c r="F653" s="40"/>
    </row>
    <row r="654" spans="4:6" ht="15.75" customHeight="1">
      <c r="D654" s="40"/>
      <c r="E654" s="40"/>
      <c r="F654" s="40"/>
    </row>
    <row r="655" spans="4:6" ht="15.75" customHeight="1">
      <c r="D655" s="40"/>
      <c r="E655" s="40"/>
      <c r="F655" s="40"/>
    </row>
    <row r="656" spans="4:6" ht="15.75" customHeight="1">
      <c r="D656" s="40"/>
      <c r="E656" s="40"/>
      <c r="F656" s="40"/>
    </row>
    <row r="657" spans="4:6" ht="15.75" customHeight="1">
      <c r="D657" s="40"/>
      <c r="E657" s="40"/>
      <c r="F657" s="40"/>
    </row>
    <row r="658" spans="4:6" ht="15.75" customHeight="1">
      <c r="D658" s="40"/>
      <c r="E658" s="40"/>
      <c r="F658" s="40"/>
    </row>
    <row r="659" spans="4:6" ht="15.75" customHeight="1">
      <c r="D659" s="40"/>
      <c r="E659" s="40"/>
      <c r="F659" s="40"/>
    </row>
    <row r="660" spans="4:6" ht="15.75" customHeight="1">
      <c r="D660" s="40"/>
      <c r="E660" s="40"/>
      <c r="F660" s="40"/>
    </row>
    <row r="661" spans="4:6" ht="15.75" customHeight="1">
      <c r="D661" s="40"/>
      <c r="E661" s="40"/>
      <c r="F661" s="40"/>
    </row>
    <row r="662" spans="4:6" ht="15.75" customHeight="1">
      <c r="D662" s="40"/>
      <c r="E662" s="40"/>
      <c r="F662" s="40"/>
    </row>
    <row r="663" spans="4:6" ht="15.75" customHeight="1">
      <c r="D663" s="40"/>
      <c r="E663" s="40"/>
      <c r="F663" s="40"/>
    </row>
    <row r="664" spans="4:6" ht="15.75" customHeight="1">
      <c r="D664" s="40"/>
      <c r="E664" s="40"/>
      <c r="F664" s="40"/>
    </row>
    <row r="665" spans="4:6" ht="15.75" customHeight="1">
      <c r="D665" s="40"/>
      <c r="E665" s="40"/>
      <c r="F665" s="40"/>
    </row>
    <row r="666" spans="4:6" ht="15.75" customHeight="1">
      <c r="D666" s="40"/>
      <c r="E666" s="40"/>
      <c r="F666" s="40"/>
    </row>
    <row r="667" spans="4:6" ht="15.75" customHeight="1">
      <c r="D667" s="40"/>
      <c r="E667" s="40"/>
      <c r="F667" s="40"/>
    </row>
    <row r="668" spans="4:6" ht="15.75" customHeight="1">
      <c r="D668" s="40"/>
      <c r="E668" s="40"/>
      <c r="F668" s="40"/>
    </row>
    <row r="669" spans="4:6" ht="15.75" customHeight="1">
      <c r="D669" s="40"/>
      <c r="E669" s="40"/>
      <c r="F669" s="40"/>
    </row>
    <row r="670" spans="4:6" ht="15.75" customHeight="1">
      <c r="D670" s="40"/>
      <c r="E670" s="40"/>
      <c r="F670" s="40"/>
    </row>
    <row r="671" spans="4:6" ht="15.75" customHeight="1">
      <c r="D671" s="40"/>
      <c r="E671" s="40"/>
      <c r="F671" s="40"/>
    </row>
    <row r="672" spans="4:6" ht="15.75" customHeight="1">
      <c r="D672" s="40"/>
      <c r="E672" s="40"/>
      <c r="F672" s="40"/>
    </row>
    <row r="673" spans="4:6" ht="15.75" customHeight="1">
      <c r="D673" s="40"/>
      <c r="E673" s="40"/>
      <c r="F673" s="40"/>
    </row>
    <row r="674" spans="4:6" ht="15.75" customHeight="1">
      <c r="D674" s="40"/>
      <c r="E674" s="40"/>
      <c r="F674" s="40"/>
    </row>
    <row r="675" spans="4:6" ht="15.75" customHeight="1">
      <c r="D675" s="40"/>
      <c r="E675" s="40"/>
      <c r="F675" s="40"/>
    </row>
    <row r="676" spans="4:6" ht="15.75" customHeight="1">
      <c r="D676" s="40"/>
      <c r="E676" s="40"/>
      <c r="F676" s="40"/>
    </row>
    <row r="677" spans="4:6" ht="15.75" customHeight="1">
      <c r="D677" s="40"/>
      <c r="E677" s="40"/>
      <c r="F677" s="40"/>
    </row>
    <row r="678" spans="4:6" ht="15.75" customHeight="1">
      <c r="D678" s="40"/>
      <c r="E678" s="40"/>
      <c r="F678" s="40"/>
    </row>
    <row r="679" spans="4:6" ht="15.75" customHeight="1">
      <c r="D679" s="40"/>
      <c r="E679" s="40"/>
      <c r="F679" s="40"/>
    </row>
    <row r="680" spans="4:6" ht="15.75" customHeight="1">
      <c r="D680" s="40"/>
      <c r="E680" s="40"/>
      <c r="F680" s="40"/>
    </row>
    <row r="681" spans="4:6" ht="15.75" customHeight="1">
      <c r="D681" s="40"/>
      <c r="E681" s="40"/>
      <c r="F681" s="40"/>
    </row>
    <row r="682" spans="4:6" ht="15.75" customHeight="1">
      <c r="D682" s="40"/>
      <c r="E682" s="40"/>
      <c r="F682" s="40"/>
    </row>
    <row r="683" spans="4:6" ht="15.75" customHeight="1">
      <c r="D683" s="40"/>
      <c r="E683" s="40"/>
      <c r="F683" s="40"/>
    </row>
    <row r="684" spans="4:6" ht="15.75" customHeight="1">
      <c r="D684" s="40"/>
      <c r="E684" s="40"/>
      <c r="F684" s="40"/>
    </row>
    <row r="685" spans="4:6" ht="15.75" customHeight="1">
      <c r="D685" s="40"/>
      <c r="E685" s="40"/>
      <c r="F685" s="40"/>
    </row>
    <row r="686" spans="4:6" ht="15.75" customHeight="1">
      <c r="D686" s="40"/>
      <c r="E686" s="40"/>
      <c r="F686" s="40"/>
    </row>
    <row r="687" spans="4:6" ht="15.75" customHeight="1">
      <c r="D687" s="40"/>
      <c r="E687" s="40"/>
      <c r="F687" s="40"/>
    </row>
    <row r="688" spans="4:6" ht="15.75" customHeight="1">
      <c r="D688" s="40"/>
      <c r="E688" s="40"/>
      <c r="F688" s="40"/>
    </row>
    <row r="689" spans="4:6" ht="15.75" customHeight="1">
      <c r="D689" s="40"/>
      <c r="E689" s="40"/>
      <c r="F689" s="40"/>
    </row>
    <row r="690" spans="4:6" ht="15.75" customHeight="1">
      <c r="D690" s="40"/>
      <c r="E690" s="40"/>
      <c r="F690" s="40"/>
    </row>
    <row r="691" spans="4:6" ht="15.75" customHeight="1">
      <c r="D691" s="40"/>
      <c r="E691" s="40"/>
      <c r="F691" s="40"/>
    </row>
    <row r="692" spans="4:6" ht="15.75" customHeight="1">
      <c r="D692" s="40"/>
      <c r="E692" s="40"/>
      <c r="F692" s="40"/>
    </row>
    <row r="693" spans="4:6" ht="15.75" customHeight="1">
      <c r="D693" s="40"/>
      <c r="E693" s="40"/>
      <c r="F693" s="40"/>
    </row>
    <row r="694" spans="4:6" ht="15.75" customHeight="1">
      <c r="D694" s="40"/>
      <c r="E694" s="40"/>
      <c r="F694" s="40"/>
    </row>
    <row r="695" spans="4:6" ht="15.75" customHeight="1">
      <c r="D695" s="40"/>
      <c r="E695" s="40"/>
      <c r="F695" s="40"/>
    </row>
    <row r="696" spans="4:6" ht="15.75" customHeight="1">
      <c r="D696" s="40"/>
      <c r="E696" s="40"/>
      <c r="F696" s="40"/>
    </row>
    <row r="697" spans="4:6" ht="15.75" customHeight="1">
      <c r="D697" s="40"/>
      <c r="E697" s="40"/>
      <c r="F697" s="40"/>
    </row>
    <row r="698" spans="4:6" ht="15.75" customHeight="1">
      <c r="D698" s="40"/>
      <c r="E698" s="40"/>
      <c r="F698" s="40"/>
    </row>
    <row r="699" spans="4:6" ht="15.75" customHeight="1">
      <c r="D699" s="40"/>
      <c r="E699" s="40"/>
      <c r="F699" s="40"/>
    </row>
    <row r="700" spans="4:6" ht="15.75" customHeight="1">
      <c r="D700" s="40"/>
      <c r="E700" s="40"/>
      <c r="F700" s="40"/>
    </row>
    <row r="701" spans="4:6" ht="15.75" customHeight="1">
      <c r="D701" s="40"/>
      <c r="E701" s="40"/>
      <c r="F701" s="40"/>
    </row>
    <row r="702" spans="4:6" ht="15.75" customHeight="1">
      <c r="D702" s="40"/>
      <c r="E702" s="40"/>
      <c r="F702" s="40"/>
    </row>
    <row r="703" spans="4:6" ht="15.75" customHeight="1">
      <c r="D703" s="40"/>
      <c r="E703" s="40"/>
      <c r="F703" s="40"/>
    </row>
    <row r="704" spans="4:6" ht="15.75" customHeight="1">
      <c r="D704" s="40"/>
      <c r="E704" s="40"/>
      <c r="F704" s="40"/>
    </row>
    <row r="705" spans="4:6" ht="15.75" customHeight="1">
      <c r="D705" s="40"/>
      <c r="E705" s="40"/>
      <c r="F705" s="40"/>
    </row>
    <row r="706" spans="4:6" ht="15.75" customHeight="1">
      <c r="D706" s="40"/>
      <c r="E706" s="40"/>
      <c r="F706" s="40"/>
    </row>
    <row r="707" spans="4:6" ht="15.75" customHeight="1">
      <c r="D707" s="40"/>
      <c r="E707" s="40"/>
      <c r="F707" s="40"/>
    </row>
    <row r="708" spans="4:6" ht="15.75" customHeight="1">
      <c r="D708" s="40"/>
      <c r="E708" s="40"/>
      <c r="F708" s="40"/>
    </row>
    <row r="709" spans="4:6" ht="15.75" customHeight="1">
      <c r="D709" s="40"/>
      <c r="E709" s="40"/>
      <c r="F709" s="40"/>
    </row>
    <row r="710" spans="4:6" ht="15.75" customHeight="1">
      <c r="D710" s="40"/>
      <c r="E710" s="40"/>
      <c r="F710" s="40"/>
    </row>
    <row r="711" spans="4:6" ht="15.75" customHeight="1">
      <c r="D711" s="40"/>
      <c r="E711" s="40"/>
      <c r="F711" s="40"/>
    </row>
    <row r="712" spans="4:6" ht="15.75" customHeight="1">
      <c r="D712" s="40"/>
      <c r="E712" s="40"/>
      <c r="F712" s="40"/>
    </row>
    <row r="713" spans="4:6" ht="15.75" customHeight="1">
      <c r="D713" s="40"/>
      <c r="E713" s="40"/>
      <c r="F713" s="40"/>
    </row>
    <row r="714" spans="4:6" ht="15.75" customHeight="1">
      <c r="D714" s="40"/>
      <c r="E714" s="40"/>
      <c r="F714" s="40"/>
    </row>
    <row r="715" spans="4:6" ht="15.75" customHeight="1">
      <c r="D715" s="40"/>
      <c r="E715" s="40"/>
      <c r="F715" s="40"/>
    </row>
    <row r="716" spans="4:6" ht="15.75" customHeight="1">
      <c r="D716" s="40"/>
      <c r="E716" s="40"/>
      <c r="F716" s="40"/>
    </row>
    <row r="717" spans="4:6" ht="15.75" customHeight="1">
      <c r="D717" s="40"/>
      <c r="E717" s="40"/>
      <c r="F717" s="40"/>
    </row>
    <row r="718" spans="4:6" ht="15.75" customHeight="1">
      <c r="D718" s="40"/>
      <c r="E718" s="40"/>
      <c r="F718" s="40"/>
    </row>
    <row r="719" spans="4:6" ht="15.75" customHeight="1">
      <c r="D719" s="40"/>
      <c r="E719" s="40"/>
      <c r="F719" s="40"/>
    </row>
    <row r="720" spans="4:6" ht="15.75" customHeight="1">
      <c r="D720" s="40"/>
      <c r="E720" s="40"/>
      <c r="F720" s="40"/>
    </row>
    <row r="721" spans="4:6" ht="15.75" customHeight="1">
      <c r="D721" s="40"/>
      <c r="E721" s="40"/>
      <c r="F721" s="40"/>
    </row>
    <row r="722" spans="4:6" ht="15.75" customHeight="1">
      <c r="D722" s="40"/>
      <c r="E722" s="40"/>
      <c r="F722" s="40"/>
    </row>
    <row r="723" spans="4:6" ht="15.75" customHeight="1">
      <c r="D723" s="40"/>
      <c r="E723" s="40"/>
      <c r="F723" s="40"/>
    </row>
    <row r="724" spans="4:6" ht="15.75" customHeight="1">
      <c r="D724" s="40"/>
      <c r="E724" s="40"/>
      <c r="F724" s="40"/>
    </row>
    <row r="725" spans="4:6" ht="15.75" customHeight="1">
      <c r="D725" s="40"/>
      <c r="E725" s="40"/>
      <c r="F725" s="40"/>
    </row>
    <row r="726" spans="4:6" ht="15.75" customHeight="1">
      <c r="D726" s="40"/>
      <c r="E726" s="40"/>
      <c r="F726" s="40"/>
    </row>
    <row r="727" spans="4:6" ht="15.75" customHeight="1">
      <c r="D727" s="40"/>
      <c r="E727" s="40"/>
      <c r="F727" s="40"/>
    </row>
    <row r="728" spans="4:6" ht="15.75" customHeight="1">
      <c r="D728" s="40"/>
      <c r="E728" s="40"/>
      <c r="F728" s="40"/>
    </row>
    <row r="729" spans="4:6" ht="15.75" customHeight="1">
      <c r="D729" s="40"/>
      <c r="E729" s="40"/>
      <c r="F729" s="40"/>
    </row>
    <row r="730" spans="4:6" ht="15.75" customHeight="1">
      <c r="D730" s="40"/>
      <c r="E730" s="40"/>
      <c r="F730" s="40"/>
    </row>
    <row r="731" spans="4:6" ht="15.75" customHeight="1">
      <c r="D731" s="40"/>
      <c r="E731" s="40"/>
      <c r="F731" s="40"/>
    </row>
    <row r="732" spans="4:6" ht="15.75" customHeight="1">
      <c r="D732" s="40"/>
      <c r="E732" s="40"/>
      <c r="F732" s="40"/>
    </row>
    <row r="733" spans="4:6" ht="15.75" customHeight="1">
      <c r="D733" s="40"/>
      <c r="E733" s="40"/>
      <c r="F733" s="40"/>
    </row>
    <row r="734" spans="4:6" ht="15.75" customHeight="1">
      <c r="D734" s="40"/>
      <c r="E734" s="40"/>
      <c r="F734" s="40"/>
    </row>
    <row r="735" spans="4:6" ht="15.75" customHeight="1">
      <c r="D735" s="40"/>
      <c r="E735" s="40"/>
      <c r="F735" s="40"/>
    </row>
    <row r="736" spans="4:6" ht="15.75" customHeight="1">
      <c r="D736" s="40"/>
      <c r="E736" s="40"/>
      <c r="F736" s="40"/>
    </row>
    <row r="737" spans="4:6" ht="15.75" customHeight="1">
      <c r="D737" s="40"/>
      <c r="E737" s="40"/>
      <c r="F737" s="40"/>
    </row>
    <row r="738" spans="4:6" ht="15.75" customHeight="1">
      <c r="D738" s="40"/>
      <c r="E738" s="40"/>
      <c r="F738" s="40"/>
    </row>
    <row r="739" spans="4:6" ht="15.75" customHeight="1">
      <c r="D739" s="40"/>
      <c r="E739" s="40"/>
      <c r="F739" s="40"/>
    </row>
    <row r="740" spans="4:6" ht="15.75" customHeight="1">
      <c r="D740" s="40"/>
      <c r="E740" s="40"/>
      <c r="F740" s="40"/>
    </row>
    <row r="741" spans="4:6" ht="15.75" customHeight="1">
      <c r="D741" s="40"/>
      <c r="E741" s="40"/>
      <c r="F741" s="40"/>
    </row>
    <row r="742" spans="4:6" ht="15.75" customHeight="1">
      <c r="D742" s="40"/>
      <c r="E742" s="40"/>
      <c r="F742" s="40"/>
    </row>
    <row r="743" spans="4:6" ht="15.75" customHeight="1">
      <c r="D743" s="40"/>
      <c r="E743" s="40"/>
      <c r="F743" s="40"/>
    </row>
    <row r="744" spans="4:6" ht="15.75" customHeight="1">
      <c r="D744" s="40"/>
      <c r="E744" s="40"/>
      <c r="F744" s="40"/>
    </row>
    <row r="745" spans="4:6" ht="15.75" customHeight="1">
      <c r="D745" s="40"/>
      <c r="E745" s="40"/>
      <c r="F745" s="40"/>
    </row>
    <row r="746" spans="4:6" ht="15.75" customHeight="1">
      <c r="D746" s="40"/>
      <c r="E746" s="40"/>
      <c r="F746" s="40"/>
    </row>
    <row r="747" spans="4:6" ht="15.75" customHeight="1">
      <c r="D747" s="40"/>
      <c r="E747" s="40"/>
      <c r="F747" s="40"/>
    </row>
    <row r="748" spans="4:6" ht="15.75" customHeight="1">
      <c r="D748" s="40"/>
      <c r="E748" s="40"/>
      <c r="F748" s="40"/>
    </row>
    <row r="749" spans="4:6" ht="15.75" customHeight="1">
      <c r="D749" s="40"/>
      <c r="E749" s="40"/>
      <c r="F749" s="40"/>
    </row>
    <row r="750" spans="4:6" ht="15.75" customHeight="1">
      <c r="D750" s="40"/>
      <c r="E750" s="40"/>
      <c r="F750" s="40"/>
    </row>
    <row r="751" spans="4:6" ht="15.75" customHeight="1">
      <c r="D751" s="40"/>
      <c r="E751" s="40"/>
      <c r="F751" s="40"/>
    </row>
    <row r="752" spans="4:6" ht="15.75" customHeight="1">
      <c r="D752" s="40"/>
      <c r="E752" s="40"/>
      <c r="F752" s="40"/>
    </row>
    <row r="753" spans="4:6" ht="15.75" customHeight="1">
      <c r="D753" s="40"/>
      <c r="E753" s="40"/>
      <c r="F753" s="40"/>
    </row>
    <row r="754" spans="4:6" ht="15.75" customHeight="1">
      <c r="D754" s="40"/>
      <c r="E754" s="40"/>
      <c r="F754" s="40"/>
    </row>
    <row r="755" spans="4:6" ht="15.75" customHeight="1">
      <c r="D755" s="40"/>
      <c r="E755" s="40"/>
      <c r="F755" s="40"/>
    </row>
    <row r="756" spans="4:6" ht="15.75" customHeight="1">
      <c r="D756" s="40"/>
      <c r="E756" s="40"/>
      <c r="F756" s="40"/>
    </row>
    <row r="757" spans="4:6" ht="15.75" customHeight="1">
      <c r="D757" s="40"/>
      <c r="E757" s="40"/>
      <c r="F757" s="40"/>
    </row>
    <row r="758" spans="4:6" ht="15.75" customHeight="1">
      <c r="D758" s="40"/>
      <c r="E758" s="40"/>
      <c r="F758" s="40"/>
    </row>
    <row r="759" spans="4:6" ht="15.75" customHeight="1">
      <c r="D759" s="40"/>
      <c r="E759" s="40"/>
      <c r="F759" s="40"/>
    </row>
    <row r="760" spans="4:6" ht="15.75" customHeight="1">
      <c r="D760" s="40"/>
      <c r="E760" s="40"/>
      <c r="F760" s="40"/>
    </row>
    <row r="761" spans="4:6" ht="15.75" customHeight="1">
      <c r="D761" s="40"/>
      <c r="E761" s="40"/>
      <c r="F761" s="40"/>
    </row>
    <row r="762" spans="4:6" ht="15.75" customHeight="1">
      <c r="D762" s="40"/>
      <c r="E762" s="40"/>
      <c r="F762" s="40"/>
    </row>
    <row r="763" spans="4:6" ht="15.75" customHeight="1">
      <c r="D763" s="40"/>
      <c r="E763" s="40"/>
      <c r="F763" s="40"/>
    </row>
    <row r="764" spans="4:6" ht="15.75" customHeight="1">
      <c r="D764" s="40"/>
      <c r="E764" s="40"/>
      <c r="F764" s="40"/>
    </row>
    <row r="765" spans="4:6" ht="15.75" customHeight="1">
      <c r="D765" s="40"/>
      <c r="E765" s="40"/>
      <c r="F765" s="40"/>
    </row>
    <row r="766" spans="4:6" ht="15.75" customHeight="1">
      <c r="D766" s="40"/>
      <c r="E766" s="40"/>
      <c r="F766" s="40"/>
    </row>
    <row r="767" spans="4:6" ht="15.75" customHeight="1">
      <c r="D767" s="40"/>
      <c r="E767" s="40"/>
      <c r="F767" s="40"/>
    </row>
    <row r="768" spans="4:6" ht="15.75" customHeight="1">
      <c r="D768" s="40"/>
      <c r="E768" s="40"/>
      <c r="F768" s="40"/>
    </row>
    <row r="769" spans="4:6" ht="15.75" customHeight="1">
      <c r="D769" s="40"/>
      <c r="E769" s="40"/>
      <c r="F769" s="40"/>
    </row>
    <row r="770" spans="4:6" ht="15.75" customHeight="1">
      <c r="D770" s="40"/>
      <c r="E770" s="40"/>
      <c r="F770" s="40"/>
    </row>
    <row r="771" spans="4:6" ht="15.75" customHeight="1">
      <c r="D771" s="40"/>
      <c r="E771" s="40"/>
      <c r="F771" s="40"/>
    </row>
    <row r="772" spans="4:6" ht="15.75" customHeight="1">
      <c r="D772" s="40"/>
      <c r="E772" s="40"/>
      <c r="F772" s="40"/>
    </row>
    <row r="773" spans="4:6" ht="15.75" customHeight="1">
      <c r="D773" s="40"/>
      <c r="E773" s="40"/>
      <c r="F773" s="40"/>
    </row>
    <row r="774" spans="4:6" ht="15.75" customHeight="1">
      <c r="D774" s="40"/>
      <c r="E774" s="40"/>
      <c r="F774" s="40"/>
    </row>
    <row r="775" spans="4:6" ht="15.75" customHeight="1">
      <c r="D775" s="40"/>
      <c r="E775" s="40"/>
      <c r="F775" s="40"/>
    </row>
    <row r="776" spans="4:6" ht="15.75" customHeight="1">
      <c r="D776" s="40"/>
      <c r="E776" s="40"/>
      <c r="F776" s="40"/>
    </row>
    <row r="777" spans="4:6" ht="15.75" customHeight="1">
      <c r="D777" s="40"/>
      <c r="E777" s="40"/>
      <c r="F777" s="40"/>
    </row>
    <row r="778" spans="4:6" ht="15.75" customHeight="1">
      <c r="D778" s="40"/>
      <c r="E778" s="40"/>
      <c r="F778" s="40"/>
    </row>
    <row r="779" spans="4:6" ht="15.75" customHeight="1">
      <c r="D779" s="40"/>
      <c r="E779" s="40"/>
      <c r="F779" s="40"/>
    </row>
    <row r="780" spans="4:6" ht="15.75" customHeight="1">
      <c r="D780" s="40"/>
      <c r="E780" s="40"/>
      <c r="F780" s="40"/>
    </row>
    <row r="781" spans="4:6" ht="15.75" customHeight="1">
      <c r="D781" s="40"/>
      <c r="E781" s="40"/>
      <c r="F781" s="40"/>
    </row>
    <row r="782" spans="4:6" ht="15.75" customHeight="1">
      <c r="D782" s="40"/>
      <c r="E782" s="40"/>
      <c r="F782" s="40"/>
    </row>
    <row r="783" spans="4:6" ht="15.75" customHeight="1">
      <c r="D783" s="40"/>
      <c r="E783" s="40"/>
      <c r="F783" s="40"/>
    </row>
    <row r="784" spans="4:6" ht="15.75" customHeight="1">
      <c r="D784" s="40"/>
      <c r="E784" s="40"/>
      <c r="F784" s="40"/>
    </row>
    <row r="785" spans="4:6" ht="15.75" customHeight="1">
      <c r="D785" s="40"/>
      <c r="E785" s="40"/>
      <c r="F785" s="40"/>
    </row>
    <row r="786" spans="4:6" ht="15.75" customHeight="1">
      <c r="D786" s="40"/>
      <c r="E786" s="40"/>
      <c r="F786" s="40"/>
    </row>
    <row r="787" spans="4:6" ht="15.75" customHeight="1">
      <c r="D787" s="40"/>
      <c r="E787" s="40"/>
      <c r="F787" s="40"/>
    </row>
    <row r="788" spans="4:6" ht="15.75" customHeight="1">
      <c r="D788" s="40"/>
      <c r="E788" s="40"/>
      <c r="F788" s="40"/>
    </row>
    <row r="789" spans="4:6" ht="15.75" customHeight="1">
      <c r="D789" s="40"/>
      <c r="E789" s="40"/>
      <c r="F789" s="40"/>
    </row>
    <row r="790" spans="4:6" ht="15.75" customHeight="1">
      <c r="D790" s="40"/>
      <c r="E790" s="40"/>
      <c r="F790" s="40"/>
    </row>
    <row r="791" spans="4:6" ht="15.75" customHeight="1">
      <c r="D791" s="40"/>
      <c r="E791" s="40"/>
      <c r="F791" s="40"/>
    </row>
    <row r="792" spans="4:6" ht="15.75" customHeight="1">
      <c r="D792" s="40"/>
      <c r="E792" s="40"/>
      <c r="F792" s="40"/>
    </row>
    <row r="793" spans="4:6" ht="15.75" customHeight="1">
      <c r="D793" s="40"/>
      <c r="E793" s="40"/>
      <c r="F793" s="40"/>
    </row>
    <row r="794" spans="4:6" ht="15.75" customHeight="1">
      <c r="D794" s="40"/>
      <c r="E794" s="40"/>
      <c r="F794" s="40"/>
    </row>
    <row r="795" spans="4:6" ht="15.75" customHeight="1">
      <c r="D795" s="40"/>
      <c r="E795" s="40"/>
      <c r="F795" s="40"/>
    </row>
    <row r="796" spans="4:6" ht="15.75" customHeight="1">
      <c r="D796" s="40"/>
      <c r="E796" s="40"/>
      <c r="F796" s="40"/>
    </row>
    <row r="797" spans="4:6" ht="15.75" customHeight="1">
      <c r="D797" s="40"/>
      <c r="E797" s="40"/>
      <c r="F797" s="40"/>
    </row>
    <row r="798" spans="4:6" ht="15.75" customHeight="1">
      <c r="D798" s="40"/>
      <c r="E798" s="40"/>
      <c r="F798" s="40"/>
    </row>
    <row r="799" spans="4:6" ht="15.75" customHeight="1">
      <c r="D799" s="40"/>
      <c r="E799" s="40"/>
      <c r="F799" s="40"/>
    </row>
    <row r="800" spans="4:6" ht="15.75" customHeight="1">
      <c r="D800" s="40"/>
      <c r="E800" s="40"/>
      <c r="F800" s="40"/>
    </row>
    <row r="801" spans="4:6" ht="15.75" customHeight="1">
      <c r="D801" s="40"/>
      <c r="E801" s="40"/>
      <c r="F801" s="40"/>
    </row>
    <row r="802" spans="4:6" ht="15.75" customHeight="1">
      <c r="D802" s="40"/>
      <c r="E802" s="40"/>
      <c r="F802" s="40"/>
    </row>
    <row r="803" spans="4:6" ht="15.75" customHeight="1">
      <c r="D803" s="40"/>
      <c r="E803" s="40"/>
      <c r="F803" s="40"/>
    </row>
    <row r="804" spans="4:6" ht="15.75" customHeight="1">
      <c r="D804" s="40"/>
      <c r="E804" s="40"/>
      <c r="F804" s="40"/>
    </row>
    <row r="805" spans="4:6" ht="15.75" customHeight="1">
      <c r="D805" s="40"/>
      <c r="E805" s="40"/>
      <c r="F805" s="40"/>
    </row>
    <row r="806" spans="4:6" ht="15.75" customHeight="1">
      <c r="D806" s="40"/>
      <c r="E806" s="40"/>
      <c r="F806" s="40"/>
    </row>
    <row r="807" spans="4:6" ht="15.75" customHeight="1">
      <c r="D807" s="40"/>
      <c r="E807" s="40"/>
      <c r="F807" s="40"/>
    </row>
    <row r="808" spans="4:6" ht="15.75" customHeight="1">
      <c r="D808" s="40"/>
      <c r="E808" s="40"/>
      <c r="F808" s="40"/>
    </row>
    <row r="809" spans="4:6" ht="15.75" customHeight="1">
      <c r="D809" s="40"/>
      <c r="E809" s="40"/>
      <c r="F809" s="40"/>
    </row>
    <row r="810" spans="4:6" ht="15.75" customHeight="1">
      <c r="D810" s="40"/>
      <c r="E810" s="40"/>
      <c r="F810" s="40"/>
    </row>
    <row r="811" spans="4:6" ht="15.75" customHeight="1">
      <c r="D811" s="40"/>
      <c r="E811" s="40"/>
      <c r="F811" s="40"/>
    </row>
    <row r="812" spans="4:6" ht="15.75" customHeight="1">
      <c r="D812" s="40"/>
      <c r="E812" s="40"/>
      <c r="F812" s="40"/>
    </row>
    <row r="813" spans="4:6" ht="15.75" customHeight="1">
      <c r="D813" s="40"/>
      <c r="E813" s="40"/>
      <c r="F813" s="40"/>
    </row>
    <row r="814" spans="4:6" ht="15.75" customHeight="1">
      <c r="D814" s="40"/>
      <c r="E814" s="40"/>
      <c r="F814" s="40"/>
    </row>
    <row r="815" spans="4:6" ht="15.75" customHeight="1">
      <c r="D815" s="40"/>
      <c r="E815" s="40"/>
      <c r="F815" s="40"/>
    </row>
    <row r="816" spans="4:6" ht="15.75" customHeight="1">
      <c r="D816" s="40"/>
      <c r="E816" s="40"/>
      <c r="F816" s="40"/>
    </row>
    <row r="817" spans="4:6" ht="15.75" customHeight="1">
      <c r="D817" s="40"/>
      <c r="E817" s="40"/>
      <c r="F817" s="40"/>
    </row>
    <row r="818" spans="4:6" ht="15.75" customHeight="1">
      <c r="D818" s="40"/>
      <c r="E818" s="40"/>
      <c r="F818" s="40"/>
    </row>
    <row r="819" spans="4:6" ht="15.75" customHeight="1">
      <c r="D819" s="40"/>
      <c r="E819" s="40"/>
      <c r="F819" s="40"/>
    </row>
    <row r="820" spans="4:6" ht="15.75" customHeight="1">
      <c r="D820" s="40"/>
      <c r="E820" s="40"/>
      <c r="F820" s="40"/>
    </row>
    <row r="821" spans="4:6" ht="15.75" customHeight="1">
      <c r="D821" s="40"/>
      <c r="E821" s="40"/>
      <c r="F821" s="40"/>
    </row>
    <row r="822" spans="4:6" ht="15.75" customHeight="1">
      <c r="D822" s="40"/>
      <c r="E822" s="40"/>
      <c r="F822" s="40"/>
    </row>
    <row r="823" spans="4:6" ht="15.75" customHeight="1">
      <c r="D823" s="40"/>
      <c r="E823" s="40"/>
      <c r="F823" s="40"/>
    </row>
    <row r="824" spans="4:6" ht="15.75" customHeight="1">
      <c r="D824" s="40"/>
      <c r="E824" s="40"/>
      <c r="F824" s="40"/>
    </row>
    <row r="825" spans="4:6" ht="15.75" customHeight="1">
      <c r="D825" s="40"/>
      <c r="E825" s="40"/>
      <c r="F825" s="40"/>
    </row>
    <row r="826" spans="4:6" ht="15.75" customHeight="1">
      <c r="D826" s="40"/>
      <c r="E826" s="40"/>
      <c r="F826" s="40"/>
    </row>
    <row r="827" spans="4:6" ht="15.75" customHeight="1">
      <c r="D827" s="40"/>
      <c r="E827" s="40"/>
      <c r="F827" s="40"/>
    </row>
    <row r="828" spans="4:6" ht="15.75" customHeight="1">
      <c r="D828" s="40"/>
      <c r="E828" s="40"/>
      <c r="F828" s="40"/>
    </row>
    <row r="829" spans="4:6" ht="15.75" customHeight="1">
      <c r="D829" s="40"/>
      <c r="E829" s="40"/>
      <c r="F829" s="40"/>
    </row>
    <row r="830" spans="4:6" ht="15.75" customHeight="1">
      <c r="D830" s="40"/>
      <c r="E830" s="40"/>
      <c r="F830" s="40"/>
    </row>
    <row r="831" spans="4:6" ht="15.75" customHeight="1">
      <c r="D831" s="40"/>
      <c r="E831" s="40"/>
      <c r="F831" s="40"/>
    </row>
    <row r="832" spans="4:6" ht="15.75" customHeight="1">
      <c r="D832" s="40"/>
      <c r="E832" s="40"/>
      <c r="F832" s="40"/>
    </row>
    <row r="833" spans="4:6" ht="15.75" customHeight="1">
      <c r="D833" s="40"/>
      <c r="E833" s="40"/>
      <c r="F833" s="40"/>
    </row>
    <row r="834" spans="4:6" ht="15.75" customHeight="1">
      <c r="D834" s="40"/>
      <c r="E834" s="40"/>
      <c r="F834" s="40"/>
    </row>
    <row r="835" spans="4:6" ht="15.75" customHeight="1">
      <c r="D835" s="40"/>
      <c r="E835" s="40"/>
      <c r="F835" s="40"/>
    </row>
    <row r="836" spans="4:6" ht="15.75" customHeight="1">
      <c r="D836" s="40"/>
      <c r="E836" s="40"/>
      <c r="F836" s="40"/>
    </row>
    <row r="837" spans="4:6" ht="15.75" customHeight="1">
      <c r="D837" s="40"/>
      <c r="E837" s="40"/>
      <c r="F837" s="40"/>
    </row>
    <row r="838" spans="4:6" ht="15.75" customHeight="1">
      <c r="D838" s="40"/>
      <c r="E838" s="40"/>
      <c r="F838" s="40"/>
    </row>
    <row r="839" spans="4:6" ht="15.75" customHeight="1">
      <c r="D839" s="40"/>
      <c r="E839" s="40"/>
      <c r="F839" s="40"/>
    </row>
    <row r="840" spans="4:6" ht="15.75" customHeight="1">
      <c r="D840" s="40"/>
      <c r="E840" s="40"/>
      <c r="F840" s="40"/>
    </row>
    <row r="841" spans="4:6" ht="15.75" customHeight="1">
      <c r="D841" s="40"/>
      <c r="E841" s="40"/>
      <c r="F841" s="40"/>
    </row>
    <row r="842" spans="4:6" ht="15.75" customHeight="1">
      <c r="D842" s="40"/>
      <c r="E842" s="40"/>
      <c r="F842" s="40"/>
    </row>
    <row r="843" spans="4:6" ht="15.75" customHeight="1">
      <c r="D843" s="40"/>
      <c r="E843" s="40"/>
      <c r="F843" s="40"/>
    </row>
    <row r="844" spans="4:6" ht="15.75" customHeight="1">
      <c r="D844" s="40"/>
      <c r="E844" s="40"/>
      <c r="F844" s="40"/>
    </row>
    <row r="845" spans="4:6" ht="15.75" customHeight="1">
      <c r="D845" s="40"/>
      <c r="E845" s="40"/>
      <c r="F845" s="40"/>
    </row>
    <row r="846" spans="4:6" ht="15.75" customHeight="1">
      <c r="D846" s="40"/>
      <c r="E846" s="40"/>
      <c r="F846" s="40"/>
    </row>
    <row r="847" spans="4:6" ht="15.75" customHeight="1">
      <c r="D847" s="40"/>
      <c r="E847" s="40"/>
      <c r="F847" s="40"/>
    </row>
    <row r="848" spans="4:6" ht="15.75" customHeight="1">
      <c r="D848" s="40"/>
      <c r="E848" s="40"/>
      <c r="F848" s="40"/>
    </row>
    <row r="849" spans="4:6" ht="15.75" customHeight="1">
      <c r="D849" s="40"/>
      <c r="E849" s="40"/>
      <c r="F849" s="40"/>
    </row>
    <row r="850" spans="4:6" ht="15.75" customHeight="1">
      <c r="D850" s="40"/>
      <c r="E850" s="40"/>
      <c r="F850" s="40"/>
    </row>
    <row r="851" spans="4:6" ht="15.75" customHeight="1">
      <c r="D851" s="40"/>
      <c r="E851" s="40"/>
      <c r="F851" s="40"/>
    </row>
    <row r="852" spans="4:6" ht="15.75" customHeight="1">
      <c r="D852" s="40"/>
      <c r="E852" s="40"/>
      <c r="F852" s="40"/>
    </row>
    <row r="853" spans="4:6" ht="15.75" customHeight="1">
      <c r="D853" s="40"/>
      <c r="E853" s="40"/>
      <c r="F853" s="40"/>
    </row>
    <row r="854" spans="4:6" ht="15.75" customHeight="1">
      <c r="D854" s="40"/>
      <c r="E854" s="40"/>
      <c r="F854" s="40"/>
    </row>
    <row r="855" spans="4:6" ht="15.75" customHeight="1">
      <c r="D855" s="40"/>
      <c r="E855" s="40"/>
      <c r="F855" s="40"/>
    </row>
    <row r="856" spans="4:6" ht="15.75" customHeight="1">
      <c r="D856" s="40"/>
      <c r="E856" s="40"/>
      <c r="F856" s="40"/>
    </row>
    <row r="857" spans="4:6" ht="15.75" customHeight="1">
      <c r="D857" s="40"/>
      <c r="E857" s="40"/>
      <c r="F857" s="40"/>
    </row>
    <row r="858" spans="4:6" ht="15.75" customHeight="1">
      <c r="D858" s="40"/>
      <c r="E858" s="40"/>
      <c r="F858" s="40"/>
    </row>
    <row r="859" spans="4:6" ht="15.75" customHeight="1">
      <c r="D859" s="40"/>
      <c r="E859" s="40"/>
      <c r="F859" s="40"/>
    </row>
    <row r="860" spans="4:6" ht="15.75" customHeight="1">
      <c r="D860" s="40"/>
      <c r="E860" s="40"/>
      <c r="F860" s="40"/>
    </row>
    <row r="861" spans="4:6" ht="15.75" customHeight="1">
      <c r="D861" s="40"/>
      <c r="E861" s="40"/>
      <c r="F861" s="40"/>
    </row>
    <row r="862" spans="4:6" ht="15.75" customHeight="1">
      <c r="D862" s="40"/>
      <c r="E862" s="40"/>
      <c r="F862" s="40"/>
    </row>
    <row r="863" spans="4:6" ht="15.75" customHeight="1">
      <c r="D863" s="40"/>
      <c r="E863" s="40"/>
      <c r="F863" s="40"/>
    </row>
    <row r="864" spans="4:6" ht="15.75" customHeight="1">
      <c r="D864" s="40"/>
      <c r="E864" s="40"/>
      <c r="F864" s="40"/>
    </row>
    <row r="865" spans="4:6" ht="15.75" customHeight="1">
      <c r="D865" s="40"/>
      <c r="E865" s="40"/>
      <c r="F865" s="40"/>
    </row>
    <row r="866" spans="4:6" ht="15.75" customHeight="1">
      <c r="D866" s="40"/>
      <c r="E866" s="40"/>
      <c r="F866" s="40"/>
    </row>
    <row r="867" spans="4:6" ht="15.75" customHeight="1">
      <c r="D867" s="40"/>
      <c r="E867" s="40"/>
      <c r="F867" s="40"/>
    </row>
    <row r="868" spans="4:6" ht="15.75" customHeight="1">
      <c r="D868" s="40"/>
      <c r="E868" s="40"/>
      <c r="F868" s="40"/>
    </row>
    <row r="869" spans="4:6" ht="15.75" customHeight="1">
      <c r="D869" s="40"/>
      <c r="E869" s="40"/>
      <c r="F869" s="40"/>
    </row>
    <row r="870" spans="4:6" ht="15.75" customHeight="1">
      <c r="D870" s="40"/>
      <c r="E870" s="40"/>
      <c r="F870" s="40"/>
    </row>
    <row r="871" spans="4:6" ht="15.75" customHeight="1">
      <c r="D871" s="40"/>
      <c r="E871" s="40"/>
      <c r="F871" s="40"/>
    </row>
    <row r="872" spans="4:6" ht="15.75" customHeight="1">
      <c r="D872" s="40"/>
      <c r="E872" s="40"/>
      <c r="F872" s="40"/>
    </row>
    <row r="873" spans="4:6" ht="15.75" customHeight="1">
      <c r="D873" s="40"/>
      <c r="E873" s="40"/>
      <c r="F873" s="40"/>
    </row>
    <row r="874" spans="4:6" ht="15.75" customHeight="1">
      <c r="D874" s="40"/>
      <c r="E874" s="40"/>
      <c r="F874" s="40"/>
    </row>
    <row r="875" spans="4:6" ht="15.75" customHeight="1">
      <c r="D875" s="40"/>
      <c r="E875" s="40"/>
      <c r="F875" s="40"/>
    </row>
    <row r="876" spans="4:6" ht="15.75" customHeight="1">
      <c r="D876" s="40"/>
      <c r="E876" s="40"/>
      <c r="F876" s="40"/>
    </row>
    <row r="877" spans="4:6" ht="15.75" customHeight="1">
      <c r="D877" s="40"/>
      <c r="E877" s="40"/>
      <c r="F877" s="40"/>
    </row>
    <row r="878" spans="4:6" ht="15.75" customHeight="1">
      <c r="D878" s="40"/>
      <c r="E878" s="40"/>
      <c r="F878" s="40"/>
    </row>
    <row r="879" spans="4:6" ht="15.75" customHeight="1">
      <c r="D879" s="40"/>
      <c r="E879" s="40"/>
      <c r="F879" s="40"/>
    </row>
    <row r="880" spans="4:6" ht="15.75" customHeight="1">
      <c r="D880" s="40"/>
      <c r="E880" s="40"/>
      <c r="F880" s="40"/>
    </row>
    <row r="881" spans="4:6" ht="15.75" customHeight="1">
      <c r="D881" s="40"/>
      <c r="E881" s="40"/>
      <c r="F881" s="40"/>
    </row>
    <row r="882" spans="4:6" ht="15.75" customHeight="1">
      <c r="D882" s="40"/>
      <c r="E882" s="40"/>
      <c r="F882" s="40"/>
    </row>
    <row r="883" spans="4:6" ht="15.75" customHeight="1">
      <c r="D883" s="40"/>
      <c r="E883" s="40"/>
      <c r="F883" s="40"/>
    </row>
    <row r="884" spans="4:6" ht="15.75" customHeight="1">
      <c r="D884" s="40"/>
      <c r="E884" s="40"/>
      <c r="F884" s="40"/>
    </row>
    <row r="885" spans="4:6" ht="15.75" customHeight="1">
      <c r="D885" s="40"/>
      <c r="E885" s="40"/>
      <c r="F885" s="40"/>
    </row>
    <row r="886" spans="4:6" ht="15.75" customHeight="1">
      <c r="D886" s="40"/>
      <c r="E886" s="40"/>
      <c r="F886" s="40"/>
    </row>
    <row r="887" spans="4:6" ht="15.75" customHeight="1">
      <c r="D887" s="40"/>
      <c r="E887" s="40"/>
      <c r="F887" s="40"/>
    </row>
    <row r="888" spans="4:6" ht="15.75" customHeight="1">
      <c r="D888" s="40"/>
      <c r="E888" s="40"/>
      <c r="F888" s="40"/>
    </row>
    <row r="889" spans="4:6" ht="15.75" customHeight="1">
      <c r="D889" s="40"/>
      <c r="E889" s="40"/>
      <c r="F889" s="40"/>
    </row>
    <row r="890" spans="4:6" ht="15.75" customHeight="1">
      <c r="D890" s="40"/>
      <c r="E890" s="40"/>
      <c r="F890" s="40"/>
    </row>
    <row r="891" spans="4:6" ht="15.75" customHeight="1">
      <c r="D891" s="40"/>
      <c r="E891" s="40"/>
      <c r="F891" s="40"/>
    </row>
    <row r="892" spans="4:6" ht="15.75" customHeight="1">
      <c r="D892" s="40"/>
      <c r="E892" s="40"/>
      <c r="F892" s="40"/>
    </row>
    <row r="893" spans="4:6" ht="15.75" customHeight="1">
      <c r="D893" s="40"/>
      <c r="E893" s="40"/>
      <c r="F893" s="40"/>
    </row>
    <row r="894" spans="4:6" ht="15.75" customHeight="1">
      <c r="D894" s="40"/>
      <c r="E894" s="40"/>
      <c r="F894" s="40"/>
    </row>
    <row r="895" spans="4:6" ht="15.75" customHeight="1">
      <c r="D895" s="40"/>
      <c r="E895" s="40"/>
      <c r="F895" s="40"/>
    </row>
    <row r="896" spans="4:6" ht="15.75" customHeight="1">
      <c r="D896" s="40"/>
      <c r="E896" s="40"/>
      <c r="F896" s="40"/>
    </row>
    <row r="897" spans="4:6" ht="15.75" customHeight="1">
      <c r="D897" s="40"/>
      <c r="E897" s="40"/>
      <c r="F897" s="40"/>
    </row>
    <row r="898" spans="4:6" ht="15.75" customHeight="1">
      <c r="D898" s="40"/>
      <c r="E898" s="40"/>
      <c r="F898" s="40"/>
    </row>
    <row r="899" spans="4:6" ht="15.75" customHeight="1">
      <c r="D899" s="40"/>
      <c r="E899" s="40"/>
      <c r="F899" s="40"/>
    </row>
    <row r="900" spans="4:6" ht="15.75" customHeight="1">
      <c r="D900" s="40"/>
      <c r="E900" s="40"/>
      <c r="F900" s="40"/>
    </row>
    <row r="901" spans="4:6" ht="15.75" customHeight="1">
      <c r="D901" s="40"/>
      <c r="E901" s="40"/>
      <c r="F901" s="40"/>
    </row>
    <row r="902" spans="4:6" ht="15.75" customHeight="1">
      <c r="D902" s="40"/>
      <c r="E902" s="40"/>
      <c r="F902" s="40"/>
    </row>
    <row r="903" spans="4:6" ht="15.75" customHeight="1">
      <c r="D903" s="40"/>
      <c r="E903" s="40"/>
      <c r="F903" s="40"/>
    </row>
    <row r="904" spans="4:6" ht="15.75" customHeight="1">
      <c r="D904" s="40"/>
      <c r="E904" s="40"/>
      <c r="F904" s="40"/>
    </row>
    <row r="905" spans="4:6" ht="15.75" customHeight="1">
      <c r="D905" s="40"/>
      <c r="E905" s="40"/>
      <c r="F905" s="40"/>
    </row>
    <row r="906" spans="4:6" ht="15.75" customHeight="1">
      <c r="D906" s="40"/>
      <c r="E906" s="40"/>
      <c r="F906" s="40"/>
    </row>
    <row r="907" spans="4:6" ht="15.75" customHeight="1">
      <c r="D907" s="40"/>
      <c r="E907" s="40"/>
      <c r="F907" s="40"/>
    </row>
    <row r="908" spans="4:6" ht="15.75" customHeight="1">
      <c r="D908" s="40"/>
      <c r="E908" s="40"/>
      <c r="F908" s="40"/>
    </row>
    <row r="909" spans="4:6" ht="15.75" customHeight="1">
      <c r="D909" s="40"/>
      <c r="E909" s="40"/>
      <c r="F909" s="40"/>
    </row>
    <row r="910" spans="4:6" ht="15.75" customHeight="1">
      <c r="D910" s="40"/>
      <c r="E910" s="40"/>
      <c r="F910" s="40"/>
    </row>
    <row r="911" spans="4:6" ht="15.75" customHeight="1">
      <c r="D911" s="40"/>
      <c r="E911" s="40"/>
      <c r="F911" s="40"/>
    </row>
    <row r="912" spans="4:6" ht="15.75" customHeight="1">
      <c r="D912" s="40"/>
      <c r="E912" s="40"/>
      <c r="F912" s="40"/>
    </row>
    <row r="913" spans="4:6" ht="15.75" customHeight="1">
      <c r="D913" s="40"/>
      <c r="E913" s="40"/>
      <c r="F913" s="40"/>
    </row>
    <row r="914" spans="4:6" ht="15.75" customHeight="1">
      <c r="D914" s="40"/>
      <c r="E914" s="40"/>
      <c r="F914" s="40"/>
    </row>
    <row r="915" spans="4:6" ht="15.75" customHeight="1">
      <c r="D915" s="40"/>
      <c r="E915" s="40"/>
      <c r="F915" s="40"/>
    </row>
    <row r="916" spans="4:6" ht="15.75" customHeight="1">
      <c r="D916" s="40"/>
      <c r="E916" s="40"/>
      <c r="F916" s="40"/>
    </row>
    <row r="917" spans="4:6" ht="15.75" customHeight="1">
      <c r="D917" s="40"/>
      <c r="E917" s="40"/>
      <c r="F917" s="40"/>
    </row>
    <row r="918" spans="4:6" ht="15.75" customHeight="1">
      <c r="D918" s="40"/>
      <c r="E918" s="40"/>
      <c r="F918" s="40"/>
    </row>
    <row r="919" spans="4:6" ht="15.75" customHeight="1">
      <c r="D919" s="40"/>
      <c r="E919" s="40"/>
      <c r="F919" s="40"/>
    </row>
    <row r="920" spans="4:6" ht="15.75" customHeight="1">
      <c r="D920" s="40"/>
      <c r="E920" s="40"/>
      <c r="F920" s="40"/>
    </row>
    <row r="921" spans="4:6" ht="15.75" customHeight="1">
      <c r="D921" s="40"/>
      <c r="E921" s="40"/>
      <c r="F921" s="40"/>
    </row>
    <row r="922" spans="4:6" ht="15.75" customHeight="1">
      <c r="D922" s="40"/>
      <c r="E922" s="40"/>
      <c r="F922" s="40"/>
    </row>
    <row r="923" spans="4:6" ht="15.75" customHeight="1">
      <c r="D923" s="40"/>
      <c r="E923" s="40"/>
      <c r="F923" s="40"/>
    </row>
    <row r="924" spans="4:6" ht="15.75" customHeight="1">
      <c r="D924" s="40"/>
      <c r="E924" s="40"/>
      <c r="F924" s="40"/>
    </row>
    <row r="925" spans="4:6" ht="15.75" customHeight="1">
      <c r="D925" s="40"/>
      <c r="E925" s="40"/>
      <c r="F925" s="40"/>
    </row>
    <row r="926" spans="4:6" ht="15.75" customHeight="1">
      <c r="D926" s="40"/>
      <c r="E926" s="40"/>
      <c r="F926" s="40"/>
    </row>
    <row r="927" spans="4:6" ht="15.75" customHeight="1">
      <c r="D927" s="40"/>
      <c r="E927" s="40"/>
      <c r="F927" s="40"/>
    </row>
    <row r="928" spans="4:6" ht="15.75" customHeight="1">
      <c r="D928" s="40"/>
      <c r="E928" s="40"/>
      <c r="F928" s="40"/>
    </row>
    <row r="929" spans="4:6" ht="15.75" customHeight="1">
      <c r="D929" s="40"/>
      <c r="E929" s="40"/>
      <c r="F929" s="40"/>
    </row>
    <row r="930" spans="4:6" ht="15.75" customHeight="1">
      <c r="D930" s="40"/>
      <c r="E930" s="40"/>
      <c r="F930" s="40"/>
    </row>
    <row r="931" spans="4:6" ht="15.75" customHeight="1">
      <c r="D931" s="40"/>
      <c r="E931" s="40"/>
      <c r="F931" s="40"/>
    </row>
    <row r="932" spans="4:6" ht="15.75" customHeight="1">
      <c r="D932" s="40"/>
      <c r="E932" s="40"/>
      <c r="F932" s="40"/>
    </row>
    <row r="933" spans="4:6" ht="15.75" customHeight="1">
      <c r="D933" s="40"/>
      <c r="E933" s="40"/>
      <c r="F933" s="40"/>
    </row>
    <row r="934" spans="4:6" ht="15.75" customHeight="1">
      <c r="D934" s="40"/>
      <c r="E934" s="40"/>
      <c r="F934" s="40"/>
    </row>
    <row r="935" spans="4:6" ht="15.75" customHeight="1">
      <c r="D935" s="40"/>
      <c r="E935" s="40"/>
      <c r="F935" s="40"/>
    </row>
    <row r="936" spans="4:6" ht="15.75" customHeight="1">
      <c r="D936" s="40"/>
      <c r="E936" s="40"/>
      <c r="F936" s="40"/>
    </row>
    <row r="937" spans="4:6" ht="15.75" customHeight="1">
      <c r="D937" s="40"/>
      <c r="E937" s="40"/>
      <c r="F937" s="40"/>
    </row>
    <row r="938" spans="4:6" ht="15.75" customHeight="1">
      <c r="D938" s="40"/>
      <c r="E938" s="40"/>
      <c r="F938" s="40"/>
    </row>
    <row r="939" spans="4:6" ht="15.75" customHeight="1">
      <c r="D939" s="40"/>
      <c r="E939" s="40"/>
      <c r="F939" s="40"/>
    </row>
    <row r="940" spans="4:6" ht="15.75" customHeight="1">
      <c r="D940" s="40"/>
      <c r="E940" s="40"/>
      <c r="F940" s="40"/>
    </row>
    <row r="941" spans="4:6" ht="15.75" customHeight="1">
      <c r="D941" s="40"/>
      <c r="E941" s="40"/>
      <c r="F941" s="40"/>
    </row>
    <row r="942" spans="4:6" ht="15.75" customHeight="1">
      <c r="D942" s="40"/>
      <c r="E942" s="40"/>
      <c r="F942" s="40"/>
    </row>
    <row r="943" spans="4:6" ht="15.75" customHeight="1">
      <c r="D943" s="40"/>
      <c r="E943" s="40"/>
      <c r="F943" s="40"/>
    </row>
    <row r="944" spans="4:6" ht="15.75" customHeight="1">
      <c r="D944" s="40"/>
      <c r="E944" s="40"/>
      <c r="F944" s="40"/>
    </row>
    <row r="945" spans="4:6" ht="15.75" customHeight="1">
      <c r="D945" s="40"/>
      <c r="E945" s="40"/>
      <c r="F945" s="40"/>
    </row>
    <row r="946" spans="4:6" ht="15.75" customHeight="1">
      <c r="D946" s="40"/>
      <c r="E946" s="40"/>
      <c r="F946" s="40"/>
    </row>
    <row r="947" spans="4:6" ht="15.75" customHeight="1">
      <c r="D947" s="40"/>
      <c r="E947" s="40"/>
      <c r="F947" s="40"/>
    </row>
    <row r="948" spans="4:6" ht="15.75" customHeight="1">
      <c r="D948" s="40"/>
      <c r="E948" s="40"/>
      <c r="F948" s="40"/>
    </row>
    <row r="949" spans="4:6" ht="15.75" customHeight="1">
      <c r="D949" s="40"/>
      <c r="E949" s="40"/>
      <c r="F949" s="40"/>
    </row>
    <row r="950" spans="4:6" ht="15.75" customHeight="1">
      <c r="D950" s="40"/>
      <c r="E950" s="40"/>
      <c r="F950" s="40"/>
    </row>
    <row r="951" spans="4:6" ht="15.75" customHeight="1">
      <c r="D951" s="40"/>
      <c r="E951" s="40"/>
      <c r="F951" s="40"/>
    </row>
    <row r="952" spans="4:6" ht="15.75" customHeight="1">
      <c r="D952" s="40"/>
      <c r="E952" s="40"/>
      <c r="F952" s="40"/>
    </row>
    <row r="953" spans="4:6" ht="15.75" customHeight="1">
      <c r="D953" s="40"/>
      <c r="E953" s="40"/>
      <c r="F953" s="40"/>
    </row>
    <row r="954" spans="4:6" ht="15.75" customHeight="1">
      <c r="D954" s="40"/>
      <c r="E954" s="40"/>
      <c r="F954" s="40"/>
    </row>
    <row r="955" spans="4:6" ht="15.75" customHeight="1">
      <c r="D955" s="40"/>
      <c r="E955" s="40"/>
      <c r="F955" s="40"/>
    </row>
    <row r="956" spans="4:6" ht="15.75" customHeight="1">
      <c r="D956" s="40"/>
      <c r="E956" s="40"/>
      <c r="F956" s="40"/>
    </row>
    <row r="957" spans="4:6" ht="15.75" customHeight="1">
      <c r="D957" s="40"/>
      <c r="E957" s="40"/>
      <c r="F957" s="40"/>
    </row>
    <row r="958" spans="4:6" ht="15.75" customHeight="1">
      <c r="D958" s="40"/>
      <c r="E958" s="40"/>
      <c r="F958" s="40"/>
    </row>
    <row r="959" spans="4:6" ht="15.75" customHeight="1">
      <c r="D959" s="40"/>
      <c r="E959" s="40"/>
      <c r="F959" s="40"/>
    </row>
    <row r="960" spans="4:6" ht="15.75" customHeight="1">
      <c r="D960" s="40"/>
      <c r="E960" s="40"/>
      <c r="F960" s="40"/>
    </row>
    <row r="961" spans="4:6" ht="15.75" customHeight="1">
      <c r="D961" s="40"/>
      <c r="E961" s="40"/>
      <c r="F961" s="40"/>
    </row>
    <row r="962" spans="4:6" ht="15.75" customHeight="1">
      <c r="D962" s="40"/>
      <c r="E962" s="40"/>
      <c r="F962" s="40"/>
    </row>
    <row r="963" spans="4:6" ht="15.75" customHeight="1">
      <c r="D963" s="40"/>
      <c r="E963" s="40"/>
      <c r="F963" s="40"/>
    </row>
    <row r="964" spans="4:6" ht="15.75" customHeight="1">
      <c r="D964" s="40"/>
      <c r="E964" s="40"/>
      <c r="F964" s="40"/>
    </row>
    <row r="965" spans="4:6" ht="15.75" customHeight="1">
      <c r="D965" s="40"/>
      <c r="E965" s="40"/>
      <c r="F965" s="40"/>
    </row>
    <row r="966" spans="4:6" ht="15.75" customHeight="1">
      <c r="D966" s="40"/>
      <c r="E966" s="40"/>
      <c r="F966" s="40"/>
    </row>
    <row r="967" spans="4:6" ht="15.75" customHeight="1">
      <c r="D967" s="40"/>
      <c r="E967" s="40"/>
      <c r="F967" s="40"/>
    </row>
    <row r="968" spans="4:6" ht="15.75" customHeight="1">
      <c r="D968" s="40"/>
      <c r="E968" s="40"/>
      <c r="F968" s="40"/>
    </row>
    <row r="969" spans="4:6" ht="15.75" customHeight="1">
      <c r="D969" s="40"/>
      <c r="E969" s="40"/>
      <c r="F969" s="40"/>
    </row>
    <row r="970" spans="4:6" ht="15.75" customHeight="1">
      <c r="D970" s="40"/>
      <c r="E970" s="40"/>
      <c r="F970" s="40"/>
    </row>
    <row r="971" spans="4:6" ht="15.75" customHeight="1">
      <c r="D971" s="40"/>
      <c r="E971" s="40"/>
      <c r="F971" s="40"/>
    </row>
    <row r="972" spans="4:6" ht="15.75" customHeight="1">
      <c r="D972" s="40"/>
      <c r="E972" s="40"/>
      <c r="F972" s="40"/>
    </row>
    <row r="973" spans="4:6" ht="15.75" customHeight="1">
      <c r="D973" s="40"/>
      <c r="E973" s="40"/>
      <c r="F973" s="40"/>
    </row>
    <row r="974" spans="4:6" ht="15.75" customHeight="1">
      <c r="D974" s="40"/>
      <c r="E974" s="40"/>
      <c r="F974" s="40"/>
    </row>
    <row r="975" spans="4:6" ht="15.75" customHeight="1">
      <c r="D975" s="40"/>
      <c r="E975" s="40"/>
      <c r="F975" s="40"/>
    </row>
    <row r="976" spans="4:6" ht="15.75" customHeight="1">
      <c r="D976" s="40"/>
      <c r="E976" s="40"/>
      <c r="F976" s="40"/>
    </row>
    <row r="977" spans="4:6" ht="15.75" customHeight="1">
      <c r="D977" s="40"/>
      <c r="E977" s="40"/>
      <c r="F977" s="40"/>
    </row>
    <row r="978" spans="4:6" ht="15.75" customHeight="1">
      <c r="D978" s="40"/>
      <c r="E978" s="40"/>
      <c r="F978" s="40"/>
    </row>
    <row r="979" spans="4:6" ht="15.75" customHeight="1">
      <c r="D979" s="40"/>
      <c r="E979" s="40"/>
      <c r="F979" s="40"/>
    </row>
    <row r="980" spans="4:6" ht="15.75" customHeight="1">
      <c r="D980" s="40"/>
      <c r="E980" s="40"/>
      <c r="F980" s="40"/>
    </row>
    <row r="981" spans="4:6" ht="15.75" customHeight="1">
      <c r="D981" s="40"/>
      <c r="E981" s="40"/>
      <c r="F981" s="40"/>
    </row>
    <row r="982" spans="4:6" ht="15.75" customHeight="1">
      <c r="D982" s="40"/>
      <c r="E982" s="40"/>
      <c r="F982" s="40"/>
    </row>
    <row r="983" spans="4:6" ht="15.75" customHeight="1">
      <c r="D983" s="40"/>
      <c r="E983" s="40"/>
      <c r="F983" s="40"/>
    </row>
    <row r="984" spans="4:6" ht="15.75" customHeight="1">
      <c r="D984" s="40"/>
      <c r="E984" s="40"/>
      <c r="F984" s="40"/>
    </row>
    <row r="985" spans="4:6" ht="15.75" customHeight="1">
      <c r="D985" s="40"/>
      <c r="E985" s="40"/>
      <c r="F985" s="40"/>
    </row>
    <row r="986" spans="4:6" ht="15.75" customHeight="1">
      <c r="D986" s="40"/>
      <c r="E986" s="40"/>
      <c r="F986" s="40"/>
    </row>
    <row r="987" spans="4:6" ht="15.75" customHeight="1">
      <c r="D987" s="40"/>
      <c r="E987" s="40"/>
      <c r="F987" s="40"/>
    </row>
    <row r="988" spans="4:6" ht="15.75" customHeight="1">
      <c r="D988" s="40"/>
      <c r="E988" s="40"/>
      <c r="F988" s="40"/>
    </row>
    <row r="989" spans="4:6" ht="15.75" customHeight="1">
      <c r="D989" s="40"/>
      <c r="E989" s="40"/>
      <c r="F989" s="40"/>
    </row>
    <row r="990" spans="4:6" ht="15.75" customHeight="1">
      <c r="D990" s="40"/>
      <c r="E990" s="40"/>
      <c r="F990" s="40"/>
    </row>
    <row r="991" spans="4:6" ht="15.75" customHeight="1">
      <c r="D991" s="40"/>
      <c r="E991" s="40"/>
      <c r="F991" s="40"/>
    </row>
    <row r="992" spans="4:6" ht="15.75" customHeight="1">
      <c r="D992" s="40"/>
      <c r="E992" s="40"/>
      <c r="F992" s="40"/>
    </row>
    <row r="993" spans="4:6" ht="15.75" customHeight="1">
      <c r="D993" s="40"/>
      <c r="E993" s="40"/>
      <c r="F993" s="40"/>
    </row>
    <row r="994" spans="4:6" ht="15.75" customHeight="1">
      <c r="D994" s="40"/>
      <c r="E994" s="40"/>
      <c r="F994" s="40"/>
    </row>
    <row r="995" spans="4:6" ht="15.75" customHeight="1">
      <c r="D995" s="40"/>
      <c r="E995" s="40"/>
      <c r="F995" s="40"/>
    </row>
    <row r="996" spans="4:6" ht="15.75" customHeight="1">
      <c r="D996" s="40"/>
      <c r="E996" s="40"/>
      <c r="F996" s="40"/>
    </row>
    <row r="997" spans="4:6" ht="15.75" customHeight="1">
      <c r="D997" s="40"/>
      <c r="E997" s="40"/>
      <c r="F997" s="40"/>
    </row>
    <row r="998" spans="4:6" ht="15.75" customHeight="1">
      <c r="D998" s="40"/>
      <c r="E998" s="40"/>
      <c r="F998" s="40"/>
    </row>
    <row r="999" spans="4:6" ht="15.75" customHeight="1">
      <c r="D999" s="40"/>
      <c r="E999" s="40"/>
      <c r="F999" s="40"/>
    </row>
    <row r="1000" spans="4:6" ht="15.75" customHeight="1">
      <c r="D1000" s="40"/>
      <c r="E1000" s="40"/>
      <c r="F1000" s="40"/>
    </row>
    <row r="1001" spans="4:6" ht="15.75" customHeight="1">
      <c r="D1001" s="40"/>
      <c r="E1001" s="40"/>
      <c r="F1001" s="40"/>
    </row>
  </sheetData>
  <mergeCells count="4">
    <mergeCell ref="A5:A33"/>
    <mergeCell ref="A35:A61"/>
    <mergeCell ref="A63:A83"/>
    <mergeCell ref="A85:A122"/>
  </mergeCells>
  <conditionalFormatting sqref="G5:G33">
    <cfRule type="expression" dxfId="0" priority="1">
      <formula>ISERROR(H5)</formula>
    </cfRule>
  </conditionalFormatting>
  <conditionalFormatting sqref="G5:G33">
    <cfRule type="colorScale" priority="2">
      <colorScale>
        <cfvo type="min"/>
        <cfvo type="formula" val="0"/>
        <cfvo type="max"/>
        <color theme="4"/>
        <color theme="0"/>
        <color theme="5"/>
      </colorScale>
    </cfRule>
  </conditionalFormatting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6DF37-D7C7-1D4D-940F-8C65E87C03E9}">
  <dimension ref="A1:M30"/>
  <sheetViews>
    <sheetView topLeftCell="A28" zoomScale="167" zoomScaleNormal="40" workbookViewId="0">
      <selection activeCell="D19" sqref="D19"/>
    </sheetView>
  </sheetViews>
  <sheetFormatPr baseColWidth="10" defaultColWidth="8.83203125" defaultRowHeight="13"/>
  <cols>
    <col min="1" max="16384" width="8.83203125" style="6"/>
  </cols>
  <sheetData>
    <row r="1" spans="1:1">
      <c r="A1" s="6" t="s">
        <v>723</v>
      </c>
    </row>
    <row r="20" spans="1:13">
      <c r="A20" s="6" t="s">
        <v>722</v>
      </c>
    </row>
    <row r="21" spans="1:13">
      <c r="A21" s="48" t="s">
        <v>729</v>
      </c>
    </row>
    <row r="30" spans="1:13">
      <c r="M30" s="27"/>
    </row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6AB08-8819-F34E-A628-0D8EBC0C19B0}">
  <dimension ref="A1:A22"/>
  <sheetViews>
    <sheetView tabSelected="1" zoomScale="144" zoomScaleNormal="55" workbookViewId="0">
      <selection activeCell="E69" sqref="E69"/>
    </sheetView>
  </sheetViews>
  <sheetFormatPr baseColWidth="10" defaultColWidth="8.83203125" defaultRowHeight="15"/>
  <cols>
    <col min="1" max="16384" width="8.83203125" style="4"/>
  </cols>
  <sheetData>
    <row r="1" spans="1:1">
      <c r="A1" s="6" t="s">
        <v>724</v>
      </c>
    </row>
    <row r="21" spans="1:1">
      <c r="A21" s="6" t="s">
        <v>725</v>
      </c>
    </row>
    <row r="22" spans="1:1">
      <c r="A22" s="48" t="s">
        <v>729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D3217-4846-3849-A458-0B8E56484D00}">
  <dimension ref="A1:S40"/>
  <sheetViews>
    <sheetView zoomScale="108" workbookViewId="0">
      <selection activeCell="G47" sqref="G47"/>
    </sheetView>
  </sheetViews>
  <sheetFormatPr baseColWidth="10" defaultRowHeight="13"/>
  <cols>
    <col min="1" max="16384" width="10.83203125" style="48"/>
  </cols>
  <sheetData>
    <row r="1" spans="1:19">
      <c r="A1" s="6" t="s">
        <v>728</v>
      </c>
    </row>
    <row r="4" spans="1:19">
      <c r="A4" s="48" t="s">
        <v>467</v>
      </c>
    </row>
    <row r="5" spans="1:19">
      <c r="A5" s="48" t="s">
        <v>729</v>
      </c>
    </row>
    <row r="6" spans="1:19">
      <c r="H6" s="48" t="s">
        <v>727</v>
      </c>
      <c r="S6" s="48" t="s">
        <v>466</v>
      </c>
    </row>
    <row r="7" spans="1:19">
      <c r="H7" s="48" t="s">
        <v>465</v>
      </c>
    </row>
    <row r="13" spans="1:19">
      <c r="S13" s="48" t="s">
        <v>464</v>
      </c>
    </row>
    <row r="14" spans="1:19">
      <c r="H14" s="48" t="s">
        <v>464</v>
      </c>
      <c r="S14" s="48" t="s">
        <v>733</v>
      </c>
    </row>
    <row r="15" spans="1:19">
      <c r="H15" s="48" t="s">
        <v>730</v>
      </c>
    </row>
    <row r="22" spans="1:19">
      <c r="A22" s="48" t="s">
        <v>463</v>
      </c>
    </row>
    <row r="25" spans="1:19">
      <c r="H25" s="48" t="s">
        <v>464</v>
      </c>
    </row>
    <row r="26" spans="1:19">
      <c r="H26" s="48" t="s">
        <v>731</v>
      </c>
      <c r="S26" s="48" t="s">
        <v>462</v>
      </c>
    </row>
    <row r="40" spans="1:8">
      <c r="A40" s="48" t="s">
        <v>726</v>
      </c>
      <c r="H40" s="48" t="s">
        <v>732</v>
      </c>
    </row>
  </sheetData>
  <pageMargins left="0.75" right="0.75" top="1" bottom="1" header="0.5" footer="0.5"/>
  <pageSetup orientation="portrait" horizontalDpi="4294967292" verticalDpi="429496729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FEEE0-AC12-5948-9C84-6C43A4C4858F}">
  <dimension ref="A2:M39"/>
  <sheetViews>
    <sheetView zoomScale="135" zoomScaleNormal="55" workbookViewId="0">
      <selection activeCell="F16" sqref="F16"/>
    </sheetView>
  </sheetViews>
  <sheetFormatPr baseColWidth="10" defaultColWidth="8.83203125" defaultRowHeight="15"/>
  <cols>
    <col min="1" max="16384" width="8.83203125" style="4"/>
  </cols>
  <sheetData>
    <row r="2" spans="1:1">
      <c r="A2" s="6" t="s">
        <v>734</v>
      </c>
    </row>
    <row r="17" spans="1:1">
      <c r="A17" s="6" t="s">
        <v>735</v>
      </c>
    </row>
    <row r="18" spans="1:1">
      <c r="A18" s="48" t="s">
        <v>729</v>
      </c>
    </row>
    <row r="39" spans="13:13">
      <c r="M39" s="5"/>
    </row>
  </sheetData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0F2F0-F56C-40BB-8F5A-A09186470521}">
  <dimension ref="A1:J219"/>
  <sheetViews>
    <sheetView workbookViewId="0"/>
  </sheetViews>
  <sheetFormatPr baseColWidth="10" defaultColWidth="8.83203125" defaultRowHeight="15"/>
  <cols>
    <col min="1" max="1" width="8.83203125" style="6"/>
    <col min="2" max="2" width="13.5" style="6" bestFit="1" customWidth="1"/>
    <col min="3" max="3" width="12.33203125" style="6" bestFit="1" customWidth="1"/>
    <col min="4" max="4" width="6.5" style="6" bestFit="1" customWidth="1"/>
    <col min="5" max="6" width="9" style="6" bestFit="1" customWidth="1"/>
    <col min="7" max="7" width="13.5" style="6" bestFit="1" customWidth="1"/>
    <col min="8" max="8" width="24.5" style="6" bestFit="1" customWidth="1"/>
    <col min="9" max="9" width="15" style="6" bestFit="1" customWidth="1"/>
    <col min="10" max="10" width="16" style="6" bestFit="1" customWidth="1"/>
  </cols>
  <sheetData>
    <row r="1" spans="1:10" s="4" customFormat="1">
      <c r="A1" s="24" t="s">
        <v>714</v>
      </c>
    </row>
    <row r="2" spans="1:10" s="4" customFormat="1"/>
    <row r="3" spans="1:10">
      <c r="B3" s="6" t="s">
        <v>45</v>
      </c>
      <c r="C3" s="6" t="s">
        <v>46</v>
      </c>
      <c r="D3" s="6" t="s">
        <v>47</v>
      </c>
      <c r="E3" s="6" t="s">
        <v>48</v>
      </c>
      <c r="F3" s="6" t="s">
        <v>49</v>
      </c>
      <c r="G3" s="6" t="s">
        <v>50</v>
      </c>
      <c r="H3" s="6" t="s">
        <v>51</v>
      </c>
      <c r="I3" s="6" t="s">
        <v>52</v>
      </c>
      <c r="J3" s="6" t="s">
        <v>53</v>
      </c>
    </row>
    <row r="4" spans="1:10">
      <c r="B4" s="6" t="s">
        <v>54</v>
      </c>
      <c r="C4" s="6" t="s">
        <v>55</v>
      </c>
      <c r="D4" s="25">
        <v>27.922643661499023</v>
      </c>
      <c r="E4" s="60">
        <f>AVERAGE(D4:D6)</f>
        <v>27.591623942057293</v>
      </c>
      <c r="F4" s="25">
        <f>D4-$E$25</f>
        <v>3.64447021484375</v>
      </c>
      <c r="G4" s="60">
        <f>AVERAGE(F4:F6)</f>
        <v>3.3134504954020181</v>
      </c>
      <c r="H4" s="60">
        <f>AVERAGE(G4,G28,G52)</f>
        <v>3.0578669442070852</v>
      </c>
    </row>
    <row r="5" spans="1:10">
      <c r="B5" s="6" t="s">
        <v>54</v>
      </c>
      <c r="C5" s="6" t="s">
        <v>55</v>
      </c>
      <c r="D5" s="25">
        <v>27.427436828613281</v>
      </c>
      <c r="E5" s="61"/>
      <c r="F5" s="25">
        <f t="shared" ref="F5:F24" si="0">D5-$E$25</f>
        <v>3.1492633819580078</v>
      </c>
      <c r="G5" s="60"/>
      <c r="H5" s="61"/>
    </row>
    <row r="6" spans="1:10">
      <c r="B6" s="6" t="s">
        <v>54</v>
      </c>
      <c r="C6" s="6" t="s">
        <v>55</v>
      </c>
      <c r="D6" s="25">
        <v>27.42479133605957</v>
      </c>
      <c r="E6" s="61"/>
      <c r="F6" s="25">
        <f t="shared" si="0"/>
        <v>3.1466178894042969</v>
      </c>
      <c r="G6" s="60"/>
      <c r="H6" s="61"/>
    </row>
    <row r="7" spans="1:10">
      <c r="B7" s="6" t="s">
        <v>54</v>
      </c>
      <c r="C7" s="6" t="s">
        <v>56</v>
      </c>
      <c r="D7" s="25">
        <v>25.739721298217773</v>
      </c>
      <c r="E7" s="60">
        <f t="shared" ref="E7" si="1">AVERAGE(D7:D9)</f>
        <v>25.504387537638348</v>
      </c>
      <c r="F7" s="25">
        <f t="shared" si="0"/>
        <v>1.4615478515625</v>
      </c>
      <c r="G7" s="60">
        <f t="shared" ref="G7" si="2">AVERAGE(F7:F9)</f>
        <v>1.226214090983073</v>
      </c>
      <c r="H7" s="60">
        <f>AVERAGE(G7,G31,G55)</f>
        <v>1.1087707943386502</v>
      </c>
    </row>
    <row r="8" spans="1:10">
      <c r="B8" s="6" t="s">
        <v>54</v>
      </c>
      <c r="C8" s="6" t="s">
        <v>56</v>
      </c>
      <c r="D8" s="25">
        <v>25.398197174072266</v>
      </c>
      <c r="E8" s="61"/>
      <c r="F8" s="25">
        <f t="shared" si="0"/>
        <v>1.1200237274169922</v>
      </c>
      <c r="G8" s="60"/>
      <c r="H8" s="61"/>
    </row>
    <row r="9" spans="1:10">
      <c r="B9" s="6" t="s">
        <v>54</v>
      </c>
      <c r="C9" s="6" t="s">
        <v>56</v>
      </c>
      <c r="D9" s="25">
        <v>25.375244140625</v>
      </c>
      <c r="E9" s="61"/>
      <c r="F9" s="25">
        <f t="shared" si="0"/>
        <v>1.0970706939697266</v>
      </c>
      <c r="G9" s="60"/>
      <c r="H9" s="61"/>
    </row>
    <row r="10" spans="1:10">
      <c r="B10" s="6" t="s">
        <v>54</v>
      </c>
      <c r="C10" s="6" t="s">
        <v>57</v>
      </c>
      <c r="D10" s="25"/>
      <c r="E10" s="60">
        <f t="shared" ref="E10" si="3">AVERAGE(D10:D12)</f>
        <v>21.627324104309082</v>
      </c>
      <c r="F10" s="25"/>
      <c r="G10" s="60">
        <f t="shared" ref="G10" si="4">AVERAGE(F10:F12)</f>
        <v>-2.6508493423461914</v>
      </c>
      <c r="H10" s="60">
        <f>AVERAGE(G10,G34,G58)</f>
        <v>-2.5542893939548068</v>
      </c>
    </row>
    <row r="11" spans="1:10">
      <c r="B11" s="6" t="s">
        <v>54</v>
      </c>
      <c r="C11" s="6" t="s">
        <v>57</v>
      </c>
      <c r="D11" s="25">
        <v>21.685680389404297</v>
      </c>
      <c r="E11" s="61"/>
      <c r="F11" s="25">
        <f t="shared" si="0"/>
        <v>-2.5924930572509766</v>
      </c>
      <c r="G11" s="60"/>
      <c r="H11" s="61"/>
    </row>
    <row r="12" spans="1:10">
      <c r="B12" s="6" t="s">
        <v>54</v>
      </c>
      <c r="C12" s="6" t="s">
        <v>57</v>
      </c>
      <c r="D12" s="25">
        <v>21.568967819213867</v>
      </c>
      <c r="E12" s="61"/>
      <c r="F12" s="25">
        <f t="shared" si="0"/>
        <v>-2.7092056274414062</v>
      </c>
      <c r="G12" s="60"/>
      <c r="H12" s="61"/>
    </row>
    <row r="13" spans="1:10">
      <c r="B13" s="6" t="s">
        <v>54</v>
      </c>
      <c r="C13" s="6" t="s">
        <v>58</v>
      </c>
      <c r="D13" s="25">
        <v>22.415607452392578</v>
      </c>
      <c r="E13" s="60">
        <f t="shared" ref="E13" si="5">AVERAGE(D13:D15)</f>
        <v>22.359371185302734</v>
      </c>
      <c r="F13" s="25">
        <f t="shared" si="0"/>
        <v>-1.8625659942626953</v>
      </c>
      <c r="G13" s="60">
        <f t="shared" ref="G13" si="6">AVERAGE(F13:F15)</f>
        <v>-1.9188022613525391</v>
      </c>
      <c r="H13" s="60">
        <f>AVERAGE(G13,G37,G61)</f>
        <v>-1.2826364305284288</v>
      </c>
    </row>
    <row r="14" spans="1:10">
      <c r="B14" s="6" t="s">
        <v>54</v>
      </c>
      <c r="C14" s="6" t="s">
        <v>58</v>
      </c>
      <c r="D14" s="25">
        <v>22.358001708984375</v>
      </c>
      <c r="E14" s="61"/>
      <c r="F14" s="25">
        <f t="shared" si="0"/>
        <v>-1.9201717376708984</v>
      </c>
      <c r="G14" s="60"/>
      <c r="H14" s="61"/>
    </row>
    <row r="15" spans="1:10">
      <c r="B15" s="6" t="s">
        <v>54</v>
      </c>
      <c r="C15" s="6" t="s">
        <v>58</v>
      </c>
      <c r="D15" s="25">
        <v>22.30450439453125</v>
      </c>
      <c r="E15" s="61"/>
      <c r="F15" s="25">
        <f t="shared" si="0"/>
        <v>-1.9736690521240234</v>
      </c>
      <c r="G15" s="60"/>
      <c r="H15" s="61"/>
    </row>
    <row r="16" spans="1:10">
      <c r="B16" s="6" t="s">
        <v>54</v>
      </c>
      <c r="C16" s="6" t="s">
        <v>59</v>
      </c>
      <c r="D16" s="25"/>
      <c r="E16" s="60">
        <f t="shared" ref="E16" si="7">AVERAGE(D16:D18)</f>
        <v>23.125066757202148</v>
      </c>
      <c r="F16" s="25"/>
      <c r="G16" s="60">
        <f t="shared" ref="G16" si="8">AVERAGE(F16:F18)</f>
        <v>-1.153106689453125</v>
      </c>
      <c r="H16" s="60">
        <f>AVERAGE(G16,G40,G64)</f>
        <v>-1.3287309010823567</v>
      </c>
    </row>
    <row r="17" spans="2:8">
      <c r="B17" s="6" t="s">
        <v>54</v>
      </c>
      <c r="C17" s="6" t="s">
        <v>59</v>
      </c>
      <c r="D17" s="25">
        <v>23.198881149291992</v>
      </c>
      <c r="E17" s="61"/>
      <c r="F17" s="25">
        <f t="shared" si="0"/>
        <v>-1.0792922973632812</v>
      </c>
      <c r="G17" s="60"/>
      <c r="H17" s="61"/>
    </row>
    <row r="18" spans="2:8">
      <c r="B18" s="6" t="s">
        <v>54</v>
      </c>
      <c r="C18" s="6" t="s">
        <v>59</v>
      </c>
      <c r="D18" s="25">
        <v>23.051252365112305</v>
      </c>
      <c r="E18" s="61"/>
      <c r="F18" s="25">
        <f t="shared" si="0"/>
        <v>-1.2269210815429688</v>
      </c>
      <c r="G18" s="60"/>
      <c r="H18" s="61"/>
    </row>
    <row r="19" spans="2:8">
      <c r="B19" s="6" t="s">
        <v>54</v>
      </c>
      <c r="C19" s="6" t="s">
        <v>60</v>
      </c>
      <c r="D19" s="25">
        <v>24.538595199584961</v>
      </c>
      <c r="E19" s="60">
        <f t="shared" ref="E19" si="9">AVERAGE(D19:D21)</f>
        <v>24.247751871744793</v>
      </c>
      <c r="F19" s="25">
        <f t="shared" si="0"/>
        <v>0.2604217529296875</v>
      </c>
      <c r="G19" s="60">
        <f t="shared" ref="G19" si="10">AVERAGE(F19:F21)</f>
        <v>-3.042157491048177E-2</v>
      </c>
      <c r="H19" s="60">
        <f>AVERAGE(G19,G43,G67)</f>
        <v>-0.26785066392686635</v>
      </c>
    </row>
    <row r="20" spans="2:8">
      <c r="B20" s="6" t="s">
        <v>54</v>
      </c>
      <c r="C20" s="6" t="s">
        <v>60</v>
      </c>
      <c r="D20" s="25">
        <v>24.157636642456055</v>
      </c>
      <c r="E20" s="61"/>
      <c r="F20" s="25">
        <f t="shared" si="0"/>
        <v>-0.12053680419921875</v>
      </c>
      <c r="G20" s="60"/>
      <c r="H20" s="60"/>
    </row>
    <row r="21" spans="2:8">
      <c r="B21" s="6" t="s">
        <v>54</v>
      </c>
      <c r="C21" s="6" t="s">
        <v>60</v>
      </c>
      <c r="D21" s="25">
        <v>24.047023773193359</v>
      </c>
      <c r="E21" s="61"/>
      <c r="F21" s="25">
        <f t="shared" si="0"/>
        <v>-0.23114967346191406</v>
      </c>
      <c r="G21" s="60"/>
      <c r="H21" s="60"/>
    </row>
    <row r="22" spans="2:8">
      <c r="B22" s="6" t="s">
        <v>54</v>
      </c>
      <c r="C22" s="6" t="s">
        <v>61</v>
      </c>
      <c r="D22" s="25">
        <v>23.084373474121094</v>
      </c>
      <c r="E22" s="60">
        <f t="shared" ref="E22" si="11">AVERAGE(D22:D24)</f>
        <v>22.972202301025391</v>
      </c>
      <c r="F22" s="25">
        <f t="shared" si="0"/>
        <v>-1.1937999725341797</v>
      </c>
      <c r="G22" s="60">
        <f t="shared" ref="G22" si="12">AVERAGE(F22:F24)</f>
        <v>-1.3059711456298828</v>
      </c>
      <c r="H22" s="60">
        <f>AVERAGE(G22,G46,G70)</f>
        <v>-1.7437608506944446</v>
      </c>
    </row>
    <row r="23" spans="2:8">
      <c r="B23" s="6" t="s">
        <v>54</v>
      </c>
      <c r="C23" s="6" t="s">
        <v>61</v>
      </c>
      <c r="D23" s="25">
        <v>22.905584335327148</v>
      </c>
      <c r="E23" s="61"/>
      <c r="F23" s="25">
        <f t="shared" si="0"/>
        <v>-1.372589111328125</v>
      </c>
      <c r="G23" s="60"/>
      <c r="H23" s="61"/>
    </row>
    <row r="24" spans="2:8">
      <c r="B24" s="6" t="s">
        <v>54</v>
      </c>
      <c r="C24" s="6" t="s">
        <v>61</v>
      </c>
      <c r="D24" s="25">
        <v>22.92664909362793</v>
      </c>
      <c r="E24" s="61"/>
      <c r="F24" s="25">
        <f t="shared" si="0"/>
        <v>-1.3515243530273438</v>
      </c>
      <c r="G24" s="60"/>
      <c r="H24" s="61"/>
    </row>
    <row r="25" spans="2:8">
      <c r="B25" s="6" t="s">
        <v>54</v>
      </c>
      <c r="C25" s="6" t="s">
        <v>62</v>
      </c>
      <c r="D25" s="25">
        <v>24.283226013183594</v>
      </c>
      <c r="E25" s="60">
        <f t="shared" ref="E25" si="13">AVERAGE(D25:D27)</f>
        <v>24.278173446655273</v>
      </c>
      <c r="F25" s="64"/>
      <c r="G25" s="62"/>
    </row>
    <row r="26" spans="2:8">
      <c r="B26" s="6" t="s">
        <v>54</v>
      </c>
      <c r="C26" s="6" t="s">
        <v>62</v>
      </c>
      <c r="D26" s="25">
        <v>24.48822021484375</v>
      </c>
      <c r="E26" s="61"/>
      <c r="F26" s="64"/>
      <c r="G26" s="62"/>
    </row>
    <row r="27" spans="2:8">
      <c r="B27" s="6" t="s">
        <v>54</v>
      </c>
      <c r="C27" s="6" t="s">
        <v>62</v>
      </c>
      <c r="D27" s="25">
        <v>24.063074111938477</v>
      </c>
      <c r="E27" s="61"/>
      <c r="F27" s="64"/>
      <c r="G27" s="62"/>
    </row>
    <row r="28" spans="2:8">
      <c r="B28" s="6" t="s">
        <v>63</v>
      </c>
      <c r="C28" s="6" t="s">
        <v>55</v>
      </c>
      <c r="D28" s="25"/>
      <c r="E28" s="60">
        <f t="shared" ref="E28" si="14">AVERAGE(D28:D30)</f>
        <v>26.249164581298828</v>
      </c>
      <c r="F28" s="25"/>
      <c r="G28" s="60">
        <f t="shared" ref="G28:G88" si="15">AVERAGE(F28:F30)</f>
        <v>1.3217608133951835</v>
      </c>
    </row>
    <row r="29" spans="2:8">
      <c r="B29" s="6" t="s">
        <v>63</v>
      </c>
      <c r="C29" s="6" t="s">
        <v>55</v>
      </c>
      <c r="D29" s="25">
        <v>26.248741149902344</v>
      </c>
      <c r="E29" s="61"/>
      <c r="F29" s="25">
        <f t="shared" ref="F29:F48" si="16">D29-$E$49</f>
        <v>1.3213373819986991</v>
      </c>
      <c r="G29" s="60"/>
    </row>
    <row r="30" spans="2:8">
      <c r="B30" s="6" t="s">
        <v>63</v>
      </c>
      <c r="C30" s="6" t="s">
        <v>55</v>
      </c>
      <c r="D30" s="25">
        <v>26.249588012695312</v>
      </c>
      <c r="E30" s="61"/>
      <c r="F30" s="25">
        <f t="shared" si="16"/>
        <v>1.3221842447916679</v>
      </c>
      <c r="G30" s="60"/>
    </row>
    <row r="31" spans="2:8">
      <c r="B31" s="6" t="s">
        <v>63</v>
      </c>
      <c r="C31" s="6" t="s">
        <v>56</v>
      </c>
      <c r="D31" s="25">
        <v>26.186016082763672</v>
      </c>
      <c r="E31" s="60">
        <f t="shared" ref="E31" si="17">AVERAGE(D31:D33)</f>
        <v>26.160319646199543</v>
      </c>
      <c r="F31" s="25">
        <f t="shared" si="16"/>
        <v>1.2586123148600272</v>
      </c>
      <c r="G31" s="60">
        <f t="shared" si="15"/>
        <v>1.2329158782958995</v>
      </c>
    </row>
    <row r="32" spans="2:8">
      <c r="B32" s="6" t="s">
        <v>63</v>
      </c>
      <c r="C32" s="6" t="s">
        <v>56</v>
      </c>
      <c r="D32" s="25">
        <v>26.178230285644531</v>
      </c>
      <c r="E32" s="61"/>
      <c r="F32" s="25">
        <f t="shared" si="16"/>
        <v>1.2508265177408866</v>
      </c>
      <c r="G32" s="60"/>
    </row>
    <row r="33" spans="2:7">
      <c r="B33" s="6" t="s">
        <v>63</v>
      </c>
      <c r="C33" s="6" t="s">
        <v>56</v>
      </c>
      <c r="D33" s="25">
        <v>26.11671257019043</v>
      </c>
      <c r="E33" s="61"/>
      <c r="F33" s="25">
        <f t="shared" si="16"/>
        <v>1.189308802286785</v>
      </c>
      <c r="G33" s="60"/>
    </row>
    <row r="34" spans="2:7">
      <c r="B34" s="6" t="s">
        <v>63</v>
      </c>
      <c r="C34" s="6" t="s">
        <v>57</v>
      </c>
      <c r="D34" s="25">
        <v>22.769102096557617</v>
      </c>
      <c r="E34" s="60">
        <f t="shared" ref="E34" si="18">AVERAGE(D34:D36)</f>
        <v>22.669397354125977</v>
      </c>
      <c r="F34" s="25">
        <f t="shared" si="16"/>
        <v>-2.1583016713460275</v>
      </c>
      <c r="G34" s="60">
        <f t="shared" si="15"/>
        <v>-2.2580064137776681</v>
      </c>
    </row>
    <row r="35" spans="2:7">
      <c r="B35" s="6" t="s">
        <v>63</v>
      </c>
      <c r="C35" s="6" t="s">
        <v>57</v>
      </c>
      <c r="D35" s="25">
        <v>22.602516174316406</v>
      </c>
      <c r="E35" s="61"/>
      <c r="F35" s="25">
        <f t="shared" si="16"/>
        <v>-2.3248875935872384</v>
      </c>
      <c r="G35" s="60"/>
    </row>
    <row r="36" spans="2:7">
      <c r="B36" s="6" t="s">
        <v>63</v>
      </c>
      <c r="C36" s="6" t="s">
        <v>57</v>
      </c>
      <c r="D36" s="25">
        <v>22.636573791503906</v>
      </c>
      <c r="E36" s="61"/>
      <c r="F36" s="25">
        <f t="shared" si="16"/>
        <v>-2.2908299763997384</v>
      </c>
      <c r="G36" s="60"/>
    </row>
    <row r="37" spans="2:7">
      <c r="B37" s="6" t="s">
        <v>63</v>
      </c>
      <c r="C37" s="6" t="s">
        <v>58</v>
      </c>
      <c r="D37" s="25">
        <v>24.127706527709961</v>
      </c>
      <c r="E37" s="60">
        <f t="shared" ref="E37" si="19">AVERAGE(D37:D39)</f>
        <v>24.110434850056965</v>
      </c>
      <c r="F37" s="25">
        <f t="shared" si="16"/>
        <v>-0.79969724019368371</v>
      </c>
      <c r="G37" s="60">
        <f t="shared" si="15"/>
        <v>-0.81696891784667847</v>
      </c>
    </row>
    <row r="38" spans="2:7">
      <c r="B38" s="6" t="s">
        <v>63</v>
      </c>
      <c r="C38" s="6" t="s">
        <v>58</v>
      </c>
      <c r="D38" s="25">
        <v>23.849634170532227</v>
      </c>
      <c r="E38" s="61"/>
      <c r="F38" s="25">
        <f t="shared" si="16"/>
        <v>-1.0777695973714181</v>
      </c>
      <c r="G38" s="60"/>
    </row>
    <row r="39" spans="2:7">
      <c r="B39" s="6" t="s">
        <v>63</v>
      </c>
      <c r="C39" s="6" t="s">
        <v>58</v>
      </c>
      <c r="D39" s="25">
        <v>24.353963851928711</v>
      </c>
      <c r="E39" s="61"/>
      <c r="F39" s="25">
        <f t="shared" si="16"/>
        <v>-0.57343991597493371</v>
      </c>
      <c r="G39" s="60"/>
    </row>
    <row r="40" spans="2:7">
      <c r="B40" s="6" t="s">
        <v>63</v>
      </c>
      <c r="C40" s="6" t="s">
        <v>59</v>
      </c>
      <c r="D40" s="25">
        <v>23.89349365234375</v>
      </c>
      <c r="E40" s="60">
        <f t="shared" ref="E40" si="20">AVERAGE(D40:D42)</f>
        <v>23.85199483235677</v>
      </c>
      <c r="F40" s="25">
        <f t="shared" si="16"/>
        <v>-1.0339101155598946</v>
      </c>
      <c r="G40" s="60">
        <f t="shared" si="15"/>
        <v>-1.0754089355468739</v>
      </c>
    </row>
    <row r="41" spans="2:7">
      <c r="B41" s="6" t="s">
        <v>63</v>
      </c>
      <c r="C41" s="6" t="s">
        <v>59</v>
      </c>
      <c r="D41" s="25">
        <v>23.857980728149414</v>
      </c>
      <c r="E41" s="61"/>
      <c r="F41" s="25">
        <f t="shared" si="16"/>
        <v>-1.0694230397542306</v>
      </c>
      <c r="G41" s="60"/>
    </row>
    <row r="42" spans="2:7">
      <c r="B42" s="6" t="s">
        <v>63</v>
      </c>
      <c r="C42" s="6" t="s">
        <v>59</v>
      </c>
      <c r="D42" s="25">
        <v>23.804510116577148</v>
      </c>
      <c r="E42" s="61"/>
      <c r="F42" s="25">
        <f t="shared" si="16"/>
        <v>-1.1228936513264962</v>
      </c>
      <c r="G42" s="60"/>
    </row>
    <row r="43" spans="2:7">
      <c r="B43" s="6" t="s">
        <v>63</v>
      </c>
      <c r="C43" s="6" t="s">
        <v>60</v>
      </c>
      <c r="D43" s="25"/>
      <c r="E43" s="60">
        <f t="shared" ref="E43" si="21">AVERAGE(D43:D45)</f>
        <v>24.232458114624023</v>
      </c>
      <c r="F43" s="25"/>
      <c r="G43" s="60">
        <f t="shared" si="15"/>
        <v>-0.69494565327962121</v>
      </c>
    </row>
    <row r="44" spans="2:7">
      <c r="B44" s="6" t="s">
        <v>63</v>
      </c>
      <c r="C44" s="6" t="s">
        <v>60</v>
      </c>
      <c r="D44" s="25">
        <v>24.174228668212891</v>
      </c>
      <c r="E44" s="61"/>
      <c r="F44" s="25">
        <f t="shared" si="16"/>
        <v>-0.75317509969075402</v>
      </c>
      <c r="G44" s="60"/>
    </row>
    <row r="45" spans="2:7">
      <c r="B45" s="6" t="s">
        <v>63</v>
      </c>
      <c r="C45" s="6" t="s">
        <v>60</v>
      </c>
      <c r="D45" s="25">
        <v>24.290687561035156</v>
      </c>
      <c r="E45" s="61"/>
      <c r="F45" s="25">
        <f t="shared" si="16"/>
        <v>-0.6367162068684884</v>
      </c>
      <c r="G45" s="60"/>
    </row>
    <row r="46" spans="2:7">
      <c r="B46" s="6" t="s">
        <v>63</v>
      </c>
      <c r="C46" s="6" t="s">
        <v>61</v>
      </c>
      <c r="D46" s="25">
        <v>23.252151489257812</v>
      </c>
      <c r="E46" s="60">
        <f t="shared" ref="E46" si="22">AVERAGE(D46:D48)</f>
        <v>23.127906799316406</v>
      </c>
      <c r="F46" s="25">
        <f t="shared" si="16"/>
        <v>-1.6752522786458321</v>
      </c>
      <c r="G46" s="60">
        <f t="shared" si="15"/>
        <v>-1.7994969685872384</v>
      </c>
    </row>
    <row r="47" spans="2:7">
      <c r="B47" s="6" t="s">
        <v>63</v>
      </c>
      <c r="C47" s="6" t="s">
        <v>61</v>
      </c>
      <c r="D47" s="25">
        <v>23.072525024414062</v>
      </c>
      <c r="E47" s="61"/>
      <c r="F47" s="25">
        <f t="shared" si="16"/>
        <v>-1.8548787434895821</v>
      </c>
      <c r="G47" s="60"/>
    </row>
    <row r="48" spans="2:7">
      <c r="B48" s="6" t="s">
        <v>63</v>
      </c>
      <c r="C48" s="6" t="s">
        <v>61</v>
      </c>
      <c r="D48" s="25">
        <v>23.059043884277344</v>
      </c>
      <c r="E48" s="61"/>
      <c r="F48" s="25">
        <f t="shared" si="16"/>
        <v>-1.8683598836263009</v>
      </c>
      <c r="G48" s="60"/>
    </row>
    <row r="49" spans="2:7">
      <c r="B49" s="6" t="s">
        <v>63</v>
      </c>
      <c r="C49" s="6" t="s">
        <v>62</v>
      </c>
      <c r="D49" s="25">
        <v>24.821962356567383</v>
      </c>
      <c r="E49" s="60">
        <f t="shared" ref="E49" si="23">AVERAGE(D49:D51)</f>
        <v>24.927403767903645</v>
      </c>
      <c r="F49" s="64"/>
      <c r="G49" s="62"/>
    </row>
    <row r="50" spans="2:7">
      <c r="B50" s="6" t="s">
        <v>63</v>
      </c>
      <c r="C50" s="6" t="s">
        <v>62</v>
      </c>
      <c r="D50" s="25">
        <v>25.174188613891602</v>
      </c>
      <c r="E50" s="61"/>
      <c r="F50" s="64"/>
      <c r="G50" s="62"/>
    </row>
    <row r="51" spans="2:7">
      <c r="B51" s="6" t="s">
        <v>63</v>
      </c>
      <c r="C51" s="6" t="s">
        <v>62</v>
      </c>
      <c r="D51" s="25">
        <v>24.786060333251953</v>
      </c>
      <c r="E51" s="61"/>
      <c r="F51" s="64"/>
      <c r="G51" s="62"/>
    </row>
    <row r="52" spans="2:7">
      <c r="B52" s="6" t="s">
        <v>64</v>
      </c>
      <c r="C52" s="6" t="s">
        <v>55</v>
      </c>
      <c r="D52" s="25">
        <v>29.435619354248047</v>
      </c>
      <c r="E52" s="60">
        <f t="shared" ref="E52" si="24">AVERAGE(D52:D54)</f>
        <v>28.988348960876465</v>
      </c>
      <c r="F52" s="25">
        <f>D52-$E$73</f>
        <v>4.9856599171956368</v>
      </c>
      <c r="G52" s="60">
        <f t="shared" si="15"/>
        <v>4.5383895238240548</v>
      </c>
    </row>
    <row r="53" spans="2:7">
      <c r="B53" s="6" t="s">
        <v>64</v>
      </c>
      <c r="C53" s="6" t="s">
        <v>55</v>
      </c>
      <c r="D53" s="25">
        <v>28.541078567504883</v>
      </c>
      <c r="E53" s="61"/>
      <c r="F53" s="25">
        <f t="shared" ref="F53:F72" si="25">D53-$E$73</f>
        <v>4.0911191304524728</v>
      </c>
      <c r="G53" s="60"/>
    </row>
    <row r="54" spans="2:7">
      <c r="B54" s="6" t="s">
        <v>64</v>
      </c>
      <c r="C54" s="6" t="s">
        <v>55</v>
      </c>
      <c r="D54" s="25"/>
      <c r="E54" s="61"/>
      <c r="F54" s="25"/>
      <c r="G54" s="60"/>
    </row>
    <row r="55" spans="2:7">
      <c r="B55" s="6" t="s">
        <v>64</v>
      </c>
      <c r="C55" s="6" t="s">
        <v>56</v>
      </c>
      <c r="D55" s="25">
        <v>25.470300674438477</v>
      </c>
      <c r="E55" s="60">
        <f t="shared" ref="E55" si="26">AVERAGE(D55:D57)</f>
        <v>25.317141850789387</v>
      </c>
      <c r="F55" s="25">
        <f t="shared" si="25"/>
        <v>1.0203412373860665</v>
      </c>
      <c r="G55" s="60">
        <f t="shared" si="15"/>
        <v>0.86718241373697802</v>
      </c>
    </row>
    <row r="56" spans="2:7">
      <c r="B56" s="6" t="s">
        <v>64</v>
      </c>
      <c r="C56" s="6" t="s">
        <v>56</v>
      </c>
      <c r="D56" s="25">
        <v>25.117790222167969</v>
      </c>
      <c r="E56" s="61"/>
      <c r="F56" s="25">
        <f t="shared" si="25"/>
        <v>0.66783078511555871</v>
      </c>
      <c r="G56" s="60"/>
    </row>
    <row r="57" spans="2:7">
      <c r="B57" s="6" t="s">
        <v>64</v>
      </c>
      <c r="C57" s="6" t="s">
        <v>56</v>
      </c>
      <c r="D57" s="25">
        <v>25.363334655761719</v>
      </c>
      <c r="E57" s="61"/>
      <c r="F57" s="25">
        <f t="shared" si="25"/>
        <v>0.91337521870930871</v>
      </c>
      <c r="G57" s="60"/>
    </row>
    <row r="58" spans="2:7">
      <c r="B58" s="6" t="s">
        <v>64</v>
      </c>
      <c r="C58" s="6" t="s">
        <v>57</v>
      </c>
      <c r="D58" s="25">
        <v>21.724281311035156</v>
      </c>
      <c r="E58" s="60">
        <f t="shared" ref="E58" si="27">AVERAGE(D58:D60)</f>
        <v>21.695947011311848</v>
      </c>
      <c r="F58" s="25">
        <f t="shared" si="25"/>
        <v>-2.7256781260172538</v>
      </c>
      <c r="G58" s="60">
        <f t="shared" si="15"/>
        <v>-2.7540124257405609</v>
      </c>
    </row>
    <row r="59" spans="2:7">
      <c r="B59" s="6" t="s">
        <v>64</v>
      </c>
      <c r="C59" s="6" t="s">
        <v>57</v>
      </c>
      <c r="D59" s="25">
        <v>21.584537506103516</v>
      </c>
      <c r="E59" s="61"/>
      <c r="F59" s="25">
        <f t="shared" si="25"/>
        <v>-2.8654219309488944</v>
      </c>
      <c r="G59" s="60"/>
    </row>
    <row r="60" spans="2:7">
      <c r="B60" s="6" t="s">
        <v>64</v>
      </c>
      <c r="C60" s="6" t="s">
        <v>57</v>
      </c>
      <c r="D60" s="25">
        <v>21.779022216796875</v>
      </c>
      <c r="E60" s="61"/>
      <c r="F60" s="25">
        <f t="shared" si="25"/>
        <v>-2.670937220255535</v>
      </c>
      <c r="G60" s="60"/>
    </row>
    <row r="61" spans="2:7">
      <c r="B61" s="6" t="s">
        <v>64</v>
      </c>
      <c r="C61" s="6" t="s">
        <v>58</v>
      </c>
      <c r="D61" s="25">
        <v>23.685157775878906</v>
      </c>
      <c r="E61" s="60">
        <f t="shared" ref="E61" si="28">AVERAGE(D61:D63)</f>
        <v>23.33782132466634</v>
      </c>
      <c r="F61" s="25">
        <f t="shared" si="25"/>
        <v>-0.76480166117350379</v>
      </c>
      <c r="G61" s="60">
        <f t="shared" si="15"/>
        <v>-1.112138112386069</v>
      </c>
    </row>
    <row r="62" spans="2:7">
      <c r="B62" s="6" t="s">
        <v>64</v>
      </c>
      <c r="C62" s="6" t="s">
        <v>58</v>
      </c>
      <c r="D62" s="25">
        <v>23.154945373535156</v>
      </c>
      <c r="E62" s="61"/>
      <c r="F62" s="25">
        <f t="shared" si="25"/>
        <v>-1.2950140635172538</v>
      </c>
      <c r="G62" s="60"/>
    </row>
    <row r="63" spans="2:7">
      <c r="B63" s="6" t="s">
        <v>64</v>
      </c>
      <c r="C63" s="6" t="s">
        <v>58</v>
      </c>
      <c r="D63" s="25">
        <v>23.173360824584961</v>
      </c>
      <c r="E63" s="61"/>
      <c r="F63" s="25">
        <f t="shared" si="25"/>
        <v>-1.2765986124674491</v>
      </c>
      <c r="G63" s="60"/>
    </row>
    <row r="64" spans="2:7">
      <c r="B64" s="6" t="s">
        <v>64</v>
      </c>
      <c r="C64" s="6" t="s">
        <v>59</v>
      </c>
      <c r="D64" s="25">
        <v>22.669240951538086</v>
      </c>
      <c r="E64" s="60">
        <f t="shared" ref="E64" si="29">AVERAGE(D64:D66)</f>
        <v>22.69228235880534</v>
      </c>
      <c r="F64" s="25">
        <f t="shared" si="25"/>
        <v>-1.7807184855143241</v>
      </c>
      <c r="G64" s="60">
        <f t="shared" si="15"/>
        <v>-1.7576770782470714</v>
      </c>
    </row>
    <row r="65" spans="2:10">
      <c r="B65" s="6" t="s">
        <v>64</v>
      </c>
      <c r="C65" s="6" t="s">
        <v>59</v>
      </c>
      <c r="D65" s="25">
        <v>22.697231292724609</v>
      </c>
      <c r="E65" s="61"/>
      <c r="F65" s="25">
        <f t="shared" si="25"/>
        <v>-1.7527281443278007</v>
      </c>
      <c r="G65" s="60"/>
    </row>
    <row r="66" spans="2:10">
      <c r="B66" s="6" t="s">
        <v>64</v>
      </c>
      <c r="C66" s="6" t="s">
        <v>59</v>
      </c>
      <c r="D66" s="25">
        <v>22.71037483215332</v>
      </c>
      <c r="E66" s="61"/>
      <c r="F66" s="25">
        <f t="shared" si="25"/>
        <v>-1.7395846048990897</v>
      </c>
      <c r="G66" s="60"/>
    </row>
    <row r="67" spans="2:10">
      <c r="B67" s="6" t="s">
        <v>64</v>
      </c>
      <c r="C67" s="6" t="s">
        <v>60</v>
      </c>
      <c r="D67" s="25"/>
      <c r="E67" s="60">
        <f t="shared" ref="E67" si="30">AVERAGE(D67:D69)</f>
        <v>24.371774673461914</v>
      </c>
      <c r="F67" s="25"/>
      <c r="G67" s="60">
        <f t="shared" si="15"/>
        <v>-7.8184763590495976E-2</v>
      </c>
    </row>
    <row r="68" spans="2:10">
      <c r="B68" s="6" t="s">
        <v>64</v>
      </c>
      <c r="C68" s="6" t="s">
        <v>60</v>
      </c>
      <c r="D68" s="25">
        <v>24.254362106323242</v>
      </c>
      <c r="E68" s="61"/>
      <c r="F68" s="25">
        <f t="shared" si="25"/>
        <v>-0.19559733072916785</v>
      </c>
      <c r="G68" s="60"/>
    </row>
    <row r="69" spans="2:10">
      <c r="B69" s="6" t="s">
        <v>64</v>
      </c>
      <c r="C69" s="6" t="s">
        <v>60</v>
      </c>
      <c r="D69" s="25">
        <v>24.489187240600586</v>
      </c>
      <c r="E69" s="61"/>
      <c r="F69" s="25">
        <f t="shared" si="25"/>
        <v>3.9227803548175899E-2</v>
      </c>
      <c r="G69" s="60"/>
    </row>
    <row r="70" spans="2:10">
      <c r="B70" s="6" t="s">
        <v>64</v>
      </c>
      <c r="C70" s="6" t="s">
        <v>61</v>
      </c>
      <c r="D70" s="25">
        <v>22.480442047119141</v>
      </c>
      <c r="E70" s="60">
        <f t="shared" ref="E70" si="31">AVERAGE(D70:D72)</f>
        <v>22.324144999186199</v>
      </c>
      <c r="F70" s="25">
        <f t="shared" si="25"/>
        <v>-1.9695173899332694</v>
      </c>
      <c r="G70" s="60">
        <f t="shared" si="15"/>
        <v>-2.1258144378662123</v>
      </c>
    </row>
    <row r="71" spans="2:10">
      <c r="B71" s="6" t="s">
        <v>64</v>
      </c>
      <c r="C71" s="6" t="s">
        <v>61</v>
      </c>
      <c r="D71" s="25">
        <v>22.178081512451172</v>
      </c>
      <c r="E71" s="61"/>
      <c r="F71" s="25">
        <f t="shared" si="25"/>
        <v>-2.2718779246012382</v>
      </c>
      <c r="G71" s="60"/>
    </row>
    <row r="72" spans="2:10">
      <c r="B72" s="6" t="s">
        <v>64</v>
      </c>
      <c r="C72" s="6" t="s">
        <v>61</v>
      </c>
      <c r="D72" s="25">
        <v>22.313911437988281</v>
      </c>
      <c r="E72" s="61"/>
      <c r="F72" s="25">
        <f t="shared" si="25"/>
        <v>-2.1360479990641288</v>
      </c>
      <c r="G72" s="60"/>
    </row>
    <row r="73" spans="2:10">
      <c r="B73" s="6" t="s">
        <v>64</v>
      </c>
      <c r="C73" s="6" t="s">
        <v>62</v>
      </c>
      <c r="D73" s="25">
        <v>24.431407928466797</v>
      </c>
      <c r="E73" s="60">
        <f t="shared" ref="E73" si="32">AVERAGE(D73:D75)</f>
        <v>24.44995943705241</v>
      </c>
      <c r="F73" s="64"/>
      <c r="G73" s="62"/>
    </row>
    <row r="74" spans="2:10">
      <c r="B74" s="6" t="s">
        <v>64</v>
      </c>
      <c r="C74" s="6" t="s">
        <v>62</v>
      </c>
      <c r="D74" s="25">
        <v>24.43311882019043</v>
      </c>
      <c r="E74" s="61"/>
      <c r="F74" s="64"/>
      <c r="G74" s="62"/>
    </row>
    <row r="75" spans="2:10">
      <c r="B75" s="6" t="s">
        <v>64</v>
      </c>
      <c r="C75" s="6" t="s">
        <v>62</v>
      </c>
      <c r="D75" s="25">
        <v>24.4853515625</v>
      </c>
      <c r="E75" s="61"/>
      <c r="F75" s="64"/>
      <c r="G75" s="62"/>
    </row>
    <row r="76" spans="2:10">
      <c r="B76" s="6" t="s">
        <v>65</v>
      </c>
      <c r="C76" s="6" t="s">
        <v>55</v>
      </c>
      <c r="D76" s="25"/>
      <c r="E76" s="60">
        <f t="shared" ref="E76" si="33">AVERAGE(D76:D78)</f>
        <v>30.065496444702148</v>
      </c>
      <c r="F76" s="25"/>
      <c r="G76" s="60">
        <f t="shared" si="15"/>
        <v>5.3748277028401681</v>
      </c>
      <c r="I76" s="25"/>
    </row>
    <row r="77" spans="2:10">
      <c r="B77" s="6" t="s">
        <v>65</v>
      </c>
      <c r="C77" s="6" t="s">
        <v>55</v>
      </c>
      <c r="D77" s="25">
        <v>30.204547882080078</v>
      </c>
      <c r="E77" s="61"/>
      <c r="F77" s="25">
        <f t="shared" ref="F77:F96" si="34">D77-$E$97</f>
        <v>5.5138791402180978</v>
      </c>
      <c r="G77" s="60"/>
      <c r="I77" s="25">
        <f t="shared" ref="I77:I78" si="35">F77-$H$4</f>
        <v>2.4560121960110126</v>
      </c>
      <c r="J77" s="25">
        <f>2^-I77</f>
        <v>0.1822496316744884</v>
      </c>
    </row>
    <row r="78" spans="2:10">
      <c r="B78" s="6" t="s">
        <v>65</v>
      </c>
      <c r="C78" s="6" t="s">
        <v>55</v>
      </c>
      <c r="D78" s="25">
        <v>29.926445007324219</v>
      </c>
      <c r="E78" s="61"/>
      <c r="F78" s="25">
        <f t="shared" si="34"/>
        <v>5.2357762654622384</v>
      </c>
      <c r="G78" s="60"/>
      <c r="I78" s="25">
        <f t="shared" si="35"/>
        <v>2.1779093212551532</v>
      </c>
      <c r="J78" s="25">
        <f t="shared" ref="J78:J141" si="36">2^-I78</f>
        <v>0.22099577273500412</v>
      </c>
    </row>
    <row r="79" spans="2:10">
      <c r="B79" s="6" t="s">
        <v>65</v>
      </c>
      <c r="C79" s="6" t="s">
        <v>56</v>
      </c>
      <c r="D79" s="25">
        <v>26.041658401489258</v>
      </c>
      <c r="E79" s="60">
        <f t="shared" ref="E79" si="37">AVERAGE(D79:D81)</f>
        <v>26.007802963256836</v>
      </c>
      <c r="F79" s="25">
        <f t="shared" si="34"/>
        <v>1.3509896596272775</v>
      </c>
      <c r="G79" s="60">
        <f t="shared" si="15"/>
        <v>1.3171342213948556</v>
      </c>
      <c r="I79" s="25">
        <f>F79-$H$7</f>
        <v>0.24221886528862724</v>
      </c>
      <c r="J79" s="25">
        <f t="shared" si="36"/>
        <v>0.84544401883817388</v>
      </c>
    </row>
    <row r="80" spans="2:10">
      <c r="B80" s="6" t="s">
        <v>65</v>
      </c>
      <c r="C80" s="6" t="s">
        <v>56</v>
      </c>
      <c r="D80" s="25"/>
      <c r="E80" s="61"/>
      <c r="F80" s="25"/>
      <c r="G80" s="60"/>
      <c r="I80" s="25"/>
      <c r="J80" s="25"/>
    </row>
    <row r="81" spans="2:10">
      <c r="B81" s="6" t="s">
        <v>65</v>
      </c>
      <c r="C81" s="6" t="s">
        <v>56</v>
      </c>
      <c r="D81" s="25">
        <v>25.973947525024414</v>
      </c>
      <c r="E81" s="61"/>
      <c r="F81" s="25">
        <f t="shared" si="34"/>
        <v>1.2832787831624337</v>
      </c>
      <c r="G81" s="60"/>
      <c r="I81" s="25">
        <f t="shared" ref="I81" si="38">F81-$H$7</f>
        <v>0.17450798882378349</v>
      </c>
      <c r="J81" s="25">
        <f t="shared" si="36"/>
        <v>0.88606964937111721</v>
      </c>
    </row>
    <row r="82" spans="2:10">
      <c r="B82" s="6" t="s">
        <v>65</v>
      </c>
      <c r="C82" s="6" t="s">
        <v>57</v>
      </c>
      <c r="D82" s="25">
        <v>22.126537322998047</v>
      </c>
      <c r="E82" s="60">
        <f t="shared" ref="E82" si="39">AVERAGE(D82:D84)</f>
        <v>21.932600021362305</v>
      </c>
      <c r="F82" s="25">
        <f t="shared" si="34"/>
        <v>-2.5641314188639335</v>
      </c>
      <c r="G82" s="60">
        <f t="shared" si="15"/>
        <v>-2.7580687204996757</v>
      </c>
      <c r="I82" s="25">
        <f>F82-$H$10</f>
        <v>-9.8420249091266676E-3</v>
      </c>
      <c r="J82" s="25">
        <f t="shared" si="36"/>
        <v>1.0068452944718305</v>
      </c>
    </row>
    <row r="83" spans="2:10">
      <c r="B83" s="6" t="s">
        <v>65</v>
      </c>
      <c r="C83" s="6" t="s">
        <v>57</v>
      </c>
      <c r="D83" s="25">
        <v>21.727104187011719</v>
      </c>
      <c r="E83" s="61"/>
      <c r="F83" s="25">
        <f t="shared" si="34"/>
        <v>-2.9635645548502616</v>
      </c>
      <c r="G83" s="60"/>
      <c r="I83" s="25">
        <f t="shared" ref="I83:I84" si="40">F83-$H$10</f>
        <v>-0.40927516089545479</v>
      </c>
      <c r="J83" s="25">
        <f t="shared" si="36"/>
        <v>1.3280184231977712</v>
      </c>
    </row>
    <row r="84" spans="2:10">
      <c r="B84" s="6" t="s">
        <v>65</v>
      </c>
      <c r="C84" s="6" t="s">
        <v>57</v>
      </c>
      <c r="D84" s="25">
        <v>21.944158554077148</v>
      </c>
      <c r="E84" s="61"/>
      <c r="F84" s="25">
        <f t="shared" si="34"/>
        <v>-2.7465101877848319</v>
      </c>
      <c r="G84" s="60"/>
      <c r="I84" s="25">
        <f t="shared" si="40"/>
        <v>-0.19222079383002511</v>
      </c>
      <c r="J84" s="25">
        <f t="shared" si="36"/>
        <v>1.1425210878907106</v>
      </c>
    </row>
    <row r="85" spans="2:10">
      <c r="B85" s="6" t="s">
        <v>65</v>
      </c>
      <c r="C85" s="6" t="s">
        <v>58</v>
      </c>
      <c r="D85" s="25"/>
      <c r="E85" s="60">
        <f t="shared" ref="E85" si="41">AVERAGE(D85:D87)</f>
        <v>22.007266044616699</v>
      </c>
      <c r="F85" s="25"/>
      <c r="G85" s="60">
        <f t="shared" si="15"/>
        <v>-2.6834026972452811</v>
      </c>
      <c r="J85" s="25"/>
    </row>
    <row r="86" spans="2:10">
      <c r="B86" s="6" t="s">
        <v>65</v>
      </c>
      <c r="C86" s="6" t="s">
        <v>58</v>
      </c>
      <c r="D86" s="25">
        <v>22.091693878173828</v>
      </c>
      <c r="E86" s="61"/>
      <c r="F86" s="25">
        <f t="shared" si="34"/>
        <v>-2.5989748636881522</v>
      </c>
      <c r="G86" s="60"/>
      <c r="I86" s="25">
        <f>F86-$H$13</f>
        <v>-1.3163384331597234</v>
      </c>
      <c r="J86" s="25">
        <f t="shared" si="36"/>
        <v>2.4903325944062282</v>
      </c>
    </row>
    <row r="87" spans="2:10">
      <c r="B87" s="6" t="s">
        <v>65</v>
      </c>
      <c r="C87" s="6" t="s">
        <v>58</v>
      </c>
      <c r="D87" s="25">
        <v>21.92283821105957</v>
      </c>
      <c r="E87" s="61"/>
      <c r="F87" s="25">
        <f t="shared" si="34"/>
        <v>-2.76783053080241</v>
      </c>
      <c r="G87" s="60"/>
      <c r="I87" s="25">
        <f>F87-$H$13</f>
        <v>-1.4851941002739812</v>
      </c>
      <c r="J87" s="25">
        <f t="shared" si="36"/>
        <v>2.7995483572515729</v>
      </c>
    </row>
    <row r="88" spans="2:10">
      <c r="B88" s="6" t="s">
        <v>65</v>
      </c>
      <c r="C88" s="6" t="s">
        <v>59</v>
      </c>
      <c r="D88" s="25"/>
      <c r="E88" s="60">
        <f t="shared" ref="E88" si="42">AVERAGE(D88:D90)</f>
        <v>22.963099479675293</v>
      </c>
      <c r="F88" s="25"/>
      <c r="G88" s="60">
        <f t="shared" si="15"/>
        <v>-1.7275692621866874</v>
      </c>
      <c r="I88" s="25"/>
      <c r="J88" s="25"/>
    </row>
    <row r="89" spans="2:10">
      <c r="B89" s="6" t="s">
        <v>65</v>
      </c>
      <c r="C89" s="6" t="s">
        <v>59</v>
      </c>
      <c r="D89" s="25">
        <v>22.945869445800781</v>
      </c>
      <c r="E89" s="61"/>
      <c r="F89" s="25">
        <f t="shared" si="34"/>
        <v>-1.7447992960611991</v>
      </c>
      <c r="G89" s="60"/>
      <c r="I89" s="25">
        <f t="shared" ref="I89:I90" si="43">F89-$H$16</f>
        <v>-0.4160683949788424</v>
      </c>
      <c r="J89" s="25">
        <f t="shared" si="36"/>
        <v>1.3342864237446286</v>
      </c>
    </row>
    <row r="90" spans="2:10">
      <c r="B90" s="6" t="s">
        <v>65</v>
      </c>
      <c r="C90" s="6" t="s">
        <v>59</v>
      </c>
      <c r="D90" s="25">
        <v>22.980329513549805</v>
      </c>
      <c r="E90" s="61"/>
      <c r="F90" s="25">
        <f t="shared" si="34"/>
        <v>-1.7103392283121757</v>
      </c>
      <c r="G90" s="60"/>
      <c r="I90" s="25">
        <f t="shared" si="43"/>
        <v>-0.38160832722981897</v>
      </c>
      <c r="J90" s="25">
        <f t="shared" si="36"/>
        <v>1.3027934100342504</v>
      </c>
    </row>
    <row r="91" spans="2:10">
      <c r="B91" s="6" t="s">
        <v>65</v>
      </c>
      <c r="C91" s="6" t="s">
        <v>60</v>
      </c>
      <c r="D91" s="25"/>
      <c r="E91" s="60">
        <f t="shared" ref="E91" si="44">AVERAGE(D91:D93)</f>
        <v>24.48594856262207</v>
      </c>
      <c r="F91" s="25"/>
      <c r="G91" s="60">
        <f t="shared" ref="G91:G154" si="45">AVERAGE(F91:F93)</f>
        <v>-0.20472017923991004</v>
      </c>
      <c r="J91" s="25"/>
    </row>
    <row r="92" spans="2:10">
      <c r="B92" s="6" t="s">
        <v>65</v>
      </c>
      <c r="C92" s="6" t="s">
        <v>60</v>
      </c>
      <c r="D92" s="25">
        <v>25.01239013671875</v>
      </c>
      <c r="E92" s="61"/>
      <c r="F92" s="25">
        <f t="shared" si="34"/>
        <v>0.32172139485676965</v>
      </c>
      <c r="G92" s="60"/>
      <c r="I92" s="25">
        <f>F92-$H$19</f>
        <v>0.58957205878363594</v>
      </c>
      <c r="J92" s="25">
        <f t="shared" si="36"/>
        <v>0.66453999782157525</v>
      </c>
    </row>
    <row r="93" spans="2:10">
      <c r="B93" s="6" t="s">
        <v>65</v>
      </c>
      <c r="C93" s="6" t="s">
        <v>60</v>
      </c>
      <c r="D93" s="25">
        <v>23.959506988525391</v>
      </c>
      <c r="E93" s="61"/>
      <c r="F93" s="25">
        <f t="shared" si="34"/>
        <v>-0.73116175333658973</v>
      </c>
      <c r="G93" s="60"/>
      <c r="I93" s="25">
        <f>F93-$H$19</f>
        <v>-0.46331108940972338</v>
      </c>
      <c r="J93" s="25">
        <f t="shared" si="36"/>
        <v>1.3787024115566757</v>
      </c>
    </row>
    <row r="94" spans="2:10">
      <c r="B94" s="6" t="s">
        <v>65</v>
      </c>
      <c r="C94" s="6" t="s">
        <v>61</v>
      </c>
      <c r="D94" s="25">
        <v>23.812328338623047</v>
      </c>
      <c r="E94" s="60">
        <f t="shared" ref="E94" si="46">AVERAGE(D94:D96)</f>
        <v>23.409885406494141</v>
      </c>
      <c r="F94" s="25">
        <f t="shared" si="34"/>
        <v>-0.87834040323893348</v>
      </c>
      <c r="G94" s="60">
        <f t="shared" si="45"/>
        <v>-1.2807833353678397</v>
      </c>
      <c r="I94" s="25">
        <f t="shared" ref="I94:I96" si="47">F94-$H$22</f>
        <v>0.86542044745551117</v>
      </c>
      <c r="J94" s="25">
        <f t="shared" si="36"/>
        <v>0.54888642053214476</v>
      </c>
    </row>
    <row r="95" spans="2:10">
      <c r="B95" s="6" t="s">
        <v>65</v>
      </c>
      <c r="C95" s="6" t="s">
        <v>61</v>
      </c>
      <c r="D95" s="25">
        <v>23.283889770507812</v>
      </c>
      <c r="E95" s="61"/>
      <c r="F95" s="25">
        <f t="shared" si="34"/>
        <v>-1.4067789713541679</v>
      </c>
      <c r="G95" s="60"/>
      <c r="I95" s="25">
        <f t="shared" si="47"/>
        <v>0.33698187934027679</v>
      </c>
      <c r="J95" s="25">
        <f t="shared" si="36"/>
        <v>0.79169580973319065</v>
      </c>
    </row>
    <row r="96" spans="2:10">
      <c r="B96" s="6" t="s">
        <v>65</v>
      </c>
      <c r="C96" s="6" t="s">
        <v>61</v>
      </c>
      <c r="D96" s="25">
        <v>23.133438110351562</v>
      </c>
      <c r="E96" s="61"/>
      <c r="F96" s="25">
        <f t="shared" si="34"/>
        <v>-1.5572306315104179</v>
      </c>
      <c r="G96" s="60"/>
      <c r="I96" s="25">
        <f t="shared" si="47"/>
        <v>0.18653021918402679</v>
      </c>
      <c r="J96" s="25">
        <f t="shared" si="36"/>
        <v>0.8787165557107679</v>
      </c>
    </row>
    <row r="97" spans="2:10">
      <c r="B97" s="6" t="s">
        <v>65</v>
      </c>
      <c r="C97" s="6" t="s">
        <v>62</v>
      </c>
      <c r="D97" s="25">
        <v>24.541080474853516</v>
      </c>
      <c r="E97" s="60">
        <f t="shared" ref="E97" si="48">AVERAGE(D97:D99)</f>
        <v>24.69066874186198</v>
      </c>
      <c r="F97" s="26"/>
      <c r="G97" s="62"/>
      <c r="J97" s="25"/>
    </row>
    <row r="98" spans="2:10">
      <c r="B98" s="6" t="s">
        <v>65</v>
      </c>
      <c r="C98" s="6" t="s">
        <v>62</v>
      </c>
      <c r="D98" s="25">
        <v>24.671018600463867</v>
      </c>
      <c r="E98" s="61"/>
      <c r="F98" s="26"/>
      <c r="G98" s="62"/>
      <c r="J98" s="25"/>
    </row>
    <row r="99" spans="2:10">
      <c r="B99" s="6" t="s">
        <v>65</v>
      </c>
      <c r="C99" s="6" t="s">
        <v>62</v>
      </c>
      <c r="D99" s="25">
        <v>24.859907150268555</v>
      </c>
      <c r="E99" s="61"/>
      <c r="F99" s="26"/>
      <c r="G99" s="62"/>
      <c r="J99" s="25"/>
    </row>
    <row r="100" spans="2:10">
      <c r="B100" s="6" t="s">
        <v>66</v>
      </c>
      <c r="C100" s="6" t="s">
        <v>55</v>
      </c>
      <c r="D100" s="25"/>
      <c r="E100" s="60">
        <f t="shared" ref="E100" si="49">AVERAGE(D100:D102)</f>
        <v>31.468317031860352</v>
      </c>
      <c r="F100" s="25"/>
      <c r="G100" s="60">
        <f t="shared" si="45"/>
        <v>5.9611272811889648</v>
      </c>
      <c r="J100" s="25"/>
    </row>
    <row r="101" spans="2:10">
      <c r="B101" s="6" t="s">
        <v>66</v>
      </c>
      <c r="C101" s="6" t="s">
        <v>55</v>
      </c>
      <c r="D101" s="25">
        <v>31.860288619995117</v>
      </c>
      <c r="E101" s="61"/>
      <c r="F101" s="25">
        <f t="shared" ref="F101:F120" si="50">D101-$E$121</f>
        <v>6.3530988693237305</v>
      </c>
      <c r="G101" s="60"/>
      <c r="I101" s="25">
        <f t="shared" ref="I101:I102" si="51">F101-$H$4</f>
        <v>3.2952319251166453</v>
      </c>
      <c r="J101" s="25">
        <f t="shared" si="36"/>
        <v>0.10186766416748763</v>
      </c>
    </row>
    <row r="102" spans="2:10">
      <c r="B102" s="6" t="s">
        <v>66</v>
      </c>
      <c r="C102" s="6" t="s">
        <v>55</v>
      </c>
      <c r="D102" s="25">
        <v>31.076345443725586</v>
      </c>
      <c r="E102" s="61"/>
      <c r="F102" s="25">
        <f t="shared" si="50"/>
        <v>5.5691556930541992</v>
      </c>
      <c r="G102" s="60"/>
      <c r="I102" s="25">
        <f t="shared" si="51"/>
        <v>2.5112887488471141</v>
      </c>
      <c r="J102" s="25">
        <f t="shared" si="36"/>
        <v>0.17539885695854182</v>
      </c>
    </row>
    <row r="103" spans="2:10">
      <c r="B103" s="6" t="s">
        <v>66</v>
      </c>
      <c r="C103" s="6" t="s">
        <v>56</v>
      </c>
      <c r="D103" s="25">
        <v>26.578302383422852</v>
      </c>
      <c r="E103" s="60">
        <f t="shared" ref="E103" si="52">AVERAGE(D103:D105)</f>
        <v>26.496964772542317</v>
      </c>
      <c r="F103" s="25">
        <f t="shared" si="50"/>
        <v>1.0711126327514648</v>
      </c>
      <c r="G103" s="60">
        <f t="shared" si="45"/>
        <v>0.98977502187093103</v>
      </c>
      <c r="I103" s="25">
        <f t="shared" ref="I103:I105" si="53">F103-$H$7</f>
        <v>-3.7658161587185379E-2</v>
      </c>
      <c r="J103" s="25">
        <f t="shared" si="36"/>
        <v>1.0264463062696088</v>
      </c>
    </row>
    <row r="104" spans="2:10">
      <c r="B104" s="6" t="s">
        <v>66</v>
      </c>
      <c r="C104" s="6" t="s">
        <v>56</v>
      </c>
      <c r="D104" s="25">
        <v>26.76432991027832</v>
      </c>
      <c r="E104" s="61"/>
      <c r="F104" s="25">
        <f t="shared" si="50"/>
        <v>1.2571401596069336</v>
      </c>
      <c r="G104" s="60"/>
      <c r="I104" s="25">
        <f t="shared" si="53"/>
        <v>0.14836936526828337</v>
      </c>
      <c r="J104" s="25">
        <f t="shared" si="36"/>
        <v>0.90226969474634844</v>
      </c>
    </row>
    <row r="105" spans="2:10">
      <c r="B105" s="6" t="s">
        <v>66</v>
      </c>
      <c r="C105" s="6" t="s">
        <v>56</v>
      </c>
      <c r="D105" s="25">
        <v>26.148262023925781</v>
      </c>
      <c r="E105" s="61"/>
      <c r="F105" s="25">
        <f t="shared" si="50"/>
        <v>0.64107227325439453</v>
      </c>
      <c r="G105" s="60"/>
      <c r="I105" s="25">
        <f t="shared" si="53"/>
        <v>-0.46769852108425569</v>
      </c>
      <c r="J105" s="25">
        <f t="shared" si="36"/>
        <v>1.3829016148867497</v>
      </c>
    </row>
    <row r="106" spans="2:10">
      <c r="B106" s="6" t="s">
        <v>66</v>
      </c>
      <c r="C106" s="6" t="s">
        <v>57</v>
      </c>
      <c r="D106" s="25">
        <v>22.099166870117188</v>
      </c>
      <c r="E106" s="60">
        <f t="shared" ref="E106" si="54">AVERAGE(D106:D108)</f>
        <v>22.381524085998535</v>
      </c>
      <c r="F106" s="25">
        <f t="shared" si="50"/>
        <v>-3.4080228805541992</v>
      </c>
      <c r="G106" s="60">
        <f t="shared" si="45"/>
        <v>-3.1256656646728516</v>
      </c>
      <c r="I106" s="25">
        <f t="shared" ref="I106:I108" si="55">F106-$H$10</f>
        <v>-0.85373348659939241</v>
      </c>
      <c r="J106" s="25">
        <f t="shared" si="36"/>
        <v>1.8071715784149802</v>
      </c>
    </row>
    <row r="107" spans="2:10">
      <c r="B107" s="6" t="s">
        <v>66</v>
      </c>
      <c r="C107" s="6" t="s">
        <v>57</v>
      </c>
      <c r="D107" s="25"/>
      <c r="E107" s="61"/>
      <c r="F107" s="25"/>
      <c r="G107" s="60"/>
      <c r="I107" s="25"/>
      <c r="J107" s="25"/>
    </row>
    <row r="108" spans="2:10">
      <c r="B108" s="6" t="s">
        <v>66</v>
      </c>
      <c r="C108" s="6" t="s">
        <v>57</v>
      </c>
      <c r="D108" s="25">
        <v>22.663881301879883</v>
      </c>
      <c r="E108" s="61"/>
      <c r="F108" s="25">
        <f t="shared" si="50"/>
        <v>-2.8433084487915039</v>
      </c>
      <c r="G108" s="60"/>
      <c r="I108" s="25">
        <f t="shared" si="55"/>
        <v>-0.2890190548366971</v>
      </c>
      <c r="J108" s="25">
        <f t="shared" si="36"/>
        <v>1.221809238986735</v>
      </c>
    </row>
    <row r="109" spans="2:10">
      <c r="B109" s="6" t="s">
        <v>66</v>
      </c>
      <c r="C109" s="6" t="s">
        <v>58</v>
      </c>
      <c r="D109" s="25"/>
      <c r="E109" s="60">
        <f t="shared" ref="E109" si="56">AVERAGE(D109:D111)</f>
        <v>22.717704772949219</v>
      </c>
      <c r="F109" s="25"/>
      <c r="G109" s="60">
        <f t="shared" si="45"/>
        <v>-2.789484977722168</v>
      </c>
      <c r="J109" s="25"/>
    </row>
    <row r="110" spans="2:10">
      <c r="B110" s="6" t="s">
        <v>66</v>
      </c>
      <c r="C110" s="6" t="s">
        <v>58</v>
      </c>
      <c r="D110" s="25">
        <v>22.610345840454102</v>
      </c>
      <c r="E110" s="61"/>
      <c r="F110" s="25">
        <f t="shared" si="50"/>
        <v>-2.8968439102172852</v>
      </c>
      <c r="G110" s="60"/>
      <c r="I110" s="25">
        <f t="shared" ref="I110:I111" si="57">F110-$H$13</f>
        <v>-1.6142074796888564</v>
      </c>
      <c r="J110" s="25">
        <f t="shared" si="36"/>
        <v>3.0614337849079001</v>
      </c>
    </row>
    <row r="111" spans="2:10">
      <c r="B111" s="6" t="s">
        <v>66</v>
      </c>
      <c r="C111" s="6" t="s">
        <v>58</v>
      </c>
      <c r="D111" s="25">
        <v>22.825063705444336</v>
      </c>
      <c r="E111" s="61"/>
      <c r="F111" s="25">
        <f t="shared" si="50"/>
        <v>-2.6821260452270508</v>
      </c>
      <c r="G111" s="60"/>
      <c r="I111" s="25">
        <f t="shared" si="57"/>
        <v>-1.399489614698622</v>
      </c>
      <c r="J111" s="25">
        <f t="shared" si="36"/>
        <v>2.6380823764136778</v>
      </c>
    </row>
    <row r="112" spans="2:10">
      <c r="B112" s="6" t="s">
        <v>66</v>
      </c>
      <c r="C112" s="6" t="s">
        <v>59</v>
      </c>
      <c r="D112" s="25">
        <v>24.257184982299805</v>
      </c>
      <c r="E112" s="60">
        <f t="shared" ref="E112" si="58">AVERAGE(D112:D114)</f>
        <v>24.238370895385742</v>
      </c>
      <c r="F112" s="25">
        <f t="shared" si="50"/>
        <v>-1.250004768371582</v>
      </c>
      <c r="G112" s="60">
        <f t="shared" si="45"/>
        <v>-1.2688188552856445</v>
      </c>
      <c r="I112" s="25">
        <f t="shared" ref="I112:I114" si="59">F112-$H$16</f>
        <v>7.8726132710774666E-2</v>
      </c>
      <c r="J112" s="25">
        <f t="shared" si="36"/>
        <v>0.94689336326537799</v>
      </c>
    </row>
    <row r="113" spans="2:10">
      <c r="B113" s="6" t="s">
        <v>66</v>
      </c>
      <c r="C113" s="6" t="s">
        <v>59</v>
      </c>
      <c r="D113" s="25">
        <v>24.127016067504883</v>
      </c>
      <c r="E113" s="61"/>
      <c r="F113" s="25">
        <f t="shared" si="50"/>
        <v>-1.3801736831665039</v>
      </c>
      <c r="G113" s="60"/>
      <c r="I113" s="25">
        <f t="shared" si="59"/>
        <v>-5.1442782084147209E-2</v>
      </c>
      <c r="J113" s="25">
        <f t="shared" si="36"/>
        <v>1.0363007690942181</v>
      </c>
    </row>
    <row r="114" spans="2:10">
      <c r="B114" s="6" t="s">
        <v>66</v>
      </c>
      <c r="C114" s="6" t="s">
        <v>59</v>
      </c>
      <c r="D114" s="25">
        <v>24.330911636352539</v>
      </c>
      <c r="E114" s="61"/>
      <c r="F114" s="25">
        <f t="shared" si="50"/>
        <v>-1.1762781143188477</v>
      </c>
      <c r="G114" s="60"/>
      <c r="I114" s="25">
        <f t="shared" si="59"/>
        <v>0.15245278676350904</v>
      </c>
      <c r="J114" s="25">
        <f t="shared" si="36"/>
        <v>0.89971951042685772</v>
      </c>
    </row>
    <row r="115" spans="2:10">
      <c r="B115" s="6" t="s">
        <v>66</v>
      </c>
      <c r="C115" s="6" t="s">
        <v>60</v>
      </c>
      <c r="D115" s="25"/>
      <c r="E115" s="60">
        <f t="shared" ref="E115" si="60">AVERAGE(D115:D117)</f>
        <v>26.184551239013672</v>
      </c>
      <c r="F115" s="25"/>
      <c r="G115" s="60">
        <f t="shared" si="45"/>
        <v>0.67736148834228516</v>
      </c>
      <c r="J115" s="25"/>
    </row>
    <row r="116" spans="2:10">
      <c r="B116" s="6" t="s">
        <v>66</v>
      </c>
      <c r="C116" s="6" t="s">
        <v>60</v>
      </c>
      <c r="D116" s="25">
        <v>26.038087844848633</v>
      </c>
      <c r="E116" s="61"/>
      <c r="F116" s="25">
        <f t="shared" si="50"/>
        <v>0.53089809417724609</v>
      </c>
      <c r="G116" s="60"/>
      <c r="I116" s="25">
        <f t="shared" ref="I116:I117" si="61">F116-$H$19</f>
        <v>0.79874875810411239</v>
      </c>
      <c r="J116" s="25">
        <f t="shared" si="36"/>
        <v>0.57484752362440461</v>
      </c>
    </row>
    <row r="117" spans="2:10">
      <c r="B117" s="6" t="s">
        <v>66</v>
      </c>
      <c r="C117" s="6" t="s">
        <v>60</v>
      </c>
      <c r="D117" s="25">
        <v>26.331014633178711</v>
      </c>
      <c r="E117" s="61"/>
      <c r="F117" s="25">
        <f t="shared" si="50"/>
        <v>0.82382488250732422</v>
      </c>
      <c r="G117" s="60"/>
      <c r="I117" s="25">
        <f t="shared" si="61"/>
        <v>1.0916755464341905</v>
      </c>
      <c r="J117" s="25">
        <f t="shared" si="36"/>
        <v>0.46921611030817678</v>
      </c>
    </row>
    <row r="118" spans="2:10">
      <c r="B118" s="6" t="s">
        <v>66</v>
      </c>
      <c r="C118" s="6" t="s">
        <v>61</v>
      </c>
      <c r="D118" s="25"/>
      <c r="E118" s="60">
        <f t="shared" ref="E118" si="62">AVERAGE(D118:D120)</f>
        <v>24.023468971252441</v>
      </c>
      <c r="F118" s="25"/>
      <c r="G118" s="60">
        <f t="shared" si="45"/>
        <v>-1.4837207794189453</v>
      </c>
      <c r="J118" s="25"/>
    </row>
    <row r="119" spans="2:10">
      <c r="B119" s="6" t="s">
        <v>66</v>
      </c>
      <c r="C119" s="6" t="s">
        <v>61</v>
      </c>
      <c r="D119" s="25">
        <v>24.12169075012207</v>
      </c>
      <c r="E119" s="61"/>
      <c r="F119" s="25">
        <f t="shared" si="50"/>
        <v>-1.3854990005493164</v>
      </c>
      <c r="G119" s="60"/>
      <c r="I119" s="25">
        <f t="shared" ref="I119:I120" si="63">F119-$H$22</f>
        <v>0.35826185014512824</v>
      </c>
      <c r="J119" s="25">
        <f t="shared" si="36"/>
        <v>0.78010387793166025</v>
      </c>
    </row>
    <row r="120" spans="2:10">
      <c r="B120" s="6" t="s">
        <v>66</v>
      </c>
      <c r="C120" s="6" t="s">
        <v>61</v>
      </c>
      <c r="D120" s="25">
        <v>23.925247192382812</v>
      </c>
      <c r="E120" s="61"/>
      <c r="F120" s="25">
        <f t="shared" si="50"/>
        <v>-1.5819425582885742</v>
      </c>
      <c r="G120" s="60"/>
      <c r="I120" s="25">
        <f t="shared" si="63"/>
        <v>0.16181829240587042</v>
      </c>
      <c r="J120" s="25">
        <f t="shared" si="36"/>
        <v>0.89389774178277148</v>
      </c>
    </row>
    <row r="121" spans="2:10">
      <c r="B121" s="6" t="s">
        <v>66</v>
      </c>
      <c r="C121" s="6" t="s">
        <v>62</v>
      </c>
      <c r="D121" s="25"/>
      <c r="E121" s="60">
        <f t="shared" ref="E121" si="64">AVERAGE(D121:D123)</f>
        <v>25.507189750671387</v>
      </c>
      <c r="F121" s="26"/>
      <c r="G121" s="62"/>
      <c r="J121" s="25"/>
    </row>
    <row r="122" spans="2:10">
      <c r="B122" s="6" t="s">
        <v>66</v>
      </c>
      <c r="C122" s="6" t="s">
        <v>62</v>
      </c>
      <c r="D122" s="25">
        <v>25.542715072631836</v>
      </c>
      <c r="E122" s="61"/>
      <c r="F122" s="26"/>
      <c r="G122" s="62"/>
      <c r="J122" s="25"/>
    </row>
    <row r="123" spans="2:10">
      <c r="B123" s="6" t="s">
        <v>66</v>
      </c>
      <c r="C123" s="6" t="s">
        <v>62</v>
      </c>
      <c r="D123" s="25">
        <v>25.471664428710938</v>
      </c>
      <c r="E123" s="61"/>
      <c r="F123" s="26"/>
      <c r="G123" s="62"/>
      <c r="J123" s="25"/>
    </row>
    <row r="124" spans="2:10">
      <c r="B124" s="6" t="s">
        <v>67</v>
      </c>
      <c r="C124" s="6" t="s">
        <v>55</v>
      </c>
      <c r="D124" s="25">
        <v>31.560415267944336</v>
      </c>
      <c r="E124" s="60">
        <f t="shared" ref="E124" si="65">AVERAGE(D124:D126)</f>
        <v>30.821839332580566</v>
      </c>
      <c r="F124" s="25">
        <f>D124-$E$145</f>
        <v>7.0898685455322266</v>
      </c>
      <c r="G124" s="60">
        <f t="shared" si="45"/>
        <v>6.351292610168457</v>
      </c>
      <c r="I124" s="25">
        <f t="shared" ref="I124:I125" si="66">F124-$H$4</f>
        <v>4.0320016013251418</v>
      </c>
      <c r="J124" s="25">
        <f t="shared" si="36"/>
        <v>6.1128899240154383E-2</v>
      </c>
    </row>
    <row r="125" spans="2:10">
      <c r="B125" s="6" t="s">
        <v>67</v>
      </c>
      <c r="C125" s="6" t="s">
        <v>55</v>
      </c>
      <c r="D125" s="25">
        <v>30.083263397216797</v>
      </c>
      <c r="E125" s="61"/>
      <c r="F125" s="25">
        <f t="shared" ref="F125:F144" si="67">D125-$E$145</f>
        <v>5.6127166748046875</v>
      </c>
      <c r="G125" s="60"/>
      <c r="I125" s="25">
        <f t="shared" si="66"/>
        <v>2.5548497305976023</v>
      </c>
      <c r="J125" s="25">
        <f t="shared" si="36"/>
        <v>0.17018198959327038</v>
      </c>
    </row>
    <row r="126" spans="2:10">
      <c r="B126" s="6" t="s">
        <v>67</v>
      </c>
      <c r="C126" s="6" t="s">
        <v>55</v>
      </c>
      <c r="D126" s="25"/>
      <c r="E126" s="61"/>
      <c r="F126" s="25"/>
      <c r="G126" s="60"/>
      <c r="J126" s="25"/>
    </row>
    <row r="127" spans="2:10">
      <c r="B127" s="6" t="s">
        <v>67</v>
      </c>
      <c r="C127" s="6" t="s">
        <v>56</v>
      </c>
      <c r="D127" s="25">
        <v>25.273273468017578</v>
      </c>
      <c r="E127" s="60">
        <f t="shared" ref="E127" si="68">AVERAGE(D127:D129)</f>
        <v>25.3917236328125</v>
      </c>
      <c r="F127" s="25">
        <f t="shared" si="67"/>
        <v>0.80272674560546875</v>
      </c>
      <c r="G127" s="60">
        <f t="shared" si="45"/>
        <v>0.92117691040039062</v>
      </c>
      <c r="I127" s="25">
        <f t="shared" ref="I127" si="69">F127-$H$7</f>
        <v>-0.30604404873318147</v>
      </c>
      <c r="J127" s="25">
        <f t="shared" si="36"/>
        <v>1.2363130077689755</v>
      </c>
    </row>
    <row r="128" spans="2:10">
      <c r="B128" s="6" t="s">
        <v>67</v>
      </c>
      <c r="C128" s="6" t="s">
        <v>56</v>
      </c>
      <c r="D128" s="25"/>
      <c r="E128" s="61"/>
      <c r="F128" s="25"/>
      <c r="G128" s="60"/>
      <c r="J128" s="25"/>
    </row>
    <row r="129" spans="2:10">
      <c r="B129" s="6" t="s">
        <v>67</v>
      </c>
      <c r="C129" s="6" t="s">
        <v>56</v>
      </c>
      <c r="D129" s="25">
        <v>25.510173797607422</v>
      </c>
      <c r="E129" s="61"/>
      <c r="F129" s="25">
        <f t="shared" si="67"/>
        <v>1.0396270751953125</v>
      </c>
      <c r="G129" s="60"/>
      <c r="I129" s="25">
        <f t="shared" ref="I129" si="70">F129-$H$7</f>
        <v>-6.9143719143337723E-2</v>
      </c>
      <c r="J129" s="25">
        <f t="shared" si="36"/>
        <v>1.0490938315433815</v>
      </c>
    </row>
    <row r="130" spans="2:10">
      <c r="B130" s="6" t="s">
        <v>67</v>
      </c>
      <c r="C130" s="6" t="s">
        <v>57</v>
      </c>
      <c r="D130" s="25"/>
      <c r="E130" s="60">
        <f t="shared" ref="E130" si="71">AVERAGE(D130:D132)</f>
        <v>21.1463623046875</v>
      </c>
      <c r="F130" s="25"/>
      <c r="G130" s="60">
        <f t="shared" si="45"/>
        <v>-3.3241844177246094</v>
      </c>
      <c r="I130" s="25"/>
      <c r="J130" s="25"/>
    </row>
    <row r="131" spans="2:10">
      <c r="B131" s="6" t="s">
        <v>67</v>
      </c>
      <c r="C131" s="6" t="s">
        <v>57</v>
      </c>
      <c r="D131" s="25">
        <v>21.416664123535156</v>
      </c>
      <c r="E131" s="61"/>
      <c r="F131" s="25">
        <f t="shared" si="67"/>
        <v>-3.0538825988769531</v>
      </c>
      <c r="G131" s="60"/>
      <c r="I131" s="25">
        <f t="shared" ref="I131:I132" si="72">F131-$H$10</f>
        <v>-0.49959320492214632</v>
      </c>
      <c r="J131" s="25">
        <f t="shared" si="36"/>
        <v>1.4138148543995643</v>
      </c>
    </row>
    <row r="132" spans="2:10">
      <c r="B132" s="6" t="s">
        <v>67</v>
      </c>
      <c r="C132" s="6" t="s">
        <v>57</v>
      </c>
      <c r="D132" s="25">
        <v>20.876060485839844</v>
      </c>
      <c r="E132" s="61"/>
      <c r="F132" s="25">
        <f t="shared" si="67"/>
        <v>-3.5944862365722656</v>
      </c>
      <c r="G132" s="60"/>
      <c r="I132" s="25">
        <f t="shared" si="72"/>
        <v>-1.0401968426174588</v>
      </c>
      <c r="J132" s="25">
        <f t="shared" si="36"/>
        <v>2.0565082260150267</v>
      </c>
    </row>
    <row r="133" spans="2:10">
      <c r="B133" s="6" t="s">
        <v>67</v>
      </c>
      <c r="C133" s="6" t="s">
        <v>58</v>
      </c>
      <c r="D133" s="25">
        <v>22.889730453491211</v>
      </c>
      <c r="E133" s="60">
        <f t="shared" ref="E133" si="73">AVERAGE(D133:D135)</f>
        <v>22.849308649698894</v>
      </c>
      <c r="F133" s="25">
        <f t="shared" si="67"/>
        <v>-1.5808162689208984</v>
      </c>
      <c r="G133" s="60">
        <f t="shared" si="45"/>
        <v>-1.6212380727132161</v>
      </c>
      <c r="I133" s="25">
        <f t="shared" ref="I133:I135" si="74">F133-$H$13</f>
        <v>-0.29817983839246964</v>
      </c>
      <c r="J133" s="25">
        <f t="shared" si="36"/>
        <v>1.2295921318631113</v>
      </c>
    </row>
    <row r="134" spans="2:10">
      <c r="B134" s="6" t="s">
        <v>67</v>
      </c>
      <c r="C134" s="6" t="s">
        <v>58</v>
      </c>
      <c r="D134" s="25">
        <v>22.979055404663086</v>
      </c>
      <c r="E134" s="61"/>
      <c r="F134" s="25">
        <f t="shared" si="67"/>
        <v>-1.4914913177490234</v>
      </c>
      <c r="G134" s="60"/>
      <c r="I134" s="25">
        <f t="shared" si="74"/>
        <v>-0.20885488722059464</v>
      </c>
      <c r="J134" s="25">
        <f t="shared" si="36"/>
        <v>1.1557704480992852</v>
      </c>
    </row>
    <row r="135" spans="2:10">
      <c r="B135" s="6" t="s">
        <v>67</v>
      </c>
      <c r="C135" s="6" t="s">
        <v>58</v>
      </c>
      <c r="D135" s="25">
        <v>22.679140090942383</v>
      </c>
      <c r="E135" s="61"/>
      <c r="F135" s="25">
        <f t="shared" si="67"/>
        <v>-1.7914066314697266</v>
      </c>
      <c r="G135" s="60"/>
      <c r="I135" s="25">
        <f t="shared" si="74"/>
        <v>-0.50877020094129777</v>
      </c>
      <c r="J135" s="25">
        <f t="shared" si="36"/>
        <v>1.4228368072353308</v>
      </c>
    </row>
    <row r="136" spans="2:10">
      <c r="B136" s="6" t="s">
        <v>67</v>
      </c>
      <c r="C136" s="6" t="s">
        <v>59</v>
      </c>
      <c r="D136" s="25">
        <v>23.462308883666992</v>
      </c>
      <c r="E136" s="60">
        <f t="shared" ref="E136" si="75">AVERAGE(D136:D138)</f>
        <v>23.251884460449219</v>
      </c>
      <c r="F136" s="25">
        <f t="shared" si="67"/>
        <v>-1.0082378387451172</v>
      </c>
      <c r="G136" s="60">
        <f t="shared" si="45"/>
        <v>-1.2186622619628906</v>
      </c>
      <c r="I136" s="25">
        <f t="shared" ref="I136:I138" si="76">F136-$H$16</f>
        <v>0.32049306233723951</v>
      </c>
      <c r="J136" s="25">
        <f t="shared" si="36"/>
        <v>0.80079614690645284</v>
      </c>
    </row>
    <row r="137" spans="2:10">
      <c r="B137" s="6" t="s">
        <v>67</v>
      </c>
      <c r="C137" s="6" t="s">
        <v>59</v>
      </c>
      <c r="D137" s="25">
        <v>23.214683532714844</v>
      </c>
      <c r="E137" s="61"/>
      <c r="F137" s="25">
        <f t="shared" si="67"/>
        <v>-1.2558631896972656</v>
      </c>
      <c r="G137" s="60"/>
      <c r="I137" s="25">
        <f t="shared" si="76"/>
        <v>7.2867711385091072E-2</v>
      </c>
      <c r="J137" s="25">
        <f t="shared" si="36"/>
        <v>0.95074627636956643</v>
      </c>
    </row>
    <row r="138" spans="2:10">
      <c r="B138" s="6" t="s">
        <v>67</v>
      </c>
      <c r="C138" s="6" t="s">
        <v>59</v>
      </c>
      <c r="D138" s="25">
        <v>23.07866096496582</v>
      </c>
      <c r="E138" s="61"/>
      <c r="F138" s="25">
        <f t="shared" si="67"/>
        <v>-1.3918857574462891</v>
      </c>
      <c r="G138" s="60"/>
      <c r="I138" s="25">
        <f t="shared" si="76"/>
        <v>-6.3154856363932366E-2</v>
      </c>
      <c r="J138" s="25">
        <f t="shared" si="36"/>
        <v>1.0447478982591489</v>
      </c>
    </row>
    <row r="139" spans="2:10">
      <c r="B139" s="6" t="s">
        <v>67</v>
      </c>
      <c r="C139" s="6" t="s">
        <v>60</v>
      </c>
      <c r="E139" s="60">
        <f t="shared" ref="E139" si="77">AVERAGE(D139:D141)</f>
        <v>24.454009056091309</v>
      </c>
      <c r="F139" s="25"/>
      <c r="G139" s="60">
        <f t="shared" si="45"/>
        <v>-1.6537666320800781E-2</v>
      </c>
      <c r="J139" s="25"/>
    </row>
    <row r="140" spans="2:10">
      <c r="B140" s="6" t="s">
        <v>67</v>
      </c>
      <c r="C140" s="6" t="s">
        <v>60</v>
      </c>
      <c r="D140" s="25">
        <v>24.976818084716797</v>
      </c>
      <c r="E140" s="61"/>
      <c r="F140" s="25">
        <f t="shared" si="67"/>
        <v>0.5062713623046875</v>
      </c>
      <c r="G140" s="60"/>
      <c r="I140" s="25">
        <f>F140-$H$19</f>
        <v>0.77412202623155379</v>
      </c>
      <c r="J140" s="25">
        <f t="shared" si="36"/>
        <v>0.58474437100495258</v>
      </c>
    </row>
    <row r="141" spans="2:10">
      <c r="B141" s="6" t="s">
        <v>67</v>
      </c>
      <c r="C141" s="6" t="s">
        <v>60</v>
      </c>
      <c r="D141" s="25">
        <v>23.93120002746582</v>
      </c>
      <c r="E141" s="61"/>
      <c r="F141" s="25">
        <f t="shared" si="67"/>
        <v>-0.53934669494628906</v>
      </c>
      <c r="G141" s="60"/>
      <c r="I141" s="25">
        <f t="shared" ref="I141" si="78">F141-$H$19</f>
        <v>-0.27149603101942271</v>
      </c>
      <c r="J141" s="25">
        <f t="shared" si="36"/>
        <v>1.2070588623821923</v>
      </c>
    </row>
    <row r="142" spans="2:10">
      <c r="B142" s="6" t="s">
        <v>67</v>
      </c>
      <c r="C142" s="6" t="s">
        <v>61</v>
      </c>
      <c r="D142" s="25"/>
      <c r="E142" s="60">
        <f t="shared" ref="E142" si="79">AVERAGE(D142:D144)</f>
        <v>22.945791244506836</v>
      </c>
      <c r="F142" s="25"/>
      <c r="G142" s="60">
        <f t="shared" si="45"/>
        <v>-1.5247554779052734</v>
      </c>
      <c r="J142" s="25"/>
    </row>
    <row r="143" spans="2:10">
      <c r="B143" s="6" t="s">
        <v>67</v>
      </c>
      <c r="C143" s="6" t="s">
        <v>61</v>
      </c>
      <c r="D143" s="25">
        <v>23.490030288696289</v>
      </c>
      <c r="E143" s="61"/>
      <c r="F143" s="25">
        <f t="shared" si="67"/>
        <v>-0.98051643371582031</v>
      </c>
      <c r="G143" s="60"/>
      <c r="J143" s="25"/>
    </row>
    <row r="144" spans="2:10">
      <c r="B144" s="6" t="s">
        <v>67</v>
      </c>
      <c r="C144" s="6" t="s">
        <v>61</v>
      </c>
      <c r="D144" s="25">
        <v>22.401552200317383</v>
      </c>
      <c r="E144" s="61"/>
      <c r="F144" s="25">
        <f t="shared" si="67"/>
        <v>-2.0689945220947266</v>
      </c>
      <c r="G144" s="60"/>
      <c r="I144" s="25">
        <f t="shared" ref="I144:I145" si="80">F144-$H$22</f>
        <v>-0.32523367140028192</v>
      </c>
      <c r="J144" s="25">
        <f t="shared" ref="J144:J206" si="81">2^-I144</f>
        <v>1.2528673474520611</v>
      </c>
    </row>
    <row r="145" spans="2:10">
      <c r="B145" s="6" t="s">
        <v>67</v>
      </c>
      <c r="C145" s="6" t="s">
        <v>62</v>
      </c>
      <c r="D145" s="25">
        <v>24.483280181884766</v>
      </c>
      <c r="E145" s="60">
        <f t="shared" ref="E145" si="82">AVERAGE(D145:D147)</f>
        <v>24.470546722412109</v>
      </c>
      <c r="F145" s="63"/>
      <c r="G145" s="62"/>
      <c r="I145" s="25">
        <f t="shared" si="80"/>
        <v>1.7437608506944446</v>
      </c>
      <c r="J145" s="25">
        <f t="shared" si="81"/>
        <v>0.29859028868483112</v>
      </c>
    </row>
    <row r="146" spans="2:10">
      <c r="B146" s="6" t="s">
        <v>67</v>
      </c>
      <c r="C146" s="6" t="s">
        <v>62</v>
      </c>
      <c r="D146" s="25">
        <v>24.457813262939453</v>
      </c>
      <c r="E146" s="61"/>
      <c r="F146" s="63"/>
      <c r="G146" s="62"/>
      <c r="J146" s="25"/>
    </row>
    <row r="147" spans="2:10">
      <c r="B147" s="6" t="s">
        <v>67</v>
      </c>
      <c r="C147" s="6" t="s">
        <v>62</v>
      </c>
      <c r="D147" s="25"/>
      <c r="E147" s="61"/>
      <c r="F147" s="63"/>
      <c r="G147" s="62"/>
      <c r="J147" s="25"/>
    </row>
    <row r="148" spans="2:10">
      <c r="B148" s="6" t="s">
        <v>68</v>
      </c>
      <c r="C148" s="6" t="s">
        <v>55</v>
      </c>
      <c r="D148" s="25">
        <v>25.710948944091797</v>
      </c>
      <c r="E148" s="60">
        <f t="shared" ref="E148" si="83">AVERAGE(D148:D150)</f>
        <v>24.934879302978516</v>
      </c>
      <c r="F148" s="25">
        <f>D148-$E$169</f>
        <v>2.1672592163085938</v>
      </c>
      <c r="G148" s="60">
        <f t="shared" si="45"/>
        <v>1.3911895751953125</v>
      </c>
      <c r="I148" s="25">
        <f t="shared" ref="I148:I149" si="84">F148-$H$4</f>
        <v>-0.89060772789849141</v>
      </c>
      <c r="J148" s="25">
        <f t="shared" si="81"/>
        <v>1.8539569291770781</v>
      </c>
    </row>
    <row r="149" spans="2:10">
      <c r="B149" s="6" t="s">
        <v>68</v>
      </c>
      <c r="C149" s="6" t="s">
        <v>55</v>
      </c>
      <c r="D149" s="25">
        <v>24.158809661865234</v>
      </c>
      <c r="E149" s="61"/>
      <c r="F149" s="25">
        <f t="shared" ref="F149:F168" si="85">D149-$E$169</f>
        <v>0.61511993408203125</v>
      </c>
      <c r="G149" s="60"/>
      <c r="I149" s="25">
        <f t="shared" si="84"/>
        <v>-2.4427470101250539</v>
      </c>
      <c r="J149" s="25">
        <f t="shared" si="81"/>
        <v>5.4367594981326421</v>
      </c>
    </row>
    <row r="150" spans="2:10">
      <c r="B150" s="6" t="s">
        <v>68</v>
      </c>
      <c r="C150" s="6" t="s">
        <v>55</v>
      </c>
      <c r="D150" s="25"/>
      <c r="E150" s="61"/>
      <c r="F150" s="25"/>
      <c r="G150" s="60"/>
      <c r="J150" s="25"/>
    </row>
    <row r="151" spans="2:10">
      <c r="B151" s="6" t="s">
        <v>68</v>
      </c>
      <c r="C151" s="6" t="s">
        <v>56</v>
      </c>
      <c r="D151" s="25"/>
      <c r="E151" s="60">
        <f t="shared" ref="E151" si="86">AVERAGE(D151:D153)</f>
        <v>26.073376655578613</v>
      </c>
      <c r="F151" s="25"/>
      <c r="G151" s="60">
        <f t="shared" si="45"/>
        <v>2.5296869277954102</v>
      </c>
      <c r="J151" s="25"/>
    </row>
    <row r="152" spans="2:10">
      <c r="B152" s="6" t="s">
        <v>68</v>
      </c>
      <c r="C152" s="6" t="s">
        <v>56</v>
      </c>
      <c r="D152" s="25">
        <v>26.012582778930664</v>
      </c>
      <c r="E152" s="61"/>
      <c r="F152" s="25">
        <f t="shared" si="85"/>
        <v>2.4688930511474609</v>
      </c>
      <c r="G152" s="60"/>
      <c r="I152" s="25">
        <f t="shared" ref="I152:I153" si="87">F152-$H$7</f>
        <v>1.3601222568088107</v>
      </c>
      <c r="J152" s="25">
        <f t="shared" si="81"/>
        <v>0.38954927726131489</v>
      </c>
    </row>
    <row r="153" spans="2:10">
      <c r="B153" s="6" t="s">
        <v>68</v>
      </c>
      <c r="C153" s="6" t="s">
        <v>56</v>
      </c>
      <c r="D153" s="25">
        <v>26.134170532226562</v>
      </c>
      <c r="E153" s="61"/>
      <c r="F153" s="25">
        <f t="shared" si="85"/>
        <v>2.5904808044433594</v>
      </c>
      <c r="G153" s="60"/>
      <c r="I153" s="25">
        <f t="shared" si="87"/>
        <v>1.4817100101047092</v>
      </c>
      <c r="J153" s="25">
        <f t="shared" si="81"/>
        <v>0.35806415099483679</v>
      </c>
    </row>
    <row r="154" spans="2:10">
      <c r="B154" s="6" t="s">
        <v>68</v>
      </c>
      <c r="C154" s="6" t="s">
        <v>57</v>
      </c>
      <c r="D154" s="25"/>
      <c r="E154" s="60">
        <f t="shared" ref="E154" si="88">AVERAGE(D154:D156)</f>
        <v>22.563048362731934</v>
      </c>
      <c r="F154" s="25"/>
      <c r="G154" s="60">
        <f t="shared" si="45"/>
        <v>-0.98064136505126953</v>
      </c>
      <c r="J154" s="25"/>
    </row>
    <row r="155" spans="2:10">
      <c r="B155" s="6" t="s">
        <v>68</v>
      </c>
      <c r="C155" s="6" t="s">
        <v>57</v>
      </c>
      <c r="D155" s="25">
        <v>22.412313461303711</v>
      </c>
      <c r="E155" s="61"/>
      <c r="F155" s="25">
        <f t="shared" si="85"/>
        <v>-1.1313762664794922</v>
      </c>
      <c r="G155" s="60"/>
      <c r="I155" s="25">
        <f t="shared" ref="I155:I156" si="89">F155-$H$10</f>
        <v>1.4229131274753146</v>
      </c>
      <c r="J155" s="25">
        <f t="shared" si="81"/>
        <v>0.37295846385679915</v>
      </c>
    </row>
    <row r="156" spans="2:10">
      <c r="B156" s="6" t="s">
        <v>68</v>
      </c>
      <c r="C156" s="6" t="s">
        <v>57</v>
      </c>
      <c r="D156" s="25">
        <v>22.713783264160156</v>
      </c>
      <c r="E156" s="61"/>
      <c r="F156" s="25">
        <f t="shared" si="85"/>
        <v>-0.82990646362304688</v>
      </c>
      <c r="G156" s="60"/>
      <c r="I156" s="25">
        <f t="shared" si="89"/>
        <v>1.7243829303317599</v>
      </c>
      <c r="J156" s="25">
        <f t="shared" si="81"/>
        <v>0.30262793467742355</v>
      </c>
    </row>
    <row r="157" spans="2:10">
      <c r="B157" s="6" t="s">
        <v>68</v>
      </c>
      <c r="C157" s="6" t="s">
        <v>58</v>
      </c>
      <c r="D157" s="25">
        <v>23.432344436645508</v>
      </c>
      <c r="E157" s="60">
        <f t="shared" ref="E157" si="90">AVERAGE(D157:D159)</f>
        <v>23.413754145304363</v>
      </c>
      <c r="F157" s="25">
        <f t="shared" si="85"/>
        <v>-0.11134529113769531</v>
      </c>
      <c r="G157" s="60">
        <f t="shared" ref="G157:G214" si="91">AVERAGE(F157:F159)</f>
        <v>-0.12993558247884116</v>
      </c>
      <c r="I157" s="25">
        <f t="shared" ref="I157:I159" si="92">F157-$H$13</f>
        <v>1.1712911393907335</v>
      </c>
      <c r="J157" s="25">
        <f t="shared" si="81"/>
        <v>0.44402378379286417</v>
      </c>
    </row>
    <row r="158" spans="2:10">
      <c r="B158" s="6" t="s">
        <v>68</v>
      </c>
      <c r="C158" s="6" t="s">
        <v>58</v>
      </c>
      <c r="D158" s="25">
        <v>23.17097282409668</v>
      </c>
      <c r="E158" s="61"/>
      <c r="F158" s="25">
        <f t="shared" si="85"/>
        <v>-0.37271690368652344</v>
      </c>
      <c r="G158" s="60"/>
      <c r="I158" s="25">
        <f t="shared" si="92"/>
        <v>0.90991952684190536</v>
      </c>
      <c r="J158" s="25">
        <f t="shared" si="81"/>
        <v>0.53221477720203791</v>
      </c>
    </row>
    <row r="159" spans="2:10">
      <c r="B159" s="6" t="s">
        <v>68</v>
      </c>
      <c r="C159" s="6" t="s">
        <v>58</v>
      </c>
      <c r="D159" s="25">
        <v>23.637945175170898</v>
      </c>
      <c r="E159" s="61"/>
      <c r="F159" s="25">
        <f t="shared" si="85"/>
        <v>9.4255447387695312E-2</v>
      </c>
      <c r="G159" s="60"/>
      <c r="I159" s="25">
        <f t="shared" si="92"/>
        <v>1.3768918779161241</v>
      </c>
      <c r="J159" s="25">
        <f t="shared" si="81"/>
        <v>0.38504744323160267</v>
      </c>
    </row>
    <row r="160" spans="2:10">
      <c r="B160" s="6" t="s">
        <v>68</v>
      </c>
      <c r="C160" s="6" t="s">
        <v>59</v>
      </c>
      <c r="D160" s="25">
        <v>23.332160949707031</v>
      </c>
      <c r="E160" s="60">
        <f t="shared" ref="E160" si="93">AVERAGE(D160:D162)</f>
        <v>23.214981079101562</v>
      </c>
      <c r="F160" s="25">
        <f t="shared" si="85"/>
        <v>-0.21152877807617188</v>
      </c>
      <c r="G160" s="60">
        <f t="shared" si="91"/>
        <v>-0.32870864868164062</v>
      </c>
      <c r="I160" s="25">
        <f t="shared" ref="I160" si="94">F160-$H$16</f>
        <v>1.1172021230061848</v>
      </c>
      <c r="J160" s="25">
        <f t="shared" si="81"/>
        <v>0.46098696970022079</v>
      </c>
    </row>
    <row r="161" spans="2:10">
      <c r="B161" s="6" t="s">
        <v>68</v>
      </c>
      <c r="C161" s="6" t="s">
        <v>59</v>
      </c>
      <c r="D161" s="25"/>
      <c r="E161" s="61"/>
      <c r="F161" s="25"/>
      <c r="G161" s="60"/>
      <c r="J161" s="25"/>
    </row>
    <row r="162" spans="2:10">
      <c r="B162" s="6" t="s">
        <v>68</v>
      </c>
      <c r="C162" s="6" t="s">
        <v>59</v>
      </c>
      <c r="D162" s="25">
        <v>23.097801208496094</v>
      </c>
      <c r="E162" s="61"/>
      <c r="F162" s="25">
        <f t="shared" si="85"/>
        <v>-0.44588851928710938</v>
      </c>
      <c r="G162" s="60"/>
      <c r="I162" s="25">
        <f t="shared" ref="I162" si="95">F162-$H$16</f>
        <v>0.88284238179524732</v>
      </c>
      <c r="J162" s="25">
        <f t="shared" si="81"/>
        <v>0.54229794865376069</v>
      </c>
    </row>
    <row r="163" spans="2:10">
      <c r="B163" s="6" t="s">
        <v>68</v>
      </c>
      <c r="C163" s="6" t="s">
        <v>60</v>
      </c>
      <c r="D163" s="25">
        <v>22.990070343017578</v>
      </c>
      <c r="E163" s="60">
        <f t="shared" ref="E163" si="96">AVERAGE(D163:D165)</f>
        <v>22.855926513671875</v>
      </c>
      <c r="F163" s="25">
        <f t="shared" si="85"/>
        <v>-0.553619384765625</v>
      </c>
      <c r="G163" s="60">
        <f t="shared" si="91"/>
        <v>-8.3064053853352871</v>
      </c>
      <c r="I163" s="25">
        <f t="shared" ref="I163:I164" si="97">F163-$H$19</f>
        <v>-0.28576872083875865</v>
      </c>
      <c r="J163" s="25">
        <f t="shared" si="81"/>
        <v>1.2190596503505875</v>
      </c>
    </row>
    <row r="164" spans="2:10">
      <c r="B164" s="6" t="s">
        <v>68</v>
      </c>
      <c r="C164" s="6" t="s">
        <v>60</v>
      </c>
      <c r="D164" s="25">
        <v>22.721782684326172</v>
      </c>
      <c r="E164" s="61"/>
      <c r="F164" s="25">
        <f t="shared" si="85"/>
        <v>-0.82190704345703125</v>
      </c>
      <c r="G164" s="60"/>
      <c r="I164" s="25">
        <f t="shared" si="97"/>
        <v>-0.55405637953016496</v>
      </c>
      <c r="J164" s="25">
        <f t="shared" si="81"/>
        <v>1.4682080114725116</v>
      </c>
    </row>
    <row r="165" spans="2:10">
      <c r="B165" s="6" t="s">
        <v>68</v>
      </c>
      <c r="C165" s="6" t="s">
        <v>60</v>
      </c>
      <c r="D165" s="25"/>
      <c r="E165" s="61"/>
      <c r="F165" s="25">
        <f t="shared" si="85"/>
        <v>-23.543689727783203</v>
      </c>
      <c r="G165" s="60"/>
      <c r="I165" s="25"/>
      <c r="J165" s="25"/>
    </row>
    <row r="166" spans="2:10">
      <c r="B166" s="6" t="s">
        <v>68</v>
      </c>
      <c r="C166" s="6" t="s">
        <v>61</v>
      </c>
      <c r="D166" s="25"/>
      <c r="E166" s="60">
        <f t="shared" ref="E166" si="98">AVERAGE(D166:D168)</f>
        <v>20.95173168182373</v>
      </c>
      <c r="F166" s="25"/>
      <c r="G166" s="60">
        <f t="shared" si="91"/>
        <v>-2.5919580459594727</v>
      </c>
      <c r="I166" s="25"/>
      <c r="J166" s="25"/>
    </row>
    <row r="167" spans="2:10">
      <c r="B167" s="6" t="s">
        <v>68</v>
      </c>
      <c r="C167" s="6" t="s">
        <v>61</v>
      </c>
      <c r="D167" s="25">
        <v>20.55683708190918</v>
      </c>
      <c r="E167" s="61"/>
      <c r="F167" s="25">
        <f t="shared" si="85"/>
        <v>-2.9868526458740234</v>
      </c>
      <c r="G167" s="60"/>
      <c r="I167" s="25">
        <f t="shared" ref="I167:I168" si="99">F167-$H$22</f>
        <v>-1.2430917951795788</v>
      </c>
      <c r="J167" s="25">
        <f t="shared" si="81"/>
        <v>2.3670526485216601</v>
      </c>
    </row>
    <row r="168" spans="2:10">
      <c r="B168" s="6" t="s">
        <v>68</v>
      </c>
      <c r="C168" s="6" t="s">
        <v>61</v>
      </c>
      <c r="D168" s="25">
        <v>21.346626281738281</v>
      </c>
      <c r="E168" s="61"/>
      <c r="F168" s="25">
        <f t="shared" si="85"/>
        <v>-2.1970634460449219</v>
      </c>
      <c r="G168" s="60"/>
      <c r="I168" s="25">
        <f t="shared" si="99"/>
        <v>-0.45330259535047723</v>
      </c>
      <c r="J168" s="25">
        <f t="shared" si="81"/>
        <v>1.3691709571577393</v>
      </c>
    </row>
    <row r="169" spans="2:10">
      <c r="B169" s="6" t="s">
        <v>68</v>
      </c>
      <c r="C169" s="6" t="s">
        <v>62</v>
      </c>
      <c r="D169" s="25">
        <v>23.705074310302734</v>
      </c>
      <c r="E169" s="60">
        <f t="shared" ref="E169" si="100">AVERAGE(D169:D171)</f>
        <v>23.543689727783203</v>
      </c>
      <c r="F169" s="26"/>
      <c r="G169" s="62"/>
      <c r="J169" s="25"/>
    </row>
    <row r="170" spans="2:10">
      <c r="B170" s="6" t="s">
        <v>68</v>
      </c>
      <c r="C170" s="6" t="s">
        <v>62</v>
      </c>
      <c r="D170" s="25">
        <v>23.492940902709961</v>
      </c>
      <c r="E170" s="61"/>
      <c r="F170" s="26"/>
      <c r="G170" s="62"/>
      <c r="J170" s="25"/>
    </row>
    <row r="171" spans="2:10">
      <c r="B171" s="6" t="s">
        <v>68</v>
      </c>
      <c r="C171" s="6" t="s">
        <v>62</v>
      </c>
      <c r="D171" s="25">
        <v>23.433053970336914</v>
      </c>
      <c r="E171" s="61"/>
      <c r="F171" s="26"/>
      <c r="G171" s="62"/>
      <c r="J171" s="25"/>
    </row>
    <row r="172" spans="2:10">
      <c r="B172" s="6" t="s">
        <v>69</v>
      </c>
      <c r="C172" s="6" t="s">
        <v>55</v>
      </c>
      <c r="D172" s="25"/>
      <c r="E172" s="60">
        <f t="shared" ref="E172" si="101">AVERAGE(D172:D174)</f>
        <v>25.313929557800293</v>
      </c>
      <c r="F172" s="25"/>
      <c r="G172" s="60">
        <f t="shared" si="91"/>
        <v>1.2560310363769531</v>
      </c>
      <c r="J172" s="25"/>
    </row>
    <row r="173" spans="2:10">
      <c r="B173" s="6" t="s">
        <v>69</v>
      </c>
      <c r="C173" s="6" t="s">
        <v>55</v>
      </c>
      <c r="D173" s="25">
        <v>26.11882209777832</v>
      </c>
      <c r="E173" s="61"/>
      <c r="F173" s="25">
        <f t="shared" ref="F173:F192" si="102">D173-$E$193</f>
        <v>2.0609235763549805</v>
      </c>
      <c r="G173" s="60"/>
      <c r="I173" s="25">
        <f t="shared" ref="I173:I174" si="103">F173-$H$4</f>
        <v>-0.99694336785210469</v>
      </c>
      <c r="J173" s="25">
        <f t="shared" si="81"/>
        <v>1.9957670937933991</v>
      </c>
    </row>
    <row r="174" spans="2:10">
      <c r="B174" s="6" t="s">
        <v>69</v>
      </c>
      <c r="C174" s="6" t="s">
        <v>55</v>
      </c>
      <c r="D174" s="25">
        <v>24.509037017822266</v>
      </c>
      <c r="E174" s="61"/>
      <c r="F174" s="25">
        <f t="shared" si="102"/>
        <v>0.45113849639892578</v>
      </c>
      <c r="G174" s="60"/>
      <c r="I174" s="25">
        <f t="shared" si="103"/>
        <v>-2.6067284478081594</v>
      </c>
      <c r="J174" s="25">
        <f t="shared" si="81"/>
        <v>6.0912083293411916</v>
      </c>
    </row>
    <row r="175" spans="2:10">
      <c r="B175" s="6" t="s">
        <v>69</v>
      </c>
      <c r="C175" s="6" t="s">
        <v>56</v>
      </c>
      <c r="D175" s="25"/>
      <c r="E175" s="60">
        <f t="shared" ref="E175" si="104">AVERAGE(D175:D177)</f>
        <v>25.765863418579102</v>
      </c>
      <c r="F175" s="25"/>
      <c r="G175" s="60">
        <f t="shared" si="91"/>
        <v>1.7079648971557617</v>
      </c>
      <c r="J175" s="25"/>
    </row>
    <row r="176" spans="2:10">
      <c r="B176" s="6" t="s">
        <v>69</v>
      </c>
      <c r="C176" s="6" t="s">
        <v>56</v>
      </c>
      <c r="D176" s="25">
        <v>25.990201950073242</v>
      </c>
      <c r="E176" s="61"/>
      <c r="F176" s="25">
        <f t="shared" si="102"/>
        <v>1.9323034286499023</v>
      </c>
      <c r="G176" s="60"/>
      <c r="I176" s="25">
        <f t="shared" ref="I176:I177" si="105">F176-$H$7</f>
        <v>0.82353263431125212</v>
      </c>
      <c r="J176" s="25">
        <f t="shared" si="81"/>
        <v>0.56505662954679714</v>
      </c>
    </row>
    <row r="177" spans="2:10">
      <c r="B177" s="6" t="s">
        <v>69</v>
      </c>
      <c r="C177" s="6" t="s">
        <v>56</v>
      </c>
      <c r="D177" s="25">
        <v>25.541524887084961</v>
      </c>
      <c r="E177" s="61"/>
      <c r="F177" s="25">
        <f t="shared" si="102"/>
        <v>1.4836263656616211</v>
      </c>
      <c r="G177" s="60"/>
      <c r="I177" s="25">
        <f t="shared" si="105"/>
        <v>0.37485557132297087</v>
      </c>
      <c r="J177" s="25">
        <f t="shared" si="81"/>
        <v>0.77118261218568118</v>
      </c>
    </row>
    <row r="178" spans="2:10">
      <c r="B178" s="6" t="s">
        <v>69</v>
      </c>
      <c r="C178" s="6" t="s">
        <v>57</v>
      </c>
      <c r="D178" s="25"/>
      <c r="E178" s="60">
        <f t="shared" ref="E178" si="106">AVERAGE(D178:D180)</f>
        <v>22.586446762084961</v>
      </c>
      <c r="F178" s="25"/>
      <c r="G178" s="60">
        <f t="shared" si="91"/>
        <v>-1.4714517593383789</v>
      </c>
      <c r="J178" s="25"/>
    </row>
    <row r="179" spans="2:10">
      <c r="B179" s="6" t="s">
        <v>69</v>
      </c>
      <c r="C179" s="6" t="s">
        <v>57</v>
      </c>
      <c r="D179" s="25">
        <v>22.297529220581055</v>
      </c>
      <c r="E179" s="61"/>
      <c r="F179" s="25">
        <f t="shared" si="102"/>
        <v>-1.7603693008422852</v>
      </c>
      <c r="G179" s="60"/>
      <c r="I179" s="25">
        <f t="shared" ref="I179:I180" si="107">F179-$H$10</f>
        <v>0.79392009311252165</v>
      </c>
      <c r="J179" s="25">
        <f t="shared" si="81"/>
        <v>0.57677474760310254</v>
      </c>
    </row>
    <row r="180" spans="2:10">
      <c r="B180" s="6" t="s">
        <v>69</v>
      </c>
      <c r="C180" s="6" t="s">
        <v>57</v>
      </c>
      <c r="D180" s="25">
        <v>22.875364303588867</v>
      </c>
      <c r="E180" s="61"/>
      <c r="F180" s="25">
        <f t="shared" si="102"/>
        <v>-1.1825342178344727</v>
      </c>
      <c r="G180" s="60"/>
      <c r="I180" s="25">
        <f t="shared" si="107"/>
        <v>1.3717551761203342</v>
      </c>
      <c r="J180" s="25">
        <f t="shared" si="81"/>
        <v>0.38642084448418729</v>
      </c>
    </row>
    <row r="181" spans="2:10">
      <c r="B181" s="6" t="s">
        <v>69</v>
      </c>
      <c r="C181" s="6" t="s">
        <v>58</v>
      </c>
      <c r="D181" s="25">
        <v>22.843564987182617</v>
      </c>
      <c r="E181" s="60">
        <f t="shared" ref="E181" si="108">AVERAGE(D181:D183)</f>
        <v>23.05233097076416</v>
      </c>
      <c r="F181" s="25">
        <f t="shared" si="102"/>
        <v>-1.2143335342407227</v>
      </c>
      <c r="G181" s="60">
        <f t="shared" si="91"/>
        <v>-1.0055675506591797</v>
      </c>
      <c r="I181" s="25">
        <f t="shared" ref="I181:I182" si="109">F181-$H$13</f>
        <v>6.8302896287706139E-2</v>
      </c>
      <c r="J181" s="25">
        <f t="shared" si="81"/>
        <v>0.95375928613438743</v>
      </c>
    </row>
    <row r="182" spans="2:10">
      <c r="B182" s="6" t="s">
        <v>69</v>
      </c>
      <c r="C182" s="6" t="s">
        <v>58</v>
      </c>
      <c r="D182" s="25">
        <v>23.261096954345703</v>
      </c>
      <c r="E182" s="61"/>
      <c r="F182" s="25">
        <f t="shared" si="102"/>
        <v>-0.79680156707763672</v>
      </c>
      <c r="G182" s="60"/>
      <c r="I182" s="25">
        <f t="shared" si="109"/>
        <v>0.48583486345079208</v>
      </c>
      <c r="J182" s="25">
        <f t="shared" si="81"/>
        <v>0.71408372199641246</v>
      </c>
    </row>
    <row r="183" spans="2:10">
      <c r="B183" s="6" t="s">
        <v>69</v>
      </c>
      <c r="C183" s="6" t="s">
        <v>58</v>
      </c>
      <c r="D183" s="25"/>
      <c r="E183" s="61"/>
      <c r="F183" s="25"/>
      <c r="G183" s="60"/>
      <c r="J183" s="25"/>
    </row>
    <row r="184" spans="2:10">
      <c r="B184" s="6" t="s">
        <v>69</v>
      </c>
      <c r="C184" s="6" t="s">
        <v>59</v>
      </c>
      <c r="D184" s="25">
        <v>23.134008407592773</v>
      </c>
      <c r="E184" s="60">
        <f t="shared" ref="E184" si="110">AVERAGE(D184:D186)</f>
        <v>23.269655227661133</v>
      </c>
      <c r="F184" s="25">
        <f t="shared" si="102"/>
        <v>-0.92389011383056641</v>
      </c>
      <c r="G184" s="60">
        <f t="shared" si="91"/>
        <v>-0.78824329376220703</v>
      </c>
      <c r="I184" s="25">
        <f t="shared" ref="I184:I185" si="111">F184-$H$16</f>
        <v>0.40484078725179029</v>
      </c>
      <c r="J184" s="25">
        <f t="shared" si="81"/>
        <v>0.75531964364729332</v>
      </c>
    </row>
    <row r="185" spans="2:10">
      <c r="B185" s="6" t="s">
        <v>69</v>
      </c>
      <c r="C185" s="6" t="s">
        <v>59</v>
      </c>
      <c r="D185" s="25">
        <v>23.405302047729492</v>
      </c>
      <c r="E185" s="61"/>
      <c r="F185" s="25">
        <f t="shared" si="102"/>
        <v>-0.65259647369384766</v>
      </c>
      <c r="G185" s="60"/>
      <c r="I185" s="25">
        <f t="shared" si="111"/>
        <v>0.67613442738850904</v>
      </c>
      <c r="J185" s="25">
        <f t="shared" si="81"/>
        <v>0.62583991212046319</v>
      </c>
    </row>
    <row r="186" spans="2:10">
      <c r="B186" s="6" t="s">
        <v>69</v>
      </c>
      <c r="C186" s="6" t="s">
        <v>59</v>
      </c>
      <c r="D186" s="25"/>
      <c r="E186" s="61"/>
      <c r="F186" s="25"/>
      <c r="G186" s="60"/>
      <c r="J186" s="25"/>
    </row>
    <row r="187" spans="2:10">
      <c r="B187" s="6" t="s">
        <v>69</v>
      </c>
      <c r="C187" s="6" t="s">
        <v>60</v>
      </c>
      <c r="D187" s="25">
        <v>24.094221115112305</v>
      </c>
      <c r="E187" s="60">
        <f t="shared" ref="E187" si="112">AVERAGE(D187:D189)</f>
        <v>24.123290379842121</v>
      </c>
      <c r="F187" s="25">
        <f t="shared" si="102"/>
        <v>3.6322593688964844E-2</v>
      </c>
      <c r="G187" s="60">
        <f t="shared" si="91"/>
        <v>6.5391858418782547E-2</v>
      </c>
      <c r="I187" s="25">
        <f t="shared" ref="I187:I189" si="113">F187-$H$19</f>
        <v>0.30417325761583119</v>
      </c>
      <c r="J187" s="25">
        <f t="shared" si="81"/>
        <v>0.80990620370310562</v>
      </c>
    </row>
    <row r="188" spans="2:10">
      <c r="B188" s="6" t="s">
        <v>69</v>
      </c>
      <c r="C188" s="6" t="s">
        <v>60</v>
      </c>
      <c r="D188" s="25">
        <v>24.142803192138672</v>
      </c>
      <c r="E188" s="61"/>
      <c r="F188" s="25">
        <f t="shared" si="102"/>
        <v>8.4904670715332031E-2</v>
      </c>
      <c r="G188" s="60"/>
      <c r="I188" s="25">
        <f t="shared" si="113"/>
        <v>0.35275533464219838</v>
      </c>
      <c r="J188" s="25">
        <f t="shared" si="81"/>
        <v>0.78308708803298954</v>
      </c>
    </row>
    <row r="189" spans="2:10">
      <c r="B189" s="6" t="s">
        <v>69</v>
      </c>
      <c r="C189" s="6" t="s">
        <v>60</v>
      </c>
      <c r="D189" s="25">
        <v>24.132846832275391</v>
      </c>
      <c r="E189" s="61"/>
      <c r="F189" s="25">
        <f t="shared" si="102"/>
        <v>7.4948310852050781E-2</v>
      </c>
      <c r="G189" s="60"/>
      <c r="I189" s="25">
        <f t="shared" si="113"/>
        <v>0.34279897477891713</v>
      </c>
      <c r="J189" s="25">
        <f t="shared" si="81"/>
        <v>0.78851003744195469</v>
      </c>
    </row>
    <row r="190" spans="2:10">
      <c r="B190" s="6" t="s">
        <v>69</v>
      </c>
      <c r="C190" s="6" t="s">
        <v>61</v>
      </c>
      <c r="D190" s="25"/>
      <c r="E190" s="60">
        <f t="shared" ref="E190" si="114">AVERAGE(D190:D192)</f>
        <v>21.7159423828125</v>
      </c>
      <c r="F190" s="25"/>
      <c r="G190" s="60">
        <f t="shared" si="91"/>
        <v>-2.3419561386108398</v>
      </c>
      <c r="J190" s="25"/>
    </row>
    <row r="191" spans="2:10">
      <c r="B191" s="6" t="s">
        <v>69</v>
      </c>
      <c r="C191" s="6" t="s">
        <v>61</v>
      </c>
      <c r="D191" s="25">
        <v>21.588661193847656</v>
      </c>
      <c r="E191" s="61"/>
      <c r="F191" s="25">
        <f t="shared" si="102"/>
        <v>-2.4692373275756836</v>
      </c>
      <c r="G191" s="60"/>
      <c r="I191" s="25">
        <f t="shared" ref="I191:I192" si="115">F191-$H$22</f>
        <v>-0.72547647688123895</v>
      </c>
      <c r="J191" s="25">
        <f t="shared" si="81"/>
        <v>1.6534466276557478</v>
      </c>
    </row>
    <row r="192" spans="2:10">
      <c r="B192" s="6" t="s">
        <v>69</v>
      </c>
      <c r="C192" s="6" t="s">
        <v>61</v>
      </c>
      <c r="D192" s="25">
        <v>21.843223571777344</v>
      </c>
      <c r="E192" s="61"/>
      <c r="F192" s="25">
        <f t="shared" si="102"/>
        <v>-2.2146749496459961</v>
      </c>
      <c r="G192" s="60"/>
      <c r="I192" s="25">
        <f t="shared" si="115"/>
        <v>-0.47091409895155145</v>
      </c>
      <c r="J192" s="25">
        <f t="shared" si="81"/>
        <v>1.385987358637836</v>
      </c>
    </row>
    <row r="193" spans="2:10">
      <c r="B193" s="6" t="s">
        <v>69</v>
      </c>
      <c r="C193" s="6" t="s">
        <v>62</v>
      </c>
      <c r="D193" s="25"/>
      <c r="E193" s="60">
        <f t="shared" ref="E193" si="116">AVERAGE(D193:D195)</f>
        <v>24.05789852142334</v>
      </c>
      <c r="F193" s="26"/>
      <c r="G193" s="62"/>
      <c r="J193" s="25"/>
    </row>
    <row r="194" spans="2:10">
      <c r="B194" s="6" t="s">
        <v>69</v>
      </c>
      <c r="C194" s="6" t="s">
        <v>62</v>
      </c>
      <c r="D194" s="25">
        <v>23.983234405517578</v>
      </c>
      <c r="E194" s="61"/>
      <c r="F194" s="26"/>
      <c r="G194" s="62"/>
      <c r="J194" s="25"/>
    </row>
    <row r="195" spans="2:10">
      <c r="B195" s="6" t="s">
        <v>69</v>
      </c>
      <c r="C195" s="6" t="s">
        <v>62</v>
      </c>
      <c r="D195" s="25">
        <v>24.132562637329102</v>
      </c>
      <c r="E195" s="61"/>
      <c r="F195" s="26"/>
      <c r="G195" s="62"/>
      <c r="J195" s="25"/>
    </row>
    <row r="196" spans="2:10">
      <c r="B196" s="6" t="s">
        <v>70</v>
      </c>
      <c r="C196" s="6" t="s">
        <v>55</v>
      </c>
      <c r="D196" s="25"/>
      <c r="E196" s="60">
        <f t="shared" ref="E196" si="117">AVERAGE(D196:D198)</f>
        <v>22.311844825744629</v>
      </c>
      <c r="F196" s="25"/>
      <c r="G196" s="60">
        <f t="shared" si="91"/>
        <v>-1.9828468958536796</v>
      </c>
      <c r="J196" s="25"/>
    </row>
    <row r="197" spans="2:10">
      <c r="B197" s="6" t="s">
        <v>70</v>
      </c>
      <c r="C197" s="6" t="s">
        <v>55</v>
      </c>
      <c r="D197" s="25">
        <v>21.920822143554688</v>
      </c>
      <c r="E197" s="61"/>
      <c r="F197" s="25">
        <f t="shared" ref="F197:F216" si="118">D197-$E$217</f>
        <v>-2.373869578043621</v>
      </c>
      <c r="G197" s="60"/>
      <c r="I197" s="25">
        <f t="shared" ref="I197:I198" si="119">F197-$H$4</f>
        <v>-5.4317365222507057</v>
      </c>
      <c r="J197" s="25">
        <f t="shared" si="81"/>
        <v>43.16339749696747</v>
      </c>
    </row>
    <row r="198" spans="2:10">
      <c r="B198" s="6" t="s">
        <v>70</v>
      </c>
      <c r="C198" s="6" t="s">
        <v>55</v>
      </c>
      <c r="D198" s="25">
        <v>22.70286750793457</v>
      </c>
      <c r="E198" s="61"/>
      <c r="F198" s="25">
        <f t="shared" si="118"/>
        <v>-1.5918242136637382</v>
      </c>
      <c r="G198" s="60"/>
      <c r="I198" s="25">
        <f t="shared" si="119"/>
        <v>-4.6496911578708229</v>
      </c>
      <c r="J198" s="25">
        <f t="shared" si="81"/>
        <v>25.101317041967313</v>
      </c>
    </row>
    <row r="199" spans="2:10">
      <c r="B199" s="6" t="s">
        <v>70</v>
      </c>
      <c r="C199" s="6" t="s">
        <v>56</v>
      </c>
      <c r="D199" s="25">
        <v>27.947929382324219</v>
      </c>
      <c r="E199" s="60">
        <f t="shared" ref="E199" si="120">AVERAGE(D199:D201)</f>
        <v>27.606156349182129</v>
      </c>
      <c r="F199" s="25">
        <f t="shared" si="118"/>
        <v>3.6532376607259103</v>
      </c>
      <c r="G199" s="60">
        <f t="shared" si="91"/>
        <v>3.3114646275838204</v>
      </c>
      <c r="I199" s="25">
        <f t="shared" ref="I199" si="121">F199-$H$7</f>
        <v>2.5444668663872601</v>
      </c>
      <c r="J199" s="25">
        <f t="shared" si="81"/>
        <v>0.17141118221861429</v>
      </c>
    </row>
    <row r="200" spans="2:10">
      <c r="B200" s="6" t="s">
        <v>70</v>
      </c>
      <c r="C200" s="6" t="s">
        <v>56</v>
      </c>
      <c r="D200" s="25"/>
      <c r="E200" s="61"/>
      <c r="F200" s="25"/>
      <c r="G200" s="60"/>
      <c r="J200" s="25"/>
    </row>
    <row r="201" spans="2:10">
      <c r="B201" s="6" t="s">
        <v>70</v>
      </c>
      <c r="C201" s="6" t="s">
        <v>56</v>
      </c>
      <c r="D201" s="25">
        <v>27.264383316040039</v>
      </c>
      <c r="E201" s="61"/>
      <c r="F201" s="25">
        <f t="shared" si="118"/>
        <v>2.9696915944417306</v>
      </c>
      <c r="G201" s="60"/>
      <c r="I201" s="25">
        <f t="shared" ref="I201" si="122">F201-$H$7</f>
        <v>1.8609208001030804</v>
      </c>
      <c r="J201" s="25">
        <f t="shared" si="81"/>
        <v>0.27530051233288683</v>
      </c>
    </row>
    <row r="202" spans="2:10">
      <c r="B202" s="6" t="s">
        <v>70</v>
      </c>
      <c r="C202" s="6" t="s">
        <v>57</v>
      </c>
      <c r="D202" s="25"/>
      <c r="E202" s="60">
        <f t="shared" ref="E202" si="123">AVERAGE(D202:D204)</f>
        <v>22.933895111083984</v>
      </c>
      <c r="F202" s="25"/>
      <c r="G202" s="60">
        <f t="shared" si="91"/>
        <v>-1.3607966105143241</v>
      </c>
      <c r="J202" s="25"/>
    </row>
    <row r="203" spans="2:10">
      <c r="B203" s="6" t="s">
        <v>70</v>
      </c>
      <c r="C203" s="6" t="s">
        <v>57</v>
      </c>
      <c r="D203" s="25">
        <v>22.902181625366211</v>
      </c>
      <c r="E203" s="61"/>
      <c r="F203" s="25">
        <f t="shared" si="118"/>
        <v>-1.3925100962320975</v>
      </c>
      <c r="G203" s="60"/>
      <c r="I203" s="25">
        <f t="shared" ref="I203:I204" si="124">F203-$H$10</f>
        <v>1.1617792977227093</v>
      </c>
      <c r="J203" s="25">
        <f t="shared" si="81"/>
        <v>0.44696095166012589</v>
      </c>
    </row>
    <row r="204" spans="2:10">
      <c r="B204" s="6" t="s">
        <v>70</v>
      </c>
      <c r="C204" s="6" t="s">
        <v>57</v>
      </c>
      <c r="D204" s="25">
        <v>22.965608596801758</v>
      </c>
      <c r="E204" s="61"/>
      <c r="F204" s="25">
        <f t="shared" si="118"/>
        <v>-1.3290831247965507</v>
      </c>
      <c r="G204" s="60"/>
      <c r="I204" s="25">
        <f t="shared" si="124"/>
        <v>1.2252062691582561</v>
      </c>
      <c r="J204" s="25">
        <f t="shared" si="81"/>
        <v>0.42773635291316436</v>
      </c>
    </row>
    <row r="205" spans="2:10">
      <c r="B205" s="6" t="s">
        <v>70</v>
      </c>
      <c r="C205" s="6" t="s">
        <v>58</v>
      </c>
      <c r="D205" s="25">
        <v>23.748830795288086</v>
      </c>
      <c r="E205" s="60">
        <f t="shared" ref="E205" si="125">AVERAGE(D205:D207)</f>
        <v>23.694013595581055</v>
      </c>
      <c r="F205" s="25">
        <f t="shared" si="118"/>
        <v>-0.54586092631022254</v>
      </c>
      <c r="G205" s="60">
        <f t="shared" si="91"/>
        <v>-0.60067812601725379</v>
      </c>
      <c r="I205" s="25">
        <f t="shared" ref="I205:I206" si="126">F205-$H$13</f>
        <v>0.73677550421820626</v>
      </c>
      <c r="J205" s="25">
        <f t="shared" si="81"/>
        <v>0.60007906139536793</v>
      </c>
    </row>
    <row r="206" spans="2:10">
      <c r="B206" s="6" t="s">
        <v>70</v>
      </c>
      <c r="C206" s="6" t="s">
        <v>58</v>
      </c>
      <c r="D206" s="25">
        <v>23.639196395874023</v>
      </c>
      <c r="E206" s="61"/>
      <c r="F206" s="25">
        <f t="shared" si="118"/>
        <v>-0.65549532572428504</v>
      </c>
      <c r="G206" s="60"/>
      <c r="I206" s="25">
        <f t="shared" si="126"/>
        <v>0.62714110480414376</v>
      </c>
      <c r="J206" s="25">
        <f t="shared" si="81"/>
        <v>0.64745817077929657</v>
      </c>
    </row>
    <row r="207" spans="2:10">
      <c r="B207" s="6" t="s">
        <v>70</v>
      </c>
      <c r="C207" s="6" t="s">
        <v>58</v>
      </c>
      <c r="D207" s="25"/>
      <c r="E207" s="61"/>
      <c r="F207" s="25"/>
      <c r="G207" s="60"/>
      <c r="J207" s="25"/>
    </row>
    <row r="208" spans="2:10">
      <c r="B208" s="6" t="s">
        <v>70</v>
      </c>
      <c r="C208" s="6" t="s">
        <v>59</v>
      </c>
      <c r="D208" s="25"/>
      <c r="E208" s="60">
        <f t="shared" ref="E208" si="127">AVERAGE(D208:D210)</f>
        <v>23.486977577209473</v>
      </c>
      <c r="F208" s="25"/>
      <c r="G208" s="60">
        <f t="shared" si="91"/>
        <v>-0.80771414438883582</v>
      </c>
      <c r="J208" s="25"/>
    </row>
    <row r="209" spans="2:10">
      <c r="B209" s="6" t="s">
        <v>70</v>
      </c>
      <c r="C209" s="6" t="s">
        <v>59</v>
      </c>
      <c r="D209" s="25">
        <v>23.338905334472656</v>
      </c>
      <c r="E209" s="61"/>
      <c r="F209" s="25">
        <f t="shared" si="118"/>
        <v>-0.95578638712565223</v>
      </c>
      <c r="G209" s="60"/>
      <c r="I209" s="25">
        <f t="shared" ref="I209:I210" si="128">F209-$H$16</f>
        <v>0.37294451395670447</v>
      </c>
      <c r="J209" s="25">
        <f t="shared" ref="J209:J216" si="129">2^-I209</f>
        <v>0.77220483151423103</v>
      </c>
    </row>
    <row r="210" spans="2:10">
      <c r="B210" s="6" t="s">
        <v>70</v>
      </c>
      <c r="C210" s="6" t="s">
        <v>59</v>
      </c>
      <c r="D210" s="25">
        <v>23.635049819946289</v>
      </c>
      <c r="E210" s="61"/>
      <c r="F210" s="25">
        <f t="shared" si="118"/>
        <v>-0.65964190165201941</v>
      </c>
      <c r="G210" s="60"/>
      <c r="I210" s="25">
        <f t="shared" si="128"/>
        <v>0.66908899943033728</v>
      </c>
      <c r="J210" s="25">
        <f t="shared" si="129"/>
        <v>0.62890368783882111</v>
      </c>
    </row>
    <row r="211" spans="2:10">
      <c r="B211" s="6" t="s">
        <v>70</v>
      </c>
      <c r="C211" s="6" t="s">
        <v>60</v>
      </c>
      <c r="D211" s="25">
        <v>21.351512908935547</v>
      </c>
      <c r="E211" s="60">
        <f t="shared" ref="E211" si="130">AVERAGE(D211:D213)</f>
        <v>21.516623814900715</v>
      </c>
      <c r="F211" s="25">
        <f t="shared" si="118"/>
        <v>-2.9431788126627616</v>
      </c>
      <c r="G211" s="60">
        <f t="shared" si="91"/>
        <v>-2.7780679066975922</v>
      </c>
      <c r="I211" s="25">
        <f t="shared" ref="I211:I213" si="131">F211-$H$19</f>
        <v>-2.6753281487358951</v>
      </c>
      <c r="J211" s="25">
        <f t="shared" si="129"/>
        <v>6.3878398741142872</v>
      </c>
    </row>
    <row r="212" spans="2:10">
      <c r="B212" s="6" t="s">
        <v>70</v>
      </c>
      <c r="C212" s="6" t="s">
        <v>60</v>
      </c>
      <c r="D212" s="25">
        <v>21.886877059936523</v>
      </c>
      <c r="E212" s="61"/>
      <c r="F212" s="25">
        <f t="shared" si="118"/>
        <v>-2.407814661661785</v>
      </c>
      <c r="G212" s="60"/>
      <c r="I212" s="25">
        <f t="shared" si="131"/>
        <v>-2.1399639977349185</v>
      </c>
      <c r="J212" s="25">
        <f t="shared" si="129"/>
        <v>4.4075104732896255</v>
      </c>
    </row>
    <row r="213" spans="2:10">
      <c r="B213" s="6" t="s">
        <v>70</v>
      </c>
      <c r="C213" s="6" t="s">
        <v>60</v>
      </c>
      <c r="D213" s="25">
        <v>21.311481475830078</v>
      </c>
      <c r="E213" s="61"/>
      <c r="F213" s="25">
        <f t="shared" si="118"/>
        <v>-2.9832102457682304</v>
      </c>
      <c r="G213" s="60"/>
      <c r="I213" s="25">
        <f t="shared" si="131"/>
        <v>-2.7153595818413638</v>
      </c>
      <c r="J213" s="25">
        <f t="shared" si="129"/>
        <v>6.5675695881683698</v>
      </c>
    </row>
    <row r="214" spans="2:10">
      <c r="B214" s="6" t="s">
        <v>70</v>
      </c>
      <c r="C214" s="6" t="s">
        <v>61</v>
      </c>
      <c r="D214" s="25"/>
      <c r="E214" s="60">
        <f t="shared" ref="E214" si="132">AVERAGE(D214:D216)</f>
        <v>21.61253833770752</v>
      </c>
      <c r="F214" s="25"/>
      <c r="G214" s="60">
        <f t="shared" si="91"/>
        <v>-2.6821533838907889</v>
      </c>
      <c r="I214" s="25"/>
      <c r="J214" s="25"/>
    </row>
    <row r="215" spans="2:10">
      <c r="B215" s="6" t="s">
        <v>70</v>
      </c>
      <c r="C215" s="6" t="s">
        <v>61</v>
      </c>
      <c r="D215" s="25">
        <v>21.386306762695312</v>
      </c>
      <c r="E215" s="61"/>
      <c r="F215" s="25">
        <f t="shared" si="118"/>
        <v>-2.908384958902996</v>
      </c>
      <c r="G215" s="60"/>
      <c r="I215" s="25">
        <f t="shared" ref="I215:I216" si="133">F215-$H$22</f>
        <v>-1.1646241082085513</v>
      </c>
      <c r="J215" s="25">
        <f t="shared" si="129"/>
        <v>2.2417479962504947</v>
      </c>
    </row>
    <row r="216" spans="2:10">
      <c r="B216" s="6" t="s">
        <v>70</v>
      </c>
      <c r="C216" s="6" t="s">
        <v>61</v>
      </c>
      <c r="D216" s="25">
        <v>21.838769912719727</v>
      </c>
      <c r="E216" s="61"/>
      <c r="F216" s="25">
        <f t="shared" si="118"/>
        <v>-2.4559218088785819</v>
      </c>
      <c r="G216" s="60"/>
      <c r="I216" s="25">
        <f t="shared" si="133"/>
        <v>-0.71216095818413727</v>
      </c>
      <c r="J216" s="25">
        <f t="shared" si="129"/>
        <v>1.6382561620149412</v>
      </c>
    </row>
    <row r="217" spans="2:10">
      <c r="B217" s="6" t="s">
        <v>70</v>
      </c>
      <c r="C217" s="6" t="s">
        <v>62</v>
      </c>
      <c r="D217" s="25">
        <v>23.973178863525391</v>
      </c>
      <c r="E217" s="60">
        <f t="shared" ref="E217" si="134">AVERAGE(D217:D219)</f>
        <v>24.294691721598308</v>
      </c>
      <c r="F217" s="26"/>
      <c r="G217" s="62"/>
      <c r="J217" s="25"/>
    </row>
    <row r="218" spans="2:10">
      <c r="B218" s="6" t="s">
        <v>70</v>
      </c>
      <c r="C218" s="6" t="s">
        <v>62</v>
      </c>
      <c r="D218" s="25">
        <v>24.698930740356445</v>
      </c>
      <c r="E218" s="61"/>
      <c r="F218" s="26"/>
      <c r="G218" s="62"/>
      <c r="J218" s="25"/>
    </row>
    <row r="219" spans="2:10">
      <c r="B219" s="6" t="s">
        <v>70</v>
      </c>
      <c r="C219" s="6" t="s">
        <v>62</v>
      </c>
      <c r="D219" s="25">
        <v>24.211965560913086</v>
      </c>
      <c r="E219" s="61"/>
      <c r="F219" s="26"/>
      <c r="G219" s="62"/>
      <c r="J219" s="25"/>
    </row>
  </sheetData>
  <mergeCells count="155">
    <mergeCell ref="E4:E6"/>
    <mergeCell ref="G4:G6"/>
    <mergeCell ref="H4:H6"/>
    <mergeCell ref="E7:E9"/>
    <mergeCell ref="G7:G9"/>
    <mergeCell ref="H7:H9"/>
    <mergeCell ref="E16:E18"/>
    <mergeCell ref="G16:G18"/>
    <mergeCell ref="H16:H18"/>
    <mergeCell ref="E19:E21"/>
    <mergeCell ref="G19:G21"/>
    <mergeCell ref="H19:H21"/>
    <mergeCell ref="E10:E12"/>
    <mergeCell ref="G10:G12"/>
    <mergeCell ref="H10:H12"/>
    <mergeCell ref="E13:E15"/>
    <mergeCell ref="G13:G15"/>
    <mergeCell ref="H13:H15"/>
    <mergeCell ref="E28:E30"/>
    <mergeCell ref="G28:G30"/>
    <mergeCell ref="E31:E33"/>
    <mergeCell ref="G31:G33"/>
    <mergeCell ref="E34:E36"/>
    <mergeCell ref="G34:G36"/>
    <mergeCell ref="E22:E24"/>
    <mergeCell ref="G22:G24"/>
    <mergeCell ref="H22:H24"/>
    <mergeCell ref="E25:E27"/>
    <mergeCell ref="F25:F27"/>
    <mergeCell ref="G25:G27"/>
    <mergeCell ref="E46:E48"/>
    <mergeCell ref="G46:G48"/>
    <mergeCell ref="E49:E51"/>
    <mergeCell ref="F49:F51"/>
    <mergeCell ref="G49:G51"/>
    <mergeCell ref="E52:E54"/>
    <mergeCell ref="G52:G54"/>
    <mergeCell ref="E37:E39"/>
    <mergeCell ref="G37:G39"/>
    <mergeCell ref="E40:E42"/>
    <mergeCell ref="G40:G42"/>
    <mergeCell ref="E43:E45"/>
    <mergeCell ref="G43:G45"/>
    <mergeCell ref="E64:E66"/>
    <mergeCell ref="G64:G66"/>
    <mergeCell ref="E67:E69"/>
    <mergeCell ref="G67:G69"/>
    <mergeCell ref="E70:E72"/>
    <mergeCell ref="G70:G72"/>
    <mergeCell ref="E55:E57"/>
    <mergeCell ref="G55:G57"/>
    <mergeCell ref="E58:E60"/>
    <mergeCell ref="G58:G60"/>
    <mergeCell ref="E61:E63"/>
    <mergeCell ref="G61:G63"/>
    <mergeCell ref="E82:E84"/>
    <mergeCell ref="G82:G84"/>
    <mergeCell ref="E85:E87"/>
    <mergeCell ref="G85:G87"/>
    <mergeCell ref="E88:E90"/>
    <mergeCell ref="G88:G90"/>
    <mergeCell ref="E73:E75"/>
    <mergeCell ref="F73:F75"/>
    <mergeCell ref="G73:G75"/>
    <mergeCell ref="E76:E78"/>
    <mergeCell ref="G76:G78"/>
    <mergeCell ref="E79:E81"/>
    <mergeCell ref="G79:G81"/>
    <mergeCell ref="E100:E102"/>
    <mergeCell ref="G100:G102"/>
    <mergeCell ref="E103:E105"/>
    <mergeCell ref="G103:G105"/>
    <mergeCell ref="E106:E108"/>
    <mergeCell ref="G106:G108"/>
    <mergeCell ref="E91:E93"/>
    <mergeCell ref="G91:G93"/>
    <mergeCell ref="E94:E96"/>
    <mergeCell ref="G94:G96"/>
    <mergeCell ref="E97:E99"/>
    <mergeCell ref="G97:G99"/>
    <mergeCell ref="E118:E120"/>
    <mergeCell ref="G118:G120"/>
    <mergeCell ref="E121:E123"/>
    <mergeCell ref="G121:G123"/>
    <mergeCell ref="E124:E126"/>
    <mergeCell ref="G124:G126"/>
    <mergeCell ref="E109:E111"/>
    <mergeCell ref="G109:G111"/>
    <mergeCell ref="E112:E114"/>
    <mergeCell ref="G112:G114"/>
    <mergeCell ref="E115:E117"/>
    <mergeCell ref="G115:G117"/>
    <mergeCell ref="E136:E138"/>
    <mergeCell ref="G136:G138"/>
    <mergeCell ref="E139:E141"/>
    <mergeCell ref="G139:G141"/>
    <mergeCell ref="E142:E144"/>
    <mergeCell ref="G142:G144"/>
    <mergeCell ref="E127:E129"/>
    <mergeCell ref="G127:G129"/>
    <mergeCell ref="E130:E132"/>
    <mergeCell ref="G130:G132"/>
    <mergeCell ref="E133:E135"/>
    <mergeCell ref="G133:G135"/>
    <mergeCell ref="E154:E156"/>
    <mergeCell ref="G154:G156"/>
    <mergeCell ref="E157:E159"/>
    <mergeCell ref="G157:G159"/>
    <mergeCell ref="E160:E162"/>
    <mergeCell ref="G160:G162"/>
    <mergeCell ref="E145:E147"/>
    <mergeCell ref="F145:F147"/>
    <mergeCell ref="G145:G147"/>
    <mergeCell ref="E148:E150"/>
    <mergeCell ref="G148:G150"/>
    <mergeCell ref="E151:E153"/>
    <mergeCell ref="G151:G153"/>
    <mergeCell ref="E172:E174"/>
    <mergeCell ref="G172:G174"/>
    <mergeCell ref="E175:E177"/>
    <mergeCell ref="G175:G177"/>
    <mergeCell ref="E178:E180"/>
    <mergeCell ref="G178:G180"/>
    <mergeCell ref="E163:E165"/>
    <mergeCell ref="G163:G165"/>
    <mergeCell ref="E166:E168"/>
    <mergeCell ref="G166:G168"/>
    <mergeCell ref="E169:E171"/>
    <mergeCell ref="G169:G171"/>
    <mergeCell ref="E190:E192"/>
    <mergeCell ref="G190:G192"/>
    <mergeCell ref="E193:E195"/>
    <mergeCell ref="G193:G195"/>
    <mergeCell ref="E196:E198"/>
    <mergeCell ref="G196:G198"/>
    <mergeCell ref="E181:E183"/>
    <mergeCell ref="G181:G183"/>
    <mergeCell ref="E184:E186"/>
    <mergeCell ref="G184:G186"/>
    <mergeCell ref="E187:E189"/>
    <mergeCell ref="G187:G189"/>
    <mergeCell ref="E217:E219"/>
    <mergeCell ref="G217:G219"/>
    <mergeCell ref="E208:E210"/>
    <mergeCell ref="G208:G210"/>
    <mergeCell ref="E211:E213"/>
    <mergeCell ref="G211:G213"/>
    <mergeCell ref="E214:E216"/>
    <mergeCell ref="G214:G216"/>
    <mergeCell ref="E199:E201"/>
    <mergeCell ref="G199:G201"/>
    <mergeCell ref="E202:E204"/>
    <mergeCell ref="G202:G204"/>
    <mergeCell ref="E205:E207"/>
    <mergeCell ref="G205:G20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41768-2081-47B9-90A0-D896A52AE56D}">
  <sheetPr>
    <tabColor theme="0"/>
  </sheetPr>
  <dimension ref="A1:X103"/>
  <sheetViews>
    <sheetView zoomScale="108" zoomScaleNormal="70" workbookViewId="0">
      <selection activeCell="C7" sqref="C7"/>
    </sheetView>
  </sheetViews>
  <sheetFormatPr baseColWidth="10" defaultColWidth="8.83203125" defaultRowHeight="13"/>
  <cols>
    <col min="1" max="16384" width="8.83203125" style="6"/>
  </cols>
  <sheetData>
    <row r="1" spans="1:24">
      <c r="A1" s="6" t="s">
        <v>713</v>
      </c>
    </row>
    <row r="3" spans="1:24">
      <c r="A3" s="6" t="s">
        <v>10</v>
      </c>
    </row>
    <row r="4" spans="1:24">
      <c r="B4" s="6" t="s">
        <v>708</v>
      </c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>
      <c r="C5" s="6">
        <v>1</v>
      </c>
      <c r="D5" s="6">
        <v>2</v>
      </c>
      <c r="E5" s="6">
        <v>3</v>
      </c>
      <c r="F5" s="6">
        <v>4</v>
      </c>
      <c r="G5" s="6">
        <v>5</v>
      </c>
      <c r="H5" s="6">
        <v>6</v>
      </c>
      <c r="I5" s="6">
        <v>7</v>
      </c>
      <c r="J5" s="6">
        <v>8</v>
      </c>
      <c r="K5" s="6">
        <v>9</v>
      </c>
      <c r="L5" s="6">
        <v>10</v>
      </c>
      <c r="M5" s="6" t="s">
        <v>461</v>
      </c>
      <c r="N5" s="6" t="s">
        <v>20</v>
      </c>
    </row>
    <row r="6" spans="1:24">
      <c r="B6" s="6">
        <v>1</v>
      </c>
      <c r="C6" s="6">
        <v>5.594406779661016</v>
      </c>
      <c r="D6" s="6">
        <v>5.2650847457627119</v>
      </c>
      <c r="E6" s="6">
        <v>4.9269491525423721</v>
      </c>
      <c r="F6" s="6">
        <v>4.5888135593220341</v>
      </c>
      <c r="G6" s="6">
        <v>5.0961016949152533</v>
      </c>
      <c r="H6" s="6">
        <v>5.0876271186440682</v>
      </c>
      <c r="I6" s="6">
        <v>5.2788135593220344</v>
      </c>
      <c r="J6" s="6">
        <v>5.4264406779661014</v>
      </c>
      <c r="K6" s="6">
        <v>4.5888135593220341</v>
      </c>
      <c r="L6" s="6">
        <v>5.9418644067796613</v>
      </c>
      <c r="M6" s="6">
        <v>5.1794915254237281</v>
      </c>
      <c r="N6" s="6">
        <v>0.42275728925901268</v>
      </c>
    </row>
    <row r="7" spans="1:24">
      <c r="B7" s="6">
        <v>2</v>
      </c>
      <c r="C7" s="6">
        <v>5.099152542372881</v>
      </c>
      <c r="D7" s="6">
        <v>5.1722033898305089</v>
      </c>
      <c r="E7" s="6">
        <v>5.3110169491525427</v>
      </c>
      <c r="F7" s="6">
        <v>5.1047457627118646</v>
      </c>
      <c r="G7" s="6">
        <v>5.3350847457627113</v>
      </c>
      <c r="H7" s="6">
        <v>5.0961016949152533</v>
      </c>
      <c r="I7" s="6">
        <v>5.4813559322033898</v>
      </c>
      <c r="J7" s="6">
        <v>5.0294915254237278</v>
      </c>
      <c r="K7" s="6">
        <v>4.814237288135593</v>
      </c>
      <c r="L7" s="6">
        <v>5.5369491525423733</v>
      </c>
      <c r="M7" s="6">
        <v>5.198033898305086</v>
      </c>
      <c r="N7" s="6">
        <v>0.21907050780212636</v>
      </c>
    </row>
    <row r="8" spans="1:24">
      <c r="B8" s="6">
        <v>3</v>
      </c>
      <c r="C8" s="6">
        <v>8.2772881355932206</v>
      </c>
      <c r="D8" s="6">
        <v>6.7233898305084754</v>
      </c>
      <c r="E8" s="6">
        <v>6.937966101694915</v>
      </c>
      <c r="F8" s="6">
        <v>7.0622033898305094</v>
      </c>
      <c r="G8" s="6">
        <v>8.4752542372881354</v>
      </c>
      <c r="H8" s="6">
        <v>7.7998305084745754</v>
      </c>
      <c r="I8" s="6">
        <v>7.2371186440677961</v>
      </c>
      <c r="J8" s="6">
        <v>7.4013559322033897</v>
      </c>
      <c r="K8" s="6">
        <v>7.1062711864406776</v>
      </c>
      <c r="L8" s="6">
        <v>7.9711864406779664</v>
      </c>
      <c r="M8" s="6">
        <v>7.4991864406779651</v>
      </c>
      <c r="N8" s="6">
        <v>0.59737732521211662</v>
      </c>
    </row>
    <row r="9" spans="1:24">
      <c r="B9" s="6">
        <v>4</v>
      </c>
      <c r="C9" s="6">
        <v>8.8489830508474583</v>
      </c>
      <c r="D9" s="6">
        <v>7.0076271186440673</v>
      </c>
      <c r="E9" s="6">
        <v>7.006610169491525</v>
      </c>
      <c r="F9" s="6">
        <v>7.1771186440677956</v>
      </c>
      <c r="G9" s="6">
        <v>7.7474576271186448</v>
      </c>
      <c r="H9" s="6">
        <v>7.9145762711864398</v>
      </c>
      <c r="I9" s="6">
        <v>7.5161016949152533</v>
      </c>
      <c r="J9" s="6">
        <v>8.0276271186440677</v>
      </c>
      <c r="K9" s="6">
        <v>7.3027118644067794</v>
      </c>
      <c r="L9" s="6">
        <v>8.5915254237288128</v>
      </c>
      <c r="M9" s="6">
        <v>7.7140338983050842</v>
      </c>
      <c r="N9" s="6">
        <v>0.64064861978046983</v>
      </c>
    </row>
    <row r="10" spans="1:24">
      <c r="B10" s="6">
        <v>5</v>
      </c>
      <c r="C10" s="6">
        <v>8.1922033898305084</v>
      </c>
      <c r="D10" s="6">
        <v>5.3969491525423727</v>
      </c>
      <c r="E10" s="6">
        <v>6.7881355932203382</v>
      </c>
      <c r="F10" s="6">
        <v>6.6905084745762711</v>
      </c>
      <c r="G10" s="6">
        <v>7.6272881355932203</v>
      </c>
      <c r="H10" s="6">
        <v>8.8181355932203385</v>
      </c>
      <c r="I10" s="6">
        <v>7.9103389830508473</v>
      </c>
      <c r="J10" s="6">
        <v>8.3889830508474574</v>
      </c>
      <c r="K10" s="6">
        <v>7.9422033898305084</v>
      </c>
      <c r="L10" s="6">
        <v>7.4064406779661018</v>
      </c>
      <c r="M10" s="6">
        <v>7.516118644067797</v>
      </c>
      <c r="N10" s="6">
        <v>0.998779677539396</v>
      </c>
    </row>
    <row r="11" spans="1:24">
      <c r="B11" s="6">
        <v>6</v>
      </c>
      <c r="C11" s="6">
        <v>6.984576271186441</v>
      </c>
      <c r="D11" s="6">
        <v>4.7471186440677968</v>
      </c>
      <c r="E11" s="6">
        <v>5.5550847457627119</v>
      </c>
      <c r="F11" s="6">
        <v>4.8105084745762721</v>
      </c>
      <c r="G11" s="6">
        <v>5.3110169491525427</v>
      </c>
      <c r="H11" s="6">
        <v>7.8096610169491516</v>
      </c>
      <c r="I11" s="6">
        <v>6.803220338983051</v>
      </c>
      <c r="J11" s="6">
        <v>6.046271186440678</v>
      </c>
      <c r="K11" s="6">
        <v>7.0805084745762716</v>
      </c>
      <c r="L11" s="6">
        <v>6.5598305084745769</v>
      </c>
      <c r="M11" s="6">
        <v>6.1707796610169492</v>
      </c>
      <c r="N11" s="6">
        <v>1.0401959329474779</v>
      </c>
    </row>
    <row r="12" spans="1:24">
      <c r="B12" s="6">
        <v>7</v>
      </c>
      <c r="C12" s="6">
        <v>3.570508474576271</v>
      </c>
      <c r="D12" s="6">
        <v>2.1498305084745759</v>
      </c>
      <c r="E12" s="6">
        <v>2.7964406779661015</v>
      </c>
      <c r="F12" s="6">
        <v>3.0513559322033901</v>
      </c>
      <c r="G12" s="6">
        <v>2.8952542372881358</v>
      </c>
      <c r="H12" s="6">
        <v>3.8752542372881353</v>
      </c>
      <c r="I12" s="6">
        <v>3.9564406779661017</v>
      </c>
      <c r="J12" s="6">
        <v>3.188474576271187</v>
      </c>
      <c r="K12" s="6">
        <v>3.566440677966102</v>
      </c>
      <c r="L12" s="6">
        <v>3.4835593220338983</v>
      </c>
      <c r="M12" s="6">
        <v>3.2533559322033896</v>
      </c>
      <c r="N12" s="6">
        <v>0.55100689449842799</v>
      </c>
    </row>
    <row r="13" spans="1:24">
      <c r="B13" s="6">
        <v>8</v>
      </c>
      <c r="C13" s="6">
        <v>2.2257627118644066</v>
      </c>
      <c r="D13" s="6">
        <v>1.0969491525423729</v>
      </c>
      <c r="E13" s="6">
        <v>1.4957627118644068</v>
      </c>
      <c r="F13" s="6">
        <v>1.5264406779661015</v>
      </c>
      <c r="G13" s="6">
        <v>0.98661016949152536</v>
      </c>
      <c r="H13" s="6">
        <v>2.3052542372881355</v>
      </c>
      <c r="I13" s="6">
        <v>1.9903389830508476</v>
      </c>
      <c r="J13" s="6">
        <v>1.932542372881356</v>
      </c>
      <c r="K13" s="6">
        <v>2.4320338983050851</v>
      </c>
      <c r="L13" s="6">
        <v>2.0347457627118644</v>
      </c>
      <c r="M13" s="6">
        <v>1.80264406779661</v>
      </c>
      <c r="N13" s="6">
        <v>0.5020107559285526</v>
      </c>
    </row>
    <row r="14" spans="1:24"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>
      <c r="B15" s="6" t="s">
        <v>706</v>
      </c>
    </row>
    <row r="16" spans="1:24">
      <c r="C16" s="6">
        <v>1</v>
      </c>
      <c r="D16" s="6">
        <v>2</v>
      </c>
      <c r="E16" s="6">
        <v>3</v>
      </c>
      <c r="F16" s="6">
        <v>4</v>
      </c>
      <c r="G16" s="6">
        <v>5</v>
      </c>
      <c r="H16" s="6">
        <v>6</v>
      </c>
      <c r="I16" s="6">
        <v>7</v>
      </c>
      <c r="J16" s="6">
        <v>8</v>
      </c>
      <c r="K16" s="6">
        <v>9</v>
      </c>
      <c r="L16" s="6">
        <v>10</v>
      </c>
      <c r="M16" s="6" t="s">
        <v>461</v>
      </c>
      <c r="N16" s="6" t="s">
        <v>20</v>
      </c>
    </row>
    <row r="17" spans="2:24">
      <c r="B17" s="6">
        <v>1</v>
      </c>
      <c r="C17" s="6">
        <v>7.9679661016949153</v>
      </c>
      <c r="D17" s="6">
        <v>8.3620338983050839</v>
      </c>
      <c r="E17" s="6">
        <v>8.1372881355932201</v>
      </c>
      <c r="F17" s="6">
        <v>8.1355932203389827</v>
      </c>
      <c r="G17" s="6">
        <v>7.2901694915254236</v>
      </c>
      <c r="H17" s="6">
        <v>7.150847457627119</v>
      </c>
      <c r="I17" s="6">
        <v>6.9703389830508478</v>
      </c>
      <c r="J17" s="6">
        <v>7.4594915254237293</v>
      </c>
      <c r="K17" s="6">
        <v>6.6788135593220339</v>
      </c>
      <c r="L17" s="6">
        <v>8.708135593220339</v>
      </c>
      <c r="M17" s="6">
        <v>7.6860677966101694</v>
      </c>
      <c r="N17" s="6">
        <v>0.66733751462203073</v>
      </c>
    </row>
    <row r="18" spans="2:24">
      <c r="B18" s="6">
        <v>2</v>
      </c>
      <c r="C18" s="6">
        <v>8.1810169491525428</v>
      </c>
      <c r="D18" s="6">
        <v>9.0094915254237282</v>
      </c>
      <c r="E18" s="6">
        <v>7.9733898305084754</v>
      </c>
      <c r="F18" s="6">
        <v>7.3196610169491532</v>
      </c>
      <c r="G18" s="6">
        <v>7.6740677966101698</v>
      </c>
      <c r="H18" s="6">
        <v>7.2038983050847456</v>
      </c>
      <c r="I18" s="6">
        <v>7.7984745762711869</v>
      </c>
      <c r="J18" s="6">
        <v>8.3198305084745776</v>
      </c>
      <c r="K18" s="6">
        <v>6.2735593220338988</v>
      </c>
      <c r="L18" s="6">
        <v>8.3067796610169484</v>
      </c>
      <c r="M18" s="6">
        <v>7.8060169491525428</v>
      </c>
      <c r="N18" s="6">
        <v>0.75253203726296791</v>
      </c>
    </row>
    <row r="19" spans="2:24">
      <c r="B19" s="6">
        <v>3</v>
      </c>
      <c r="C19" s="6">
        <v>11.885423728813558</v>
      </c>
      <c r="D19" s="6">
        <v>10.892711864406779</v>
      </c>
      <c r="E19" s="6">
        <v>9.2523728813559316</v>
      </c>
      <c r="F19" s="6">
        <v>8.984576271186441</v>
      </c>
      <c r="G19" s="6">
        <v>10.37406779661017</v>
      </c>
      <c r="H19" s="6">
        <v>11.037796610169492</v>
      </c>
      <c r="I19" s="6">
        <v>11.191525423728814</v>
      </c>
      <c r="J19" s="6">
        <v>10.868135593220337</v>
      </c>
      <c r="K19" s="6">
        <v>10.182203389830509</v>
      </c>
      <c r="L19" s="6">
        <v>10.06</v>
      </c>
      <c r="M19" s="6">
        <v>10.472881355932202</v>
      </c>
      <c r="N19" s="6">
        <v>0.89024090616758123</v>
      </c>
    </row>
    <row r="20" spans="2:24">
      <c r="B20" s="6">
        <v>4</v>
      </c>
      <c r="C20" s="6">
        <v>10.871525423728814</v>
      </c>
      <c r="D20" s="6">
        <v>9.993389830508475</v>
      </c>
      <c r="E20" s="6">
        <v>11.24237288135593</v>
      </c>
      <c r="F20" s="6">
        <v>9.4020338983050848</v>
      </c>
      <c r="G20" s="6">
        <v>11.572881355932203</v>
      </c>
      <c r="H20" s="6">
        <v>10.012881355932205</v>
      </c>
      <c r="I20" s="6">
        <v>11.403728813559322</v>
      </c>
      <c r="J20" s="6">
        <v>10.981016949152542</v>
      </c>
      <c r="K20" s="6">
        <v>10.859322033898305</v>
      </c>
      <c r="L20" s="6">
        <v>12.03593220338983</v>
      </c>
      <c r="M20" s="6">
        <v>10.837508474576273</v>
      </c>
      <c r="N20" s="6">
        <v>0.81219007519685182</v>
      </c>
    </row>
    <row r="21" spans="2:24">
      <c r="B21" s="6">
        <v>5</v>
      </c>
      <c r="C21" s="6">
        <v>10.515423728813557</v>
      </c>
      <c r="D21" s="6">
        <v>7.1706779661016951</v>
      </c>
      <c r="E21" s="6">
        <v>9.287796610169492</v>
      </c>
      <c r="F21" s="6">
        <v>8.312033898305085</v>
      </c>
      <c r="G21" s="6">
        <v>8.984576271186441</v>
      </c>
      <c r="H21" s="6">
        <v>8.8281355932203383</v>
      </c>
      <c r="I21" s="6">
        <v>9.345084745762712</v>
      </c>
      <c r="J21" s="6">
        <v>9.5879661016949154</v>
      </c>
      <c r="K21" s="6">
        <v>10.361186440677965</v>
      </c>
      <c r="L21" s="6">
        <v>8.1708474576271186</v>
      </c>
      <c r="M21" s="6">
        <v>9.0563728813559319</v>
      </c>
      <c r="N21" s="6">
        <v>1.0111686725422251</v>
      </c>
    </row>
    <row r="22" spans="2:24">
      <c r="B22" s="6">
        <v>6</v>
      </c>
      <c r="C22" s="6">
        <v>5.8023728813559323</v>
      </c>
      <c r="D22" s="6">
        <v>3.9484745762711864</v>
      </c>
      <c r="E22" s="6">
        <v>6.8323728813559326</v>
      </c>
      <c r="F22" s="6">
        <v>4.918135593220339</v>
      </c>
      <c r="G22" s="6">
        <v>4.5762711864406782</v>
      </c>
      <c r="H22" s="6">
        <v>7.1267796610169496</v>
      </c>
      <c r="I22" s="6">
        <v>7.1708474576271186</v>
      </c>
      <c r="J22" s="6">
        <v>4.918135593220339</v>
      </c>
      <c r="K22" s="6">
        <v>7.1427118644067802</v>
      </c>
      <c r="L22" s="6">
        <v>5.2650847457627119</v>
      </c>
      <c r="M22" s="6">
        <v>5.7701186440677965</v>
      </c>
      <c r="N22" s="6">
        <v>1.2141057619657634</v>
      </c>
    </row>
    <row r="23" spans="2:24">
      <c r="B23" s="6">
        <v>7</v>
      </c>
      <c r="C23" s="6">
        <v>1.448135593220339</v>
      </c>
      <c r="D23" s="6">
        <v>0.69881355932203393</v>
      </c>
      <c r="E23" s="6">
        <v>1.1864406779661016</v>
      </c>
      <c r="F23" s="6">
        <v>1.1984745762711864</v>
      </c>
      <c r="G23" s="6">
        <v>1.0310169491525425</v>
      </c>
      <c r="H23" s="6">
        <v>2.426779661016949</v>
      </c>
      <c r="I23" s="6">
        <v>2.3728813559322033</v>
      </c>
      <c r="J23" s="6">
        <v>1.2338983050847459</v>
      </c>
      <c r="K23" s="6">
        <v>2.0410169491525423</v>
      </c>
      <c r="L23" s="6">
        <v>1.1369491525423729</v>
      </c>
      <c r="M23" s="6">
        <v>1.477440677966102</v>
      </c>
      <c r="N23" s="6">
        <v>0.59299993457348821</v>
      </c>
    </row>
    <row r="24" spans="2:24">
      <c r="B24" s="6">
        <v>8</v>
      </c>
      <c r="C24" s="6">
        <v>0.33898305084745761</v>
      </c>
      <c r="D24" s="6">
        <v>0.16949152542372881</v>
      </c>
      <c r="E24" s="6">
        <v>0.61118644067796613</v>
      </c>
      <c r="F24" s="6">
        <v>0.37898305084745765</v>
      </c>
      <c r="G24" s="6">
        <v>0.16949152542372881</v>
      </c>
      <c r="H24" s="6">
        <v>0.69881355932203393</v>
      </c>
      <c r="I24" s="6">
        <v>0.37898305084745765</v>
      </c>
      <c r="J24" s="6">
        <v>0.23966101694915254</v>
      </c>
      <c r="K24" s="6">
        <v>1.0852542372881355</v>
      </c>
      <c r="L24" s="6">
        <v>0.5359322033898305</v>
      </c>
      <c r="M24" s="8">
        <v>0.46067796610169492</v>
      </c>
      <c r="N24" s="6">
        <v>0.28317749233265327</v>
      </c>
    </row>
    <row r="25" spans="2:24"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2:24">
      <c r="B26" s="6" t="s">
        <v>707</v>
      </c>
    </row>
    <row r="27" spans="2:24">
      <c r="C27" s="6">
        <v>1</v>
      </c>
      <c r="D27" s="6">
        <v>2</v>
      </c>
      <c r="E27" s="6">
        <v>3</v>
      </c>
      <c r="F27" s="6">
        <v>4</v>
      </c>
      <c r="G27" s="6">
        <v>5</v>
      </c>
      <c r="H27" s="6">
        <v>6</v>
      </c>
      <c r="I27" s="6">
        <v>7</v>
      </c>
      <c r="J27" s="6">
        <v>8</v>
      </c>
      <c r="K27" s="6">
        <v>9</v>
      </c>
      <c r="L27" s="6">
        <v>10</v>
      </c>
      <c r="M27" s="6" t="s">
        <v>461</v>
      </c>
      <c r="N27" s="6" t="s">
        <v>20</v>
      </c>
    </row>
    <row r="28" spans="2:24">
      <c r="B28" s="6">
        <v>1</v>
      </c>
      <c r="C28" s="6">
        <v>25.711002585463945</v>
      </c>
      <c r="D28" s="6">
        <v>24.849181269750069</v>
      </c>
      <c r="E28" s="6">
        <v>21.63171502441827</v>
      </c>
      <c r="F28" s="6">
        <v>20.511347313990232</v>
      </c>
      <c r="G28" s="6">
        <v>22.752082734846308</v>
      </c>
      <c r="H28" s="6">
        <v>22.895719620798619</v>
      </c>
      <c r="I28" s="6">
        <v>24.130996839988509</v>
      </c>
      <c r="J28" s="6">
        <v>24.877908646940533</v>
      </c>
      <c r="K28" s="6">
        <v>19.620798621085893</v>
      </c>
      <c r="L28" s="6">
        <v>29.87647227808101</v>
      </c>
      <c r="M28" s="6">
        <v>23.685722493536339</v>
      </c>
      <c r="N28" s="6">
        <v>2.938543744177343</v>
      </c>
    </row>
    <row r="29" spans="2:24">
      <c r="B29" s="6">
        <v>2</v>
      </c>
      <c r="C29" s="6">
        <v>24.188451594369432</v>
      </c>
      <c r="D29" s="6">
        <v>24.504452743464519</v>
      </c>
      <c r="E29" s="6">
        <v>24.590634875035907</v>
      </c>
      <c r="F29" s="6">
        <v>23.269175524274633</v>
      </c>
      <c r="G29" s="6">
        <v>24.130996839988509</v>
      </c>
      <c r="H29" s="6">
        <v>21.861534041941969</v>
      </c>
      <c r="I29" s="6">
        <v>26.256822752082734</v>
      </c>
      <c r="J29" s="6">
        <v>26.716460787130135</v>
      </c>
      <c r="K29" s="6">
        <v>22.177535191037055</v>
      </c>
      <c r="L29" s="6">
        <v>26.22809537489227</v>
      </c>
      <c r="M29" s="6">
        <v>24.392415972421716</v>
      </c>
      <c r="N29" s="6">
        <v>1.6660475362478919</v>
      </c>
    </row>
    <row r="30" spans="2:24">
      <c r="B30" s="6">
        <v>3</v>
      </c>
      <c r="C30" s="6">
        <v>45.159436943407066</v>
      </c>
      <c r="D30" s="6">
        <v>37.029589198506173</v>
      </c>
      <c r="E30" s="6">
        <v>39.155415110600401</v>
      </c>
      <c r="F30" s="6">
        <v>35.736857224935363</v>
      </c>
      <c r="G30" s="6">
        <v>44.01034185578856</v>
      </c>
      <c r="H30" s="6">
        <v>46.854352197644353</v>
      </c>
      <c r="I30" s="6">
        <v>43.062338408503301</v>
      </c>
      <c r="J30" s="6">
        <v>46.940534329215737</v>
      </c>
      <c r="K30" s="6">
        <v>41.022694627980464</v>
      </c>
      <c r="L30" s="6">
        <v>49.296179258833668</v>
      </c>
      <c r="M30" s="6">
        <v>42.826773915541509</v>
      </c>
      <c r="N30" s="6">
        <v>4.503123661909977</v>
      </c>
    </row>
    <row r="31" spans="2:24">
      <c r="B31" s="6">
        <v>4</v>
      </c>
      <c r="C31" s="6">
        <v>52.686009767308242</v>
      </c>
      <c r="D31" s="6">
        <v>34.501580005745474</v>
      </c>
      <c r="E31" s="6">
        <v>35.535765584602125</v>
      </c>
      <c r="F31" s="6">
        <v>32.835392128698651</v>
      </c>
      <c r="G31" s="6">
        <v>49.152542372881349</v>
      </c>
      <c r="H31" s="6">
        <v>45.475438092502152</v>
      </c>
      <c r="I31" s="6">
        <v>44.671071531169204</v>
      </c>
      <c r="J31" s="6">
        <v>45.705257110025855</v>
      </c>
      <c r="K31" s="6">
        <v>40.160873312266588</v>
      </c>
      <c r="L31" s="6">
        <v>48.20453892559609</v>
      </c>
      <c r="M31" s="6">
        <v>42.892846883079571</v>
      </c>
      <c r="N31" s="6">
        <v>6.7839802440291068</v>
      </c>
    </row>
    <row r="32" spans="2:24">
      <c r="B32" s="6">
        <v>5</v>
      </c>
      <c r="C32" s="6">
        <v>37.661591496696346</v>
      </c>
      <c r="D32" s="6">
        <v>18.098247629991381</v>
      </c>
      <c r="E32" s="6">
        <v>28.411376041367422</v>
      </c>
      <c r="F32" s="6">
        <v>23.987359954036194</v>
      </c>
      <c r="G32" s="6">
        <v>33.754668198793446</v>
      </c>
      <c r="H32" s="6">
        <v>43.924159724217176</v>
      </c>
      <c r="I32" s="6">
        <v>34.731399023269176</v>
      </c>
      <c r="J32" s="6">
        <v>37.115771330077564</v>
      </c>
      <c r="K32" s="6">
        <v>36.541223786268311</v>
      </c>
      <c r="L32" s="6">
        <v>31.255386383223211</v>
      </c>
      <c r="M32" s="6">
        <v>32.548118356794021</v>
      </c>
      <c r="N32" s="6">
        <v>7.4495479936133195</v>
      </c>
    </row>
    <row r="33" spans="1:24">
      <c r="B33" s="6">
        <v>6</v>
      </c>
      <c r="C33" s="6">
        <v>24.504452743464519</v>
      </c>
      <c r="D33" s="6">
        <v>11.663315139327779</v>
      </c>
      <c r="E33" s="6">
        <v>16.288422866992242</v>
      </c>
      <c r="F33" s="6">
        <v>12.58259120942258</v>
      </c>
      <c r="G33" s="6">
        <v>18.299339270324619</v>
      </c>
      <c r="H33" s="6">
        <v>35.535765584602125</v>
      </c>
      <c r="I33" s="6">
        <v>25.193909796035619</v>
      </c>
      <c r="J33" s="6">
        <v>20.252800919276069</v>
      </c>
      <c r="K33" s="6">
        <v>29.905199655271471</v>
      </c>
      <c r="L33" s="6">
        <v>21.459350761275495</v>
      </c>
      <c r="M33" s="6">
        <v>21.568514794599253</v>
      </c>
      <c r="N33" s="6">
        <v>7.4945708623927221</v>
      </c>
    </row>
    <row r="34" spans="1:24">
      <c r="B34" s="6">
        <v>7</v>
      </c>
      <c r="C34" s="6">
        <v>6.2912956047112898</v>
      </c>
      <c r="D34" s="6">
        <v>2.6716460787130134</v>
      </c>
      <c r="E34" s="6">
        <v>4.3378339557598391</v>
      </c>
      <c r="F34" s="6">
        <v>4.8836541223786263</v>
      </c>
      <c r="G34" s="6">
        <v>5.0847457627118642</v>
      </c>
      <c r="H34" s="6">
        <v>8.6756679115196782</v>
      </c>
      <c r="I34" s="6">
        <v>8.532031025567365</v>
      </c>
      <c r="J34" s="6">
        <v>5.6018385521401894</v>
      </c>
      <c r="K34" s="6">
        <v>7.0669347888537768</v>
      </c>
      <c r="L34" s="6">
        <v>6.262568227520827</v>
      </c>
      <c r="M34" s="6">
        <v>5.9408216029876471</v>
      </c>
      <c r="N34" s="6">
        <v>1.8532461270677825</v>
      </c>
    </row>
    <row r="35" spans="1:24">
      <c r="B35" s="6">
        <v>8</v>
      </c>
      <c r="C35" s="6">
        <v>2.7865555874748633</v>
      </c>
      <c r="D35" s="6">
        <v>1.0341855788566503</v>
      </c>
      <c r="E35" s="6">
        <v>1.465096236713588</v>
      </c>
      <c r="F35" s="6">
        <v>1.1778224648089628</v>
      </c>
      <c r="G35" s="6">
        <v>0.97673082447572535</v>
      </c>
      <c r="H35" s="6">
        <v>3.6771042803792011</v>
      </c>
      <c r="I35" s="6">
        <v>2.2407354208560757</v>
      </c>
      <c r="J35" s="6">
        <v>2.2407354208560757</v>
      </c>
      <c r="K35" s="6">
        <v>3.504740017236426</v>
      </c>
      <c r="L35" s="6">
        <v>2.3556449296179256</v>
      </c>
      <c r="M35" s="6">
        <v>2.1459350761275493</v>
      </c>
      <c r="N35" s="6">
        <v>0.98132485012032544</v>
      </c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>
      <c r="A37" s="8" t="s">
        <v>460</v>
      </c>
    </row>
    <row r="38" spans="1:24">
      <c r="B38" s="6" t="s">
        <v>708</v>
      </c>
    </row>
    <row r="39" spans="1:24">
      <c r="C39" s="6">
        <v>1</v>
      </c>
      <c r="D39" s="6">
        <v>2</v>
      </c>
      <c r="E39" s="6">
        <v>3</v>
      </c>
      <c r="F39" s="6">
        <v>4</v>
      </c>
      <c r="G39" s="6">
        <v>5</v>
      </c>
      <c r="H39" s="6">
        <v>6</v>
      </c>
      <c r="I39" s="6">
        <v>7</v>
      </c>
      <c r="J39" s="6">
        <v>8</v>
      </c>
      <c r="K39" s="6">
        <v>9</v>
      </c>
      <c r="L39" s="6">
        <v>10</v>
      </c>
      <c r="M39" s="6" t="s">
        <v>461</v>
      </c>
      <c r="N39" s="6" t="s">
        <v>20</v>
      </c>
    </row>
    <row r="40" spans="1:24">
      <c r="B40" s="6">
        <v>1</v>
      </c>
      <c r="C40" s="6">
        <v>4.6671186440677968</v>
      </c>
      <c r="D40" s="6">
        <v>4.9311864406779664</v>
      </c>
      <c r="E40" s="6">
        <v>4.373728813559322</v>
      </c>
      <c r="F40" s="6">
        <v>4.7793220338983051</v>
      </c>
      <c r="G40" s="6">
        <v>4.1242372881355935</v>
      </c>
      <c r="H40" s="6">
        <v>4.5328813559322034</v>
      </c>
      <c r="I40" s="6">
        <v>4.5144067796610168</v>
      </c>
      <c r="J40" s="6">
        <v>4.4428813559322036</v>
      </c>
      <c r="K40" s="6">
        <v>4.8764406779661016</v>
      </c>
      <c r="L40" s="6">
        <v>5.1001694915254241</v>
      </c>
      <c r="M40" s="6">
        <v>4.6342372881355924</v>
      </c>
      <c r="N40" s="6">
        <v>0.29349976344629386</v>
      </c>
    </row>
    <row r="41" spans="1:24">
      <c r="B41" s="6">
        <v>2</v>
      </c>
      <c r="C41" s="6">
        <v>4.9544067796610172</v>
      </c>
      <c r="D41" s="6">
        <v>4.9152542372881358</v>
      </c>
      <c r="E41" s="6">
        <v>4.1823728813559322</v>
      </c>
      <c r="F41" s="6">
        <v>5.0847457627118642</v>
      </c>
      <c r="G41" s="6">
        <v>4.5211864406779663</v>
      </c>
      <c r="H41" s="6">
        <v>4.9527118644067798</v>
      </c>
      <c r="I41" s="6">
        <v>4.40271186440678</v>
      </c>
      <c r="J41" s="6">
        <v>4.8354237288135593</v>
      </c>
      <c r="K41" s="6">
        <v>4.6440677966101687</v>
      </c>
      <c r="L41" s="6">
        <v>5.0549152542372884</v>
      </c>
      <c r="M41" s="6">
        <v>4.7547796610169488</v>
      </c>
      <c r="N41" s="6">
        <v>0.30343713715495391</v>
      </c>
    </row>
    <row r="42" spans="1:24">
      <c r="B42" s="6">
        <v>3</v>
      </c>
      <c r="C42" s="6">
        <v>6.3281355932203383</v>
      </c>
      <c r="D42" s="6">
        <v>6.5091525423728829</v>
      </c>
      <c r="E42" s="6">
        <v>5.7198305084745762</v>
      </c>
      <c r="F42" s="6">
        <v>6.7240677966101696</v>
      </c>
      <c r="G42" s="6">
        <v>6.1083050847457629</v>
      </c>
      <c r="H42" s="6">
        <v>6.5384745762711862</v>
      </c>
      <c r="I42" s="6">
        <v>6.7437288135593212</v>
      </c>
      <c r="J42" s="6">
        <v>6.8271186440677969</v>
      </c>
      <c r="K42" s="6">
        <v>6.5091525423728829</v>
      </c>
      <c r="L42" s="6">
        <v>6.6052542372881353</v>
      </c>
      <c r="M42" s="6">
        <v>6.4613220338983055</v>
      </c>
      <c r="N42" s="6">
        <v>0.33433347802037461</v>
      </c>
    </row>
    <row r="43" spans="1:24">
      <c r="B43" s="6">
        <v>4</v>
      </c>
      <c r="C43" s="6">
        <v>7.4489830508474579</v>
      </c>
      <c r="D43" s="6">
        <v>7.7277966101694915</v>
      </c>
      <c r="E43" s="6">
        <v>6.8364406779661016</v>
      </c>
      <c r="F43" s="6">
        <v>7.0657627118644069</v>
      </c>
      <c r="G43" s="6">
        <v>7.6888135593220328</v>
      </c>
      <c r="H43" s="6">
        <v>6.6342372881355942</v>
      </c>
      <c r="I43" s="6">
        <v>6.623728813559322</v>
      </c>
      <c r="J43" s="6">
        <v>6.7881355932203382</v>
      </c>
      <c r="K43" s="6">
        <v>7.8016949152542372</v>
      </c>
      <c r="L43" s="6">
        <v>6.4962711864406781</v>
      </c>
      <c r="M43" s="6">
        <v>7.1111864406779661</v>
      </c>
      <c r="N43" s="6">
        <v>0.50879992729825008</v>
      </c>
    </row>
    <row r="44" spans="1:24">
      <c r="B44" s="6">
        <v>5</v>
      </c>
      <c r="C44" s="6">
        <v>7.1754237288135592</v>
      </c>
      <c r="D44" s="6">
        <v>9.2862711864406773</v>
      </c>
      <c r="E44" s="6">
        <v>7.0138983050847461</v>
      </c>
      <c r="F44" s="6">
        <v>8.095084745762712</v>
      </c>
      <c r="G44" s="6">
        <v>7.8950847457627127</v>
      </c>
      <c r="H44" s="6">
        <v>7.1194915254237294</v>
      </c>
      <c r="I44" s="6">
        <v>6.5545762711864395</v>
      </c>
      <c r="J44" s="6">
        <v>7.6805084745762713</v>
      </c>
      <c r="K44" s="6">
        <v>8.2945762711864415</v>
      </c>
      <c r="L44" s="6">
        <v>7.55</v>
      </c>
      <c r="M44" s="6">
        <v>7.6664915254237274</v>
      </c>
      <c r="N44" s="6">
        <v>0.77963526957404305</v>
      </c>
    </row>
    <row r="45" spans="1:24">
      <c r="B45" s="6">
        <v>6</v>
      </c>
      <c r="C45" s="6">
        <v>5.8854237288135591</v>
      </c>
      <c r="D45" s="6">
        <v>7.8066101694915249</v>
      </c>
      <c r="E45" s="6">
        <v>5.4474576271186432</v>
      </c>
      <c r="F45" s="6">
        <v>6.15271186440678</v>
      </c>
      <c r="G45" s="6">
        <v>6.214745762711865</v>
      </c>
      <c r="H45" s="6">
        <v>6.2311864406779671</v>
      </c>
      <c r="I45" s="6">
        <v>4.5888135593220341</v>
      </c>
      <c r="J45" s="6">
        <v>6.687966101694915</v>
      </c>
      <c r="K45" s="6">
        <v>7.8630508474576279</v>
      </c>
      <c r="L45" s="6">
        <v>6.3316949152542366</v>
      </c>
      <c r="M45" s="6">
        <v>6.3209661016949159</v>
      </c>
      <c r="N45" s="6">
        <v>0.98436031382062705</v>
      </c>
    </row>
    <row r="46" spans="1:24">
      <c r="B46" s="6">
        <v>7</v>
      </c>
      <c r="C46" s="6">
        <v>3.0028813559322032</v>
      </c>
      <c r="D46" s="6">
        <v>4.1869491525423728</v>
      </c>
      <c r="E46" s="6">
        <v>3.5811864406779663</v>
      </c>
      <c r="F46" s="6">
        <v>3.5954237288135591</v>
      </c>
      <c r="G46" s="6">
        <v>3.5101694915254238</v>
      </c>
      <c r="H46" s="6">
        <v>3.1820338983050851</v>
      </c>
      <c r="I46" s="6">
        <v>2.3437288135593222</v>
      </c>
      <c r="J46" s="6">
        <v>3.8567796610169491</v>
      </c>
      <c r="K46" s="6">
        <v>5.8062711864406777</v>
      </c>
      <c r="L46" s="6">
        <v>2.8271186440677964</v>
      </c>
      <c r="M46" s="6">
        <v>3.5892542372881353</v>
      </c>
      <c r="N46" s="6">
        <v>0.94234792878398332</v>
      </c>
    </row>
    <row r="47" spans="1:24">
      <c r="B47" s="6">
        <v>8</v>
      </c>
      <c r="C47" s="6">
        <v>1.4667796610169492</v>
      </c>
      <c r="D47" s="6">
        <v>2.5298305084745767</v>
      </c>
      <c r="E47" s="6">
        <v>0.98661016949152536</v>
      </c>
      <c r="F47" s="6">
        <v>1.8394915254237287</v>
      </c>
      <c r="G47" s="6">
        <v>1.9340677966101694</v>
      </c>
      <c r="H47" s="6">
        <v>1.8720338983050846</v>
      </c>
      <c r="I47" s="6">
        <v>1.1647457627118645</v>
      </c>
      <c r="J47" s="6">
        <v>1.6188135593220341</v>
      </c>
      <c r="K47" s="6">
        <v>3.506949152542373</v>
      </c>
      <c r="L47" s="6">
        <v>1.3571186440677965</v>
      </c>
      <c r="M47" s="6">
        <v>1.8276440677966099</v>
      </c>
      <c r="N47" s="6">
        <v>0.73549438030878223</v>
      </c>
      <c r="O47" s="7"/>
      <c r="P47" s="7"/>
      <c r="Q47" s="7"/>
      <c r="R47" s="7"/>
      <c r="S47" s="7"/>
      <c r="T47" s="7"/>
      <c r="U47" s="7"/>
      <c r="V47" s="7"/>
      <c r="W47" s="7"/>
      <c r="X47" s="7"/>
    </row>
    <row r="49" spans="2:24">
      <c r="B49" s="6" t="s">
        <v>706</v>
      </c>
    </row>
    <row r="50" spans="2:24">
      <c r="C50" s="6">
        <v>1</v>
      </c>
      <c r="D50" s="6">
        <v>2</v>
      </c>
      <c r="E50" s="6">
        <v>3</v>
      </c>
      <c r="F50" s="6">
        <v>4</v>
      </c>
      <c r="G50" s="6">
        <v>5</v>
      </c>
      <c r="H50" s="6">
        <v>6</v>
      </c>
      <c r="I50" s="6">
        <v>7</v>
      </c>
      <c r="J50" s="6">
        <v>8</v>
      </c>
      <c r="K50" s="6">
        <v>9</v>
      </c>
      <c r="L50" s="6">
        <v>10</v>
      </c>
      <c r="M50" s="6" t="s">
        <v>461</v>
      </c>
      <c r="N50" s="6" t="s">
        <v>20</v>
      </c>
    </row>
    <row r="51" spans="2:24">
      <c r="B51" s="6">
        <v>1</v>
      </c>
      <c r="C51" s="6">
        <v>4.7488135593220342</v>
      </c>
      <c r="D51" s="6">
        <v>5.3328813559322032</v>
      </c>
      <c r="E51" s="6">
        <v>5.4264406779661014</v>
      </c>
      <c r="F51" s="6">
        <v>5.1662711864406781</v>
      </c>
      <c r="G51" s="6">
        <v>4.4099999999999993</v>
      </c>
      <c r="H51" s="6">
        <v>5.2977966101694918</v>
      </c>
      <c r="I51" s="6">
        <v>4.9437288135593223</v>
      </c>
      <c r="J51" s="6">
        <v>5.256949152542373</v>
      </c>
      <c r="K51" s="6">
        <v>4.4188135593220341</v>
      </c>
      <c r="L51" s="6">
        <v>5.256949152542373</v>
      </c>
      <c r="M51" s="6">
        <v>5.0258644067796618</v>
      </c>
      <c r="N51" s="6">
        <v>0.37807779758726923</v>
      </c>
    </row>
    <row r="52" spans="2:24">
      <c r="B52" s="6">
        <v>2</v>
      </c>
      <c r="C52" s="6">
        <v>4.9415254237288133</v>
      </c>
      <c r="D52" s="6">
        <v>5.6162711864406791</v>
      </c>
      <c r="E52" s="6">
        <v>5.168135593220339</v>
      </c>
      <c r="F52" s="6">
        <v>5.2650847457627119</v>
      </c>
      <c r="G52" s="6">
        <v>5.5947457627118649</v>
      </c>
      <c r="H52" s="6">
        <v>5.4816949152542369</v>
      </c>
      <c r="I52" s="6">
        <v>5.6205084745762708</v>
      </c>
      <c r="J52" s="6">
        <v>4.9532203389830514</v>
      </c>
      <c r="K52" s="6">
        <v>4.9942372881355936</v>
      </c>
      <c r="L52" s="6">
        <v>5.3259322033898302</v>
      </c>
      <c r="M52" s="6">
        <v>5.29613559322034</v>
      </c>
      <c r="N52" s="6">
        <v>0.27568554613646118</v>
      </c>
    </row>
    <row r="53" spans="2:24">
      <c r="B53" s="6">
        <v>3</v>
      </c>
      <c r="C53" s="6">
        <v>6.4406779661016946</v>
      </c>
      <c r="D53" s="6">
        <v>6.4962711864406781</v>
      </c>
      <c r="E53" s="6">
        <v>4.7577966101694917</v>
      </c>
      <c r="F53" s="6">
        <v>7.4664406779661014</v>
      </c>
      <c r="G53" s="6">
        <v>6.7050847457627132</v>
      </c>
      <c r="H53" s="6">
        <v>7.1186440677966099</v>
      </c>
      <c r="I53" s="6">
        <v>6.3281355932203383</v>
      </c>
      <c r="J53" s="6">
        <v>6.4428813559322027</v>
      </c>
      <c r="K53" s="6">
        <v>6.6449152542372882</v>
      </c>
      <c r="L53" s="6">
        <v>7.11457627118644</v>
      </c>
      <c r="M53" s="6">
        <v>6.5515423728813555</v>
      </c>
      <c r="N53" s="6">
        <v>0.73048930745059937</v>
      </c>
    </row>
    <row r="54" spans="2:24">
      <c r="B54" s="6">
        <v>4</v>
      </c>
      <c r="C54" s="6">
        <v>7.820508474576271</v>
      </c>
      <c r="D54" s="6">
        <v>7.3372881355932211</v>
      </c>
      <c r="E54" s="6">
        <v>5.5742372881355928</v>
      </c>
      <c r="F54" s="6">
        <v>7.6345762711864404</v>
      </c>
      <c r="G54" s="6">
        <v>6.7157627118644054</v>
      </c>
      <c r="H54" s="6">
        <v>6.7881355932203382</v>
      </c>
      <c r="I54" s="6">
        <v>6.9694915254237291</v>
      </c>
      <c r="J54" s="6">
        <v>7.2881355932203382</v>
      </c>
      <c r="K54" s="6">
        <v>6.9159322033898309</v>
      </c>
      <c r="L54" s="6">
        <v>7.29593220338983</v>
      </c>
      <c r="M54" s="6">
        <v>7.0339999999999989</v>
      </c>
      <c r="N54" s="6">
        <v>0.62496198205415276</v>
      </c>
    </row>
    <row r="55" spans="2:24">
      <c r="B55" s="6">
        <v>5</v>
      </c>
      <c r="C55" s="6">
        <v>6.1859322033898305</v>
      </c>
      <c r="D55" s="6">
        <v>7.1267796610169496</v>
      </c>
      <c r="E55" s="6">
        <v>5.1101694915254239</v>
      </c>
      <c r="F55" s="6">
        <v>7.6906779661016946</v>
      </c>
      <c r="G55" s="6">
        <v>6.9574576271186439</v>
      </c>
      <c r="H55" s="6">
        <v>6.7816949152542367</v>
      </c>
      <c r="I55" s="6">
        <v>5.8054237288135599</v>
      </c>
      <c r="J55" s="6">
        <v>6.4471186440677961</v>
      </c>
      <c r="K55" s="6">
        <v>6.0852542372881357</v>
      </c>
      <c r="L55" s="6">
        <v>7.6289830508474576</v>
      </c>
      <c r="M55" s="6">
        <v>6.5819491525423732</v>
      </c>
      <c r="N55" s="6">
        <v>0.81609820123510235</v>
      </c>
    </row>
    <row r="56" spans="2:24">
      <c r="B56" s="6">
        <v>6</v>
      </c>
      <c r="C56" s="6">
        <v>3.0696610169491527</v>
      </c>
      <c r="D56" s="6">
        <v>5.4342372881355931</v>
      </c>
      <c r="E56" s="6">
        <v>3.8593220338983047</v>
      </c>
      <c r="F56" s="6">
        <v>4.2911864406779667</v>
      </c>
      <c r="G56" s="6">
        <v>4.1550847457627125</v>
      </c>
      <c r="H56" s="6">
        <v>4.9152542372881358</v>
      </c>
      <c r="I56" s="6">
        <v>2.5423728813559321</v>
      </c>
      <c r="J56" s="6">
        <v>4.0713559322033896</v>
      </c>
      <c r="K56" s="6">
        <v>4.9152542372881358</v>
      </c>
      <c r="L56" s="6">
        <v>4.0713559322033896</v>
      </c>
      <c r="M56" s="6">
        <v>4.1325084745762712</v>
      </c>
      <c r="N56" s="6">
        <v>0.8619006238374447</v>
      </c>
    </row>
    <row r="57" spans="2:24">
      <c r="B57" s="6">
        <v>7</v>
      </c>
      <c r="C57" s="6">
        <v>1.1984745762711864</v>
      </c>
      <c r="D57" s="6">
        <v>0.50847457627118642</v>
      </c>
      <c r="E57" s="6">
        <v>1.3976271186440679</v>
      </c>
      <c r="F57" s="6">
        <v>1.1864406779661016</v>
      </c>
      <c r="G57" s="6">
        <v>0.5359322033898305</v>
      </c>
      <c r="H57" s="6">
        <v>0.8642372881355932</v>
      </c>
      <c r="I57" s="6">
        <v>0.37898305084745765</v>
      </c>
      <c r="J57" s="6">
        <v>1.0310169491525425</v>
      </c>
      <c r="K57" s="6">
        <v>1.8644067796610169</v>
      </c>
      <c r="L57" s="6">
        <v>0.67796610169491522</v>
      </c>
      <c r="M57" s="6">
        <v>0.96435593220338978</v>
      </c>
      <c r="N57" s="6">
        <v>0.46337785208461041</v>
      </c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2:24">
      <c r="B58" s="6">
        <v>8</v>
      </c>
      <c r="C58" s="6">
        <v>0.5359322033898305</v>
      </c>
      <c r="D58" s="6">
        <v>0.23966101694915254</v>
      </c>
      <c r="E58" s="6">
        <v>0.33898305084745761</v>
      </c>
      <c r="F58" s="6">
        <v>0.16949152542372881</v>
      </c>
      <c r="G58" s="6">
        <v>0.16949152542372881</v>
      </c>
      <c r="H58" s="6">
        <v>0.33898305084745761</v>
      </c>
      <c r="I58" s="6">
        <v>0.33898305084745761</v>
      </c>
      <c r="J58" s="6">
        <v>0.37898305084745765</v>
      </c>
      <c r="K58" s="6">
        <v>0.69881355932203393</v>
      </c>
      <c r="L58" s="6">
        <v>0.16949152542372881</v>
      </c>
      <c r="M58" s="8">
        <v>0.33788135593220342</v>
      </c>
      <c r="N58" s="6">
        <v>0.17188556405949332</v>
      </c>
    </row>
    <row r="60" spans="2:24">
      <c r="B60" s="6" t="s">
        <v>707</v>
      </c>
    </row>
    <row r="61" spans="2:24">
      <c r="C61" s="6">
        <v>1</v>
      </c>
      <c r="D61" s="6">
        <v>2</v>
      </c>
      <c r="E61" s="6">
        <v>3</v>
      </c>
      <c r="F61" s="6">
        <v>4</v>
      </c>
      <c r="G61" s="6">
        <v>5</v>
      </c>
      <c r="H61" s="6">
        <v>6</v>
      </c>
      <c r="I61" s="6">
        <v>7</v>
      </c>
      <c r="J61" s="6">
        <v>8</v>
      </c>
      <c r="K61" s="6">
        <v>9</v>
      </c>
      <c r="L61" s="6">
        <v>10</v>
      </c>
      <c r="M61" s="6" t="s">
        <v>461</v>
      </c>
      <c r="N61" s="6" t="s">
        <v>20</v>
      </c>
    </row>
    <row r="62" spans="2:24">
      <c r="B62" s="6">
        <v>1</v>
      </c>
      <c r="C62" s="6">
        <v>19.390979603562194</v>
      </c>
      <c r="D62" s="6">
        <v>21.31571387532318</v>
      </c>
      <c r="E62" s="6">
        <v>16.345877621373166</v>
      </c>
      <c r="F62" s="6">
        <v>20.683711577133007</v>
      </c>
      <c r="G62" s="6">
        <v>15.397874174087905</v>
      </c>
      <c r="H62" s="6">
        <v>18.960068945705256</v>
      </c>
      <c r="I62" s="6">
        <v>17.581154840563055</v>
      </c>
      <c r="J62" s="6">
        <v>16.001149095087616</v>
      </c>
      <c r="K62" s="6">
        <v>20.453892559609308</v>
      </c>
      <c r="L62" s="6">
        <v>25.021545532892844</v>
      </c>
      <c r="M62" s="6">
        <v>19.115196782533751</v>
      </c>
      <c r="N62" s="6">
        <v>2.9367005401403476</v>
      </c>
    </row>
    <row r="63" spans="2:24">
      <c r="B63" s="6">
        <v>2</v>
      </c>
      <c r="C63" s="6">
        <v>23.010629129560471</v>
      </c>
      <c r="D63" s="6">
        <v>21.545532892846882</v>
      </c>
      <c r="E63" s="6">
        <v>15.972421717897156</v>
      </c>
      <c r="F63" s="6">
        <v>22.493536340132145</v>
      </c>
      <c r="G63" s="6">
        <v>16.71933352484918</v>
      </c>
      <c r="H63" s="6">
        <v>21.545532892846882</v>
      </c>
      <c r="I63" s="6">
        <v>22.062625682275208</v>
      </c>
      <c r="J63" s="6">
        <v>18.931341568514792</v>
      </c>
      <c r="K63" s="6">
        <v>19.649525998276356</v>
      </c>
      <c r="L63" s="6">
        <v>23.182993392703246</v>
      </c>
      <c r="M63" s="6">
        <v>20.511347313990232</v>
      </c>
      <c r="N63" s="6">
        <v>2.5836900437100399</v>
      </c>
    </row>
    <row r="64" spans="2:24">
      <c r="B64" s="6">
        <v>3</v>
      </c>
      <c r="C64" s="6">
        <v>29.474288997414533</v>
      </c>
      <c r="D64" s="6">
        <v>35.277219189887958</v>
      </c>
      <c r="E64" s="6">
        <v>21.832806664751505</v>
      </c>
      <c r="F64" s="6">
        <v>31.370295891985059</v>
      </c>
      <c r="G64" s="6">
        <v>31.944843435794311</v>
      </c>
      <c r="H64" s="6">
        <v>32.088480321746623</v>
      </c>
      <c r="I64" s="6">
        <v>32.634300488365412</v>
      </c>
      <c r="J64" s="6">
        <v>31.542660155127834</v>
      </c>
      <c r="K64" s="6">
        <v>35.794311979316284</v>
      </c>
      <c r="L64" s="6">
        <v>34.013214593507612</v>
      </c>
      <c r="M64" s="6">
        <v>31.597242171789713</v>
      </c>
      <c r="N64" s="6">
        <v>3.9205696133531318</v>
      </c>
    </row>
    <row r="65" spans="1:14">
      <c r="B65" s="6">
        <v>4</v>
      </c>
      <c r="C65" s="6">
        <v>40.534329215742602</v>
      </c>
      <c r="D65" s="6">
        <v>42.97615627693191</v>
      </c>
      <c r="E65" s="6">
        <v>31.284113760413671</v>
      </c>
      <c r="F65" s="6">
        <v>35.305946567078422</v>
      </c>
      <c r="G65" s="6">
        <v>42.91870152255099</v>
      </c>
      <c r="H65" s="6">
        <v>33.208848032174657</v>
      </c>
      <c r="I65" s="6">
        <v>34.070669347888533</v>
      </c>
      <c r="J65" s="6">
        <v>35.248491812697502</v>
      </c>
      <c r="K65" s="6">
        <v>43.004883654122374</v>
      </c>
      <c r="L65" s="6">
        <v>27.894283251939097</v>
      </c>
      <c r="M65" s="6">
        <v>36.644642344153979</v>
      </c>
      <c r="N65" s="6">
        <v>5.4007163506808666</v>
      </c>
    </row>
    <row r="66" spans="1:14">
      <c r="B66" s="6">
        <v>5</v>
      </c>
      <c r="C66" s="6">
        <v>29.790290146509623</v>
      </c>
      <c r="D66" s="6">
        <v>50.81873024992818</v>
      </c>
      <c r="E66" s="6">
        <v>28.52628555012927</v>
      </c>
      <c r="F66" s="6">
        <v>39.672507900028727</v>
      </c>
      <c r="G66" s="6">
        <v>37.546681987934498</v>
      </c>
      <c r="H66" s="6">
        <v>27.348463085320308</v>
      </c>
      <c r="I66" s="6">
        <v>26.285550129273197</v>
      </c>
      <c r="J66" s="6">
        <v>37.288135593220339</v>
      </c>
      <c r="K66" s="6">
        <v>43.981614478598104</v>
      </c>
      <c r="L66" s="6">
        <v>35.248491812697502</v>
      </c>
      <c r="M66" s="6">
        <v>35.650675093363972</v>
      </c>
      <c r="N66" s="6">
        <v>7.9149702444200392</v>
      </c>
    </row>
    <row r="67" spans="1:14">
      <c r="B67" s="6">
        <v>6</v>
      </c>
      <c r="C67" s="6">
        <v>19.563343866704969</v>
      </c>
      <c r="D67" s="6">
        <v>35.305946567078422</v>
      </c>
      <c r="E67" s="6">
        <v>15.886239586325768</v>
      </c>
      <c r="F67" s="6">
        <v>21.28698649813272</v>
      </c>
      <c r="G67" s="6">
        <v>21.229531743751792</v>
      </c>
      <c r="H67" s="6">
        <v>23.182993392703246</v>
      </c>
      <c r="I67" s="6">
        <v>12.496409077851192</v>
      </c>
      <c r="J67" s="6">
        <v>24.360815857512208</v>
      </c>
      <c r="K67" s="6">
        <v>33.898305084745758</v>
      </c>
      <c r="L67" s="6">
        <v>23.441539787417408</v>
      </c>
      <c r="M67" s="6">
        <v>23.065211146222346</v>
      </c>
      <c r="N67" s="6">
        <v>7.0793730217148383</v>
      </c>
    </row>
    <row r="68" spans="1:14">
      <c r="B68" s="6">
        <v>7</v>
      </c>
      <c r="C68" s="6">
        <v>5.8603849468543521</v>
      </c>
      <c r="D68" s="6">
        <v>9.4513070956621661</v>
      </c>
      <c r="E68" s="6">
        <v>7.6702097098534896</v>
      </c>
      <c r="F68" s="6">
        <v>7.7276644642344152</v>
      </c>
      <c r="G68" s="6">
        <v>8.2160298764722768</v>
      </c>
      <c r="H68" s="6">
        <v>5.5156564205688019</v>
      </c>
      <c r="I68" s="6">
        <v>3.3898305084745761</v>
      </c>
      <c r="J68" s="6">
        <v>8.2160298764722768</v>
      </c>
      <c r="K68" s="6">
        <v>19.189887963228955</v>
      </c>
      <c r="L68" s="6">
        <v>4.3952887101407638</v>
      </c>
      <c r="M68" s="6">
        <v>7.9632289571962076</v>
      </c>
      <c r="N68" s="6">
        <v>4.3789921688590319</v>
      </c>
    </row>
    <row r="69" spans="1:14">
      <c r="B69" s="6">
        <v>8</v>
      </c>
      <c r="C69" s="6">
        <v>1.6661878770468255</v>
      </c>
      <c r="D69" s="6">
        <v>3.8781959207124386</v>
      </c>
      <c r="E69" s="6">
        <v>0.66072967538063776</v>
      </c>
      <c r="F69" s="6">
        <v>2.0109164033323754</v>
      </c>
      <c r="G69" s="6">
        <v>2.1545532892846881</v>
      </c>
      <c r="H69" s="6">
        <v>2.097098534903763</v>
      </c>
      <c r="I69" s="6">
        <v>0.94800344728526276</v>
      </c>
      <c r="J69" s="6">
        <v>1.9247342717609881</v>
      </c>
      <c r="K69" s="6">
        <v>6.4923872450445268</v>
      </c>
      <c r="L69" s="6">
        <v>1.2927319735708129</v>
      </c>
      <c r="M69" s="6">
        <v>2.3125538638322318</v>
      </c>
      <c r="N69" s="6">
        <v>1.7089100875002998</v>
      </c>
    </row>
    <row r="71" spans="1:14">
      <c r="A71" s="8" t="s">
        <v>27</v>
      </c>
    </row>
    <row r="72" spans="1:14">
      <c r="B72" s="6" t="s">
        <v>708</v>
      </c>
    </row>
    <row r="73" spans="1:14">
      <c r="C73" s="6">
        <v>1</v>
      </c>
      <c r="D73" s="6">
        <v>2</v>
      </c>
      <c r="E73" s="6">
        <v>3</v>
      </c>
      <c r="F73" s="6">
        <v>4</v>
      </c>
      <c r="G73" s="6">
        <v>5</v>
      </c>
      <c r="H73" s="6">
        <v>6</v>
      </c>
      <c r="I73" s="6">
        <v>7</v>
      </c>
      <c r="J73" s="6">
        <v>8</v>
      </c>
      <c r="K73" s="6">
        <v>9</v>
      </c>
      <c r="L73" s="6">
        <v>10</v>
      </c>
      <c r="M73" s="6" t="s">
        <v>461</v>
      </c>
      <c r="N73" s="6" t="s">
        <v>20</v>
      </c>
    </row>
    <row r="74" spans="1:14">
      <c r="B74" s="6">
        <v>1</v>
      </c>
      <c r="C74" s="6">
        <v>3.9893220338983051</v>
      </c>
      <c r="D74" s="6">
        <v>3.4808474576271187</v>
      </c>
      <c r="E74" s="6">
        <v>3.7245762711864412</v>
      </c>
      <c r="F74" s="6">
        <v>3.7394915254237286</v>
      </c>
      <c r="G74" s="6">
        <v>4.3237288135593221</v>
      </c>
      <c r="H74" s="6">
        <v>4.0211864406779663</v>
      </c>
      <c r="I74" s="6">
        <v>4.1335593220338982</v>
      </c>
      <c r="J74" s="6">
        <v>3.6510169491525426</v>
      </c>
      <c r="K74" s="6">
        <v>3.3605084745762714</v>
      </c>
      <c r="L74" s="6">
        <v>3.9649152542372885</v>
      </c>
      <c r="M74" s="6">
        <v>3.8389152542372882</v>
      </c>
      <c r="N74" s="6">
        <v>0.29980181352012897</v>
      </c>
    </row>
    <row r="75" spans="1:14">
      <c r="B75" s="6">
        <v>2</v>
      </c>
      <c r="C75" s="6">
        <v>4.0045762711864406</v>
      </c>
      <c r="D75" s="6">
        <v>4.0077966101694917</v>
      </c>
      <c r="E75" s="6">
        <v>3.4132203389830513</v>
      </c>
      <c r="F75" s="6">
        <v>3.9474576271186441</v>
      </c>
      <c r="G75" s="6">
        <v>4.3237288135593221</v>
      </c>
      <c r="H75" s="6">
        <v>3.9669491525423735</v>
      </c>
      <c r="I75" s="6">
        <v>4.1305084745762715</v>
      </c>
      <c r="J75" s="6">
        <v>3.792033898305085</v>
      </c>
      <c r="K75" s="6">
        <v>3.519661016949152</v>
      </c>
      <c r="L75" s="6">
        <v>4.4550847457627114</v>
      </c>
      <c r="M75" s="6">
        <v>3.9561016949152545</v>
      </c>
      <c r="N75" s="6">
        <v>0.32178062197835183</v>
      </c>
    </row>
    <row r="76" spans="1:14">
      <c r="B76" s="6">
        <v>3</v>
      </c>
      <c r="C76" s="6">
        <v>4.2466101694915253</v>
      </c>
      <c r="D76" s="6">
        <v>5.08593220338983</v>
      </c>
      <c r="E76" s="6">
        <v>4.9166101694915252</v>
      </c>
      <c r="F76" s="6">
        <v>4.3683050847457627</v>
      </c>
      <c r="G76" s="6">
        <v>5.0311864406779661</v>
      </c>
      <c r="H76" s="6">
        <v>4.017627118644068</v>
      </c>
      <c r="I76" s="6">
        <v>4.4157627118644074</v>
      </c>
      <c r="J76" s="6">
        <v>4.3879661016949152</v>
      </c>
      <c r="K76" s="6">
        <v>3.9342372881355931</v>
      </c>
      <c r="L76" s="6">
        <v>4.9769491525423728</v>
      </c>
      <c r="M76" s="6">
        <v>4.5381186440677963</v>
      </c>
      <c r="N76" s="6">
        <v>0.4302400252188639</v>
      </c>
    </row>
    <row r="77" spans="1:14">
      <c r="B77" s="6">
        <v>4</v>
      </c>
      <c r="C77" s="6">
        <v>5.1225423728813553</v>
      </c>
      <c r="D77" s="6">
        <v>5.0361016949152546</v>
      </c>
      <c r="E77" s="6">
        <v>5.33</v>
      </c>
      <c r="F77" s="6">
        <v>4.6906779661016955</v>
      </c>
      <c r="G77" s="6">
        <v>4.7525423728813561</v>
      </c>
      <c r="H77" s="6">
        <v>4.4988135593220333</v>
      </c>
      <c r="I77" s="6">
        <v>5.0206779661016956</v>
      </c>
      <c r="J77" s="6">
        <v>4.6383050847457623</v>
      </c>
      <c r="K77" s="6">
        <v>4.4945762711864408</v>
      </c>
      <c r="L77" s="6">
        <v>5.1647457627118643</v>
      </c>
      <c r="M77" s="6">
        <v>4.8748983050847459</v>
      </c>
      <c r="N77" s="6">
        <v>0.29639762575827194</v>
      </c>
    </row>
    <row r="78" spans="1:14">
      <c r="B78" s="6">
        <v>5</v>
      </c>
      <c r="C78" s="6">
        <v>5.5745762711864408</v>
      </c>
      <c r="D78" s="6">
        <v>5.8727118644067797</v>
      </c>
      <c r="E78" s="6">
        <v>5.6598305084745757</v>
      </c>
      <c r="F78" s="6">
        <v>5.9493220338983042</v>
      </c>
      <c r="G78" s="6">
        <v>6.2311864406779671</v>
      </c>
      <c r="H78" s="6">
        <v>4.4003389830508475</v>
      </c>
      <c r="I78" s="6">
        <v>5.6737288135593218</v>
      </c>
      <c r="J78" s="6">
        <v>5.0396610169491529</v>
      </c>
      <c r="K78" s="6">
        <v>5.3779661016949154</v>
      </c>
      <c r="L78" s="6">
        <v>5.2225423728813558</v>
      </c>
      <c r="M78" s="6">
        <v>5.5001864406779664</v>
      </c>
      <c r="N78" s="6">
        <v>0.52172450568240603</v>
      </c>
    </row>
    <row r="79" spans="1:14">
      <c r="B79" s="6">
        <v>6</v>
      </c>
      <c r="C79" s="6">
        <v>5.1854237288135598</v>
      </c>
      <c r="D79" s="6">
        <v>4.9155932203389829</v>
      </c>
      <c r="E79" s="6">
        <v>3.8620338983050848</v>
      </c>
      <c r="F79" s="6">
        <v>5.7132203389830503</v>
      </c>
      <c r="G79" s="6">
        <v>5.9449152542372889</v>
      </c>
      <c r="H79" s="6">
        <v>3.5732203389830506</v>
      </c>
      <c r="I79" s="6">
        <v>3.8005084745762705</v>
      </c>
      <c r="J79" s="6">
        <v>5.6071186440677963</v>
      </c>
      <c r="K79" s="6">
        <v>4.0979661016949152</v>
      </c>
      <c r="L79" s="6">
        <v>4.4432203389830507</v>
      </c>
      <c r="M79" s="6">
        <v>4.7143220338983047</v>
      </c>
      <c r="N79" s="6">
        <v>0.87487423299195555</v>
      </c>
    </row>
    <row r="80" spans="1:14">
      <c r="B80" s="6">
        <v>7</v>
      </c>
      <c r="C80" s="6">
        <v>3.7688135593220338</v>
      </c>
      <c r="D80" s="6">
        <v>2.6649152542372883</v>
      </c>
      <c r="E80" s="6">
        <v>2.4135593220338984</v>
      </c>
      <c r="F80" s="6">
        <v>4.1242372881355935</v>
      </c>
      <c r="G80" s="6">
        <v>4.8035593220338981</v>
      </c>
      <c r="H80" s="6">
        <v>3.1201694915254237</v>
      </c>
      <c r="I80" s="6">
        <v>3.5250847457627117</v>
      </c>
      <c r="J80" s="6">
        <v>3.9611864406779658</v>
      </c>
      <c r="K80" s="6">
        <v>2.0835593220338984</v>
      </c>
      <c r="L80" s="6">
        <v>3.8916949152542371</v>
      </c>
      <c r="M80" s="6">
        <v>3.4356779661016952</v>
      </c>
      <c r="N80" s="6">
        <v>0.85080804468255189</v>
      </c>
    </row>
    <row r="81" spans="1:14">
      <c r="B81" s="6">
        <v>8</v>
      </c>
      <c r="C81" s="6">
        <v>2.2293220338983053</v>
      </c>
      <c r="D81" s="6">
        <v>0.93525423728813561</v>
      </c>
      <c r="E81" s="6">
        <v>1.1633898305084747</v>
      </c>
      <c r="F81" s="6">
        <v>2.0371186440677964</v>
      </c>
      <c r="G81" s="6">
        <v>2.2605084745762709</v>
      </c>
      <c r="H81" s="6">
        <v>2.2662711864406782</v>
      </c>
      <c r="I81" s="6">
        <v>1.7523728813559323</v>
      </c>
      <c r="J81" s="6">
        <v>1.9216949152542371</v>
      </c>
      <c r="K81" s="6">
        <v>0.96203389830508479</v>
      </c>
      <c r="L81" s="6">
        <v>1.379322033898305</v>
      </c>
      <c r="M81" s="6">
        <v>1.6907288135593219</v>
      </c>
      <c r="N81" s="6">
        <v>0.53747459768040473</v>
      </c>
    </row>
    <row r="83" spans="1:14">
      <c r="B83" s="6" t="s">
        <v>706</v>
      </c>
    </row>
    <row r="84" spans="1:14">
      <c r="C84" s="6">
        <v>1</v>
      </c>
      <c r="D84" s="6">
        <v>2</v>
      </c>
      <c r="E84" s="6">
        <v>3</v>
      </c>
      <c r="F84" s="6">
        <v>4</v>
      </c>
      <c r="G84" s="6">
        <v>5</v>
      </c>
      <c r="H84" s="6">
        <v>6</v>
      </c>
      <c r="I84" s="6">
        <v>7</v>
      </c>
      <c r="J84" s="6">
        <v>8</v>
      </c>
      <c r="K84" s="6">
        <v>9</v>
      </c>
      <c r="L84" s="6">
        <v>10</v>
      </c>
      <c r="M84" s="6" t="s">
        <v>461</v>
      </c>
      <c r="N84" s="6" t="s">
        <v>20</v>
      </c>
    </row>
    <row r="85" spans="1:14">
      <c r="B85" s="6">
        <v>1</v>
      </c>
      <c r="C85" s="6">
        <v>3.4067796610169494</v>
      </c>
      <c r="D85" s="6">
        <v>2.1513559322033897</v>
      </c>
      <c r="E85" s="6">
        <v>2.3755932203389833</v>
      </c>
      <c r="F85" s="6">
        <v>1.8720338983050846</v>
      </c>
      <c r="G85" s="6">
        <v>3.1155932203389836</v>
      </c>
      <c r="H85" s="6">
        <v>3.0513559322033901</v>
      </c>
      <c r="I85" s="6">
        <v>2.2627118644067794</v>
      </c>
      <c r="J85" s="6">
        <v>2.5766101694915253</v>
      </c>
      <c r="K85" s="6">
        <v>2.9735593220338985</v>
      </c>
      <c r="L85" s="6">
        <v>3.2733898305084748</v>
      </c>
      <c r="M85" s="6">
        <v>2.7058983050847454</v>
      </c>
      <c r="N85" s="6">
        <v>0.52675028942298341</v>
      </c>
    </row>
    <row r="86" spans="1:14">
      <c r="B86" s="6">
        <v>2</v>
      </c>
      <c r="C86" s="6">
        <v>2.7405084745762713</v>
      </c>
      <c r="D86" s="6">
        <v>2.3410169491525421</v>
      </c>
      <c r="E86" s="6">
        <v>1.9283050847457628</v>
      </c>
      <c r="F86" s="6">
        <v>2.4338983050847456</v>
      </c>
      <c r="G86" s="6">
        <v>3.0555932203389831</v>
      </c>
      <c r="H86" s="6">
        <v>3.0928813559322039</v>
      </c>
      <c r="I86" s="6">
        <v>2.4613559322033898</v>
      </c>
      <c r="J86" s="6">
        <v>3.3337288135593224</v>
      </c>
      <c r="K86" s="6">
        <v>2.8147457627118646</v>
      </c>
      <c r="L86" s="6">
        <v>3.8122033898305085</v>
      </c>
      <c r="M86" s="6">
        <v>2.8014237288135595</v>
      </c>
      <c r="N86" s="6">
        <v>0.54604575131277566</v>
      </c>
    </row>
    <row r="87" spans="1:14">
      <c r="B87" s="6">
        <v>3</v>
      </c>
      <c r="C87" s="6">
        <v>3.3567796610169491</v>
      </c>
      <c r="D87" s="6">
        <v>2.1976271186440677</v>
      </c>
      <c r="E87" s="6">
        <v>3.2044067796610163</v>
      </c>
      <c r="F87" s="6">
        <v>2.5449152542372881</v>
      </c>
      <c r="G87" s="6">
        <v>3.050847457627119</v>
      </c>
      <c r="H87" s="6">
        <v>3.5954237288135591</v>
      </c>
      <c r="I87" s="6">
        <v>3.603898305084746</v>
      </c>
      <c r="J87" s="6">
        <v>2.9991525423728813</v>
      </c>
      <c r="K87" s="6">
        <v>2.5493220338983051</v>
      </c>
      <c r="L87" s="6">
        <v>3.8088135593220338</v>
      </c>
      <c r="M87" s="6">
        <v>3.0911186440677967</v>
      </c>
      <c r="N87" s="6">
        <v>0.52873548484445732</v>
      </c>
    </row>
    <row r="88" spans="1:14">
      <c r="B88" s="6">
        <v>4</v>
      </c>
      <c r="C88" s="6">
        <v>2.9011864406779662</v>
      </c>
      <c r="D88" s="6">
        <v>2.6559322033898303</v>
      </c>
      <c r="E88" s="6">
        <v>4.0713559322033896</v>
      </c>
      <c r="F88" s="6">
        <v>2.6044067796610171</v>
      </c>
      <c r="G88" s="6">
        <v>3.7957627118644064</v>
      </c>
      <c r="H88" s="6">
        <v>2.659491525423729</v>
      </c>
      <c r="I88" s="6">
        <v>3.453728813559322</v>
      </c>
      <c r="J88" s="6">
        <v>3.6762711864406783</v>
      </c>
      <c r="K88" s="6">
        <v>2.95135593220339</v>
      </c>
      <c r="L88" s="6">
        <v>4.1823728813559322</v>
      </c>
      <c r="M88" s="6">
        <v>3.2951864406779663</v>
      </c>
      <c r="N88" s="6">
        <v>0.61226924856344034</v>
      </c>
    </row>
    <row r="89" spans="1:14">
      <c r="B89" s="6">
        <v>5</v>
      </c>
      <c r="C89" s="6">
        <v>4.9849152542372881</v>
      </c>
      <c r="D89" s="6">
        <v>3.7857627118644066</v>
      </c>
      <c r="E89" s="6">
        <v>3.6320338983050844</v>
      </c>
      <c r="F89" s="6">
        <v>3.5032203389830507</v>
      </c>
      <c r="G89" s="6">
        <v>3.2223728813559323</v>
      </c>
      <c r="H89" s="6">
        <v>2.7493220338983049</v>
      </c>
      <c r="I89" s="6">
        <v>3.8367796610169491</v>
      </c>
      <c r="J89" s="6">
        <v>3.8422033898305088</v>
      </c>
      <c r="K89" s="6">
        <v>3.3972881355932207</v>
      </c>
      <c r="L89" s="6">
        <v>3.2889830508474578</v>
      </c>
      <c r="M89" s="6">
        <v>3.6242881355932197</v>
      </c>
      <c r="N89" s="6">
        <v>0.58459837685125204</v>
      </c>
    </row>
    <row r="90" spans="1:14">
      <c r="B90" s="6">
        <v>6</v>
      </c>
      <c r="C90" s="6">
        <v>3.2247457627118643</v>
      </c>
      <c r="D90" s="6">
        <v>3.6267796610169487</v>
      </c>
      <c r="E90" s="6">
        <v>2.5423728813559321</v>
      </c>
      <c r="F90" s="6">
        <v>4.017627118644068</v>
      </c>
      <c r="G90" s="6">
        <v>4.8025423728813559</v>
      </c>
      <c r="H90" s="6">
        <v>3.0033898305084743</v>
      </c>
      <c r="I90" s="6">
        <v>3.8238983050847457</v>
      </c>
      <c r="J90" s="6">
        <v>2.8818644067796613</v>
      </c>
      <c r="K90" s="6">
        <v>3.3908474576271184</v>
      </c>
      <c r="L90" s="6">
        <v>5.0037288135593219</v>
      </c>
      <c r="M90" s="6">
        <v>3.6317796610169495</v>
      </c>
      <c r="N90" s="6">
        <v>0.80322415294064353</v>
      </c>
    </row>
    <row r="91" spans="1:14">
      <c r="B91" s="6">
        <v>7</v>
      </c>
      <c r="C91" s="6">
        <v>1.9415254237288135</v>
      </c>
      <c r="D91" s="6">
        <v>0.83983050847457619</v>
      </c>
      <c r="E91" s="6">
        <v>0.35728813559322037</v>
      </c>
      <c r="F91" s="6">
        <v>3.1120338983050848</v>
      </c>
      <c r="G91" s="6">
        <v>4.017627118644068</v>
      </c>
      <c r="H91" s="6">
        <v>1.4135593220338982</v>
      </c>
      <c r="I91" s="6">
        <v>1.8703389830508474</v>
      </c>
      <c r="J91" s="6">
        <v>1.3189830508474576</v>
      </c>
      <c r="K91" s="6">
        <v>0.69881355932203393</v>
      </c>
      <c r="L91" s="6">
        <v>3.6793220338983046</v>
      </c>
      <c r="M91" s="6">
        <v>1.9249322033898302</v>
      </c>
      <c r="N91" s="6">
        <v>1.275265506762806</v>
      </c>
    </row>
    <row r="92" spans="1:14">
      <c r="B92" s="6">
        <v>8</v>
      </c>
      <c r="C92" s="6">
        <v>0.79305084745762711</v>
      </c>
      <c r="D92" s="6">
        <v>0.15983050847457628</v>
      </c>
      <c r="E92" s="6">
        <v>0.16949152542372881</v>
      </c>
      <c r="F92" s="6">
        <v>0.343728813559322</v>
      </c>
      <c r="G92" s="6">
        <v>0.73661016949152547</v>
      </c>
      <c r="H92" s="6">
        <v>0.28254237288135592</v>
      </c>
      <c r="I92" s="6">
        <v>0.23966101694915254</v>
      </c>
      <c r="J92" s="6">
        <v>0.51152542372881349</v>
      </c>
      <c r="K92" s="6">
        <v>0.20372881355932204</v>
      </c>
      <c r="L92" s="6">
        <v>0.15983050847457628</v>
      </c>
      <c r="M92" s="6">
        <v>0.36</v>
      </c>
      <c r="N92" s="6">
        <v>0.23896162637200877</v>
      </c>
    </row>
    <row r="94" spans="1:14">
      <c r="B94" s="6" t="s">
        <v>707</v>
      </c>
    </row>
    <row r="95" spans="1:14">
      <c r="A95" s="8"/>
      <c r="C95" s="6">
        <v>1</v>
      </c>
      <c r="D95" s="6">
        <v>2</v>
      </c>
      <c r="E95" s="6">
        <v>3</v>
      </c>
      <c r="F95" s="6">
        <v>4</v>
      </c>
      <c r="G95" s="6">
        <v>5</v>
      </c>
      <c r="H95" s="6">
        <v>6</v>
      </c>
      <c r="I95" s="6">
        <v>7</v>
      </c>
      <c r="J95" s="6">
        <v>8</v>
      </c>
      <c r="K95" s="6">
        <v>9</v>
      </c>
      <c r="L95" s="6">
        <v>10</v>
      </c>
      <c r="M95" s="6" t="s">
        <v>461</v>
      </c>
      <c r="N95" s="6" t="s">
        <v>20</v>
      </c>
    </row>
    <row r="96" spans="1:14">
      <c r="A96" s="8"/>
      <c r="B96" s="6">
        <v>1</v>
      </c>
      <c r="C96" s="6">
        <v>11.031312841137604</v>
      </c>
      <c r="D96" s="6">
        <v>9.7960356219477163</v>
      </c>
      <c r="E96" s="6">
        <v>9.5949439816144775</v>
      </c>
      <c r="F96" s="6">
        <v>10.054582016661879</v>
      </c>
      <c r="G96" s="6">
        <v>13.501867279517379</v>
      </c>
      <c r="H96" s="6">
        <v>10.801493823613903</v>
      </c>
      <c r="I96" s="6">
        <v>12.812410226946279</v>
      </c>
      <c r="J96" s="6">
        <v>11.232404481470841</v>
      </c>
      <c r="K96" s="6">
        <v>9.2214880781384654</v>
      </c>
      <c r="L96" s="6">
        <v>14.248779086469405</v>
      </c>
      <c r="M96" s="6">
        <v>11.229531743751796</v>
      </c>
      <c r="N96" s="6">
        <v>1.7367567971102236</v>
      </c>
    </row>
    <row r="97" spans="2:14">
      <c r="B97" s="6">
        <v>2</v>
      </c>
      <c r="C97" s="6">
        <v>11.146222349899453</v>
      </c>
      <c r="D97" s="6">
        <v>12.352772191898879</v>
      </c>
      <c r="E97" s="6">
        <v>9.681126113185865</v>
      </c>
      <c r="F97" s="6">
        <v>11.203677104280379</v>
      </c>
      <c r="G97" s="6">
        <v>14.018960068945704</v>
      </c>
      <c r="H97" s="6">
        <v>11.749497270899166</v>
      </c>
      <c r="I97" s="6">
        <v>12.956047112898592</v>
      </c>
      <c r="J97" s="6">
        <v>11.749497270899166</v>
      </c>
      <c r="K97" s="6">
        <v>10.399310542947429</v>
      </c>
      <c r="L97" s="6">
        <v>16.230968112611318</v>
      </c>
      <c r="M97" s="6">
        <v>12.148807813846595</v>
      </c>
      <c r="N97" s="6">
        <v>1.8921557394872879</v>
      </c>
    </row>
    <row r="98" spans="2:14">
      <c r="B98" s="6">
        <v>3</v>
      </c>
      <c r="C98" s="6">
        <v>12.438954323470266</v>
      </c>
      <c r="D98" s="6">
        <v>17.75351910370583</v>
      </c>
      <c r="E98" s="6">
        <v>16.862970410801491</v>
      </c>
      <c r="F98" s="6">
        <v>14.105142200517092</v>
      </c>
      <c r="G98" s="6">
        <v>18.758977305372017</v>
      </c>
      <c r="H98" s="6">
        <v>11.921861534041941</v>
      </c>
      <c r="I98" s="6">
        <v>15.45532892846883</v>
      </c>
      <c r="J98" s="6">
        <v>17.178971559896581</v>
      </c>
      <c r="K98" s="6">
        <v>11.548405630565929</v>
      </c>
      <c r="L98" s="6">
        <v>18.012065498419993</v>
      </c>
      <c r="M98" s="6">
        <v>15.403619649525996</v>
      </c>
      <c r="N98" s="6">
        <v>2.7147599439086827</v>
      </c>
    </row>
    <row r="99" spans="2:14">
      <c r="B99" s="6">
        <v>4</v>
      </c>
      <c r="C99" s="6">
        <v>19.390979603562194</v>
      </c>
      <c r="D99" s="6">
        <v>18.270611893134156</v>
      </c>
      <c r="E99" s="6">
        <v>20.36771042803792</v>
      </c>
      <c r="F99" s="6">
        <v>18.787704682562481</v>
      </c>
      <c r="G99" s="6">
        <v>20.166618787704682</v>
      </c>
      <c r="H99" s="6">
        <v>17.06406205113473</v>
      </c>
      <c r="I99" s="6">
        <v>19.649525998276356</v>
      </c>
      <c r="J99" s="6">
        <v>16.058603849468543</v>
      </c>
      <c r="K99" s="6">
        <v>15.656420568802067</v>
      </c>
      <c r="L99" s="6">
        <v>20.310255673656993</v>
      </c>
      <c r="M99" s="6">
        <v>18.572249353634014</v>
      </c>
      <c r="N99" s="6">
        <v>1.759094174742089</v>
      </c>
    </row>
    <row r="100" spans="2:14">
      <c r="B100" s="6">
        <v>5</v>
      </c>
      <c r="C100" s="6">
        <v>20.741166331513931</v>
      </c>
      <c r="D100" s="6">
        <v>24.590634875035907</v>
      </c>
      <c r="E100" s="6">
        <v>19.01752370008618</v>
      </c>
      <c r="F100" s="6">
        <v>22.464808962941682</v>
      </c>
      <c r="G100" s="6">
        <v>22.493536340132145</v>
      </c>
      <c r="H100" s="6">
        <v>12.92731973570813</v>
      </c>
      <c r="I100" s="6">
        <v>22.120080436656131</v>
      </c>
      <c r="J100" s="6">
        <v>18.816432059752945</v>
      </c>
      <c r="K100" s="6">
        <v>17.667336972134443</v>
      </c>
      <c r="L100" s="6">
        <v>20.913530594656706</v>
      </c>
      <c r="M100" s="6">
        <v>20.17523700086182</v>
      </c>
      <c r="N100" s="6">
        <v>3.2790357255064166</v>
      </c>
    </row>
    <row r="101" spans="2:14">
      <c r="B101" s="6">
        <v>6</v>
      </c>
      <c r="C101" s="6">
        <v>18.126975007181844</v>
      </c>
      <c r="D101" s="6">
        <v>14.938236139040505</v>
      </c>
      <c r="E101" s="6">
        <v>10.169491525423728</v>
      </c>
      <c r="F101" s="6">
        <v>21.028440103418557</v>
      </c>
      <c r="G101" s="6">
        <v>21.200804366561332</v>
      </c>
      <c r="H101" s="6">
        <v>7.9287561045676522</v>
      </c>
      <c r="I101" s="6">
        <v>11.117494972708991</v>
      </c>
      <c r="J101" s="6">
        <v>23.039356506750931</v>
      </c>
      <c r="K101" s="6">
        <v>13.214593507612754</v>
      </c>
      <c r="L101" s="6">
        <v>13.214593507612754</v>
      </c>
      <c r="M101" s="6">
        <v>15.397874174087907</v>
      </c>
      <c r="N101" s="6">
        <v>5.1898144596058753</v>
      </c>
    </row>
    <row r="102" spans="2:14">
      <c r="B102" s="6">
        <v>7</v>
      </c>
      <c r="C102" s="6">
        <v>7.9287561045676522</v>
      </c>
      <c r="D102" s="6">
        <v>4.1080149382361384</v>
      </c>
      <c r="E102" s="6">
        <v>3.2749209997127262</v>
      </c>
      <c r="F102" s="6">
        <v>9.8534903763286401</v>
      </c>
      <c r="G102" s="6">
        <v>11.921861534041941</v>
      </c>
      <c r="H102" s="6">
        <v>5.7742028152829645</v>
      </c>
      <c r="I102" s="6">
        <v>7.2680264291870147</v>
      </c>
      <c r="J102" s="6">
        <v>9.0778511921861522</v>
      </c>
      <c r="K102" s="6">
        <v>2.9589198506176384</v>
      </c>
      <c r="L102" s="6">
        <v>9.8247629991381782</v>
      </c>
      <c r="M102" s="6">
        <v>7.1990807239299048</v>
      </c>
      <c r="N102" s="6">
        <v>3.0781428971233837</v>
      </c>
    </row>
    <row r="103" spans="2:14">
      <c r="B103" s="6">
        <v>8</v>
      </c>
      <c r="C103" s="6">
        <v>2.5567365699511635</v>
      </c>
      <c r="D103" s="6">
        <v>0.48836541223786267</v>
      </c>
      <c r="E103" s="6">
        <v>1.0054582016661877</v>
      </c>
      <c r="F103" s="6">
        <v>2.3269175524274632</v>
      </c>
      <c r="G103" s="6">
        <v>3.792013789141051</v>
      </c>
      <c r="H103" s="6">
        <v>3.0451019821890259</v>
      </c>
      <c r="I103" s="6">
        <v>1.6087331226659005</v>
      </c>
      <c r="J103" s="6">
        <v>2.5567365699511635</v>
      </c>
      <c r="K103" s="6">
        <v>0.83309393852341274</v>
      </c>
      <c r="L103" s="6">
        <v>0.94800344728526276</v>
      </c>
      <c r="M103" s="6">
        <v>1.916116058603849</v>
      </c>
      <c r="N103" s="6">
        <v>1.0982603166532583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0EC5B-3A90-4892-A47C-68210D4E3039}">
  <dimension ref="A1:BJ104"/>
  <sheetViews>
    <sheetView workbookViewId="0">
      <selection activeCell="R13" sqref="R13"/>
    </sheetView>
  </sheetViews>
  <sheetFormatPr baseColWidth="10" defaultColWidth="8.83203125" defaultRowHeight="13"/>
  <cols>
    <col min="1" max="16384" width="8.83203125" style="6"/>
  </cols>
  <sheetData>
    <row r="1" spans="1:55">
      <c r="A1" s="6" t="s">
        <v>710</v>
      </c>
    </row>
    <row r="2" spans="1:55">
      <c r="A2" s="6" t="s">
        <v>709</v>
      </c>
      <c r="AP2" s="6" t="s">
        <v>94</v>
      </c>
      <c r="AW2" s="6" t="s">
        <v>95</v>
      </c>
    </row>
    <row r="4" spans="1:55">
      <c r="A4" s="6" t="s">
        <v>71</v>
      </c>
      <c r="B4" s="6" t="s">
        <v>45</v>
      </c>
      <c r="C4" s="6" t="s">
        <v>72</v>
      </c>
      <c r="D4" s="6" t="s">
        <v>73</v>
      </c>
      <c r="F4" s="6" t="s">
        <v>71</v>
      </c>
      <c r="G4" s="6" t="s">
        <v>45</v>
      </c>
      <c r="H4" s="6" t="s">
        <v>72</v>
      </c>
      <c r="I4" s="6" t="s">
        <v>73</v>
      </c>
      <c r="K4" s="6" t="s">
        <v>71</v>
      </c>
      <c r="L4" s="6" t="s">
        <v>45</v>
      </c>
      <c r="M4" s="6" t="s">
        <v>72</v>
      </c>
      <c r="N4" s="6" t="s">
        <v>73</v>
      </c>
      <c r="P4" s="6" t="s">
        <v>71</v>
      </c>
      <c r="Q4" s="6" t="s">
        <v>45</v>
      </c>
      <c r="R4" s="6" t="s">
        <v>72</v>
      </c>
      <c r="S4" s="6" t="s">
        <v>73</v>
      </c>
      <c r="U4" s="6" t="s">
        <v>71</v>
      </c>
      <c r="V4" s="6" t="s">
        <v>45</v>
      </c>
      <c r="W4" s="6" t="s">
        <v>72</v>
      </c>
      <c r="X4" s="6" t="s">
        <v>73</v>
      </c>
      <c r="Z4" s="6" t="s">
        <v>71</v>
      </c>
      <c r="AA4" s="6" t="s">
        <v>45</v>
      </c>
      <c r="AB4" s="6" t="s">
        <v>72</v>
      </c>
      <c r="AC4" s="6" t="s">
        <v>73</v>
      </c>
      <c r="AE4" s="6" t="s">
        <v>71</v>
      </c>
      <c r="AF4" s="6" t="s">
        <v>45</v>
      </c>
      <c r="AG4" s="6" t="s">
        <v>72</v>
      </c>
      <c r="AH4" s="6" t="s">
        <v>73</v>
      </c>
      <c r="AJ4" s="6" t="s">
        <v>71</v>
      </c>
      <c r="AK4" s="6" t="s">
        <v>45</v>
      </c>
      <c r="AL4" s="6" t="s">
        <v>72</v>
      </c>
      <c r="AM4" s="6" t="s">
        <v>73</v>
      </c>
      <c r="AP4" s="6" t="s">
        <v>74</v>
      </c>
      <c r="AQ4" s="6" t="s">
        <v>75</v>
      </c>
      <c r="AR4" s="6" t="s">
        <v>76</v>
      </c>
      <c r="AS4" s="6" t="s">
        <v>77</v>
      </c>
      <c r="AT4" s="6" t="s">
        <v>78</v>
      </c>
      <c r="AU4" s="6" t="s">
        <v>79</v>
      </c>
      <c r="AV4" s="6" t="s">
        <v>80</v>
      </c>
      <c r="AW4" s="6" t="s">
        <v>74</v>
      </c>
      <c r="AX4" s="6" t="s">
        <v>75</v>
      </c>
      <c r="AY4" s="6" t="s">
        <v>76</v>
      </c>
      <c r="AZ4" s="6" t="s">
        <v>77</v>
      </c>
      <c r="BA4" s="6" t="s">
        <v>78</v>
      </c>
      <c r="BB4" s="6" t="s">
        <v>79</v>
      </c>
      <c r="BC4" s="6" t="s">
        <v>80</v>
      </c>
    </row>
    <row r="5" spans="1:55">
      <c r="A5" s="6">
        <v>1</v>
      </c>
      <c r="B5" s="6" t="s">
        <v>31</v>
      </c>
      <c r="C5" s="6" t="s">
        <v>74</v>
      </c>
      <c r="D5" s="14">
        <v>26.307348000000001</v>
      </c>
      <c r="E5" s="14">
        <f>AVERAGE(D5:D7)</f>
        <v>26.110348999999999</v>
      </c>
      <c r="F5" s="6">
        <v>4</v>
      </c>
      <c r="G5" s="6" t="s">
        <v>31</v>
      </c>
      <c r="H5" s="6" t="s">
        <v>75</v>
      </c>
      <c r="I5" s="14">
        <v>26.326844999999999</v>
      </c>
      <c r="J5" s="14">
        <f>AVERAGE(I5:I7)</f>
        <v>26.365825666666666</v>
      </c>
      <c r="K5" s="6">
        <v>10</v>
      </c>
      <c r="L5" s="6" t="s">
        <v>31</v>
      </c>
      <c r="M5" s="6" t="s">
        <v>76</v>
      </c>
      <c r="N5" s="14">
        <v>14.846325999999999</v>
      </c>
      <c r="O5" s="14">
        <f>AVERAGE(N5:N7)</f>
        <v>14.677215166666665</v>
      </c>
      <c r="P5" s="6">
        <v>13</v>
      </c>
      <c r="Q5" s="6" t="s">
        <v>31</v>
      </c>
      <c r="R5" s="6" t="s">
        <v>77</v>
      </c>
      <c r="S5" s="14">
        <v>13.617813</v>
      </c>
      <c r="T5" s="14">
        <f>AVERAGE(S5:S7)</f>
        <v>13.544978666666665</v>
      </c>
      <c r="U5" s="6">
        <v>16</v>
      </c>
      <c r="V5" s="6" t="s">
        <v>31</v>
      </c>
      <c r="W5" s="6" t="s">
        <v>78</v>
      </c>
      <c r="X5" s="14">
        <v>19.98864</v>
      </c>
      <c r="Y5" s="14">
        <f>AVERAGE(X5:X7)</f>
        <v>19.972841333333335</v>
      </c>
      <c r="Z5" s="6">
        <v>19</v>
      </c>
      <c r="AA5" s="6" t="s">
        <v>31</v>
      </c>
      <c r="AB5" s="6" t="s">
        <v>79</v>
      </c>
      <c r="AC5" s="14">
        <v>18.529385000000001</v>
      </c>
      <c r="AD5" s="14">
        <f>AVERAGE(AC5:AC7)</f>
        <v>18.524026333333335</v>
      </c>
      <c r="AE5" s="6">
        <v>7</v>
      </c>
      <c r="AF5" s="6" t="s">
        <v>31</v>
      </c>
      <c r="AG5" s="6" t="s">
        <v>81</v>
      </c>
      <c r="AH5" s="14">
        <v>24.929763999999999</v>
      </c>
      <c r="AI5" s="14">
        <f>AVERAGE(AH5:AH7)</f>
        <v>25.011622666666668</v>
      </c>
      <c r="AJ5" s="6">
        <v>22</v>
      </c>
      <c r="AK5" s="6" t="s">
        <v>31</v>
      </c>
      <c r="AL5" s="6" t="s">
        <v>82</v>
      </c>
      <c r="AM5" s="14">
        <v>19.369513000000001</v>
      </c>
      <c r="AN5" s="14">
        <f>AVERAGE(AM5:AM7)</f>
        <v>19.217439333333335</v>
      </c>
      <c r="AP5" s="14">
        <f>E5-AN5</f>
        <v>6.8929096666666645</v>
      </c>
      <c r="AQ5" s="14">
        <f>J5-AN5</f>
        <v>7.1483863333333311</v>
      </c>
      <c r="AR5" s="14">
        <f>O5-AN5</f>
        <v>-4.5402241666666701</v>
      </c>
      <c r="AS5" s="14">
        <f>T5-AN5</f>
        <v>-5.6724606666666695</v>
      </c>
      <c r="AT5" s="14">
        <f>Y5-AN5</f>
        <v>0.75540200000000013</v>
      </c>
      <c r="AU5" s="14">
        <f>AD5-AN5</f>
        <v>-0.69341299999999961</v>
      </c>
      <c r="AV5" s="14">
        <f>AI5-AN5</f>
        <v>5.7941833333333328</v>
      </c>
      <c r="AW5" s="14">
        <f>AP5-AP26</f>
        <v>0.85795233333333698</v>
      </c>
      <c r="AX5" s="14">
        <f t="shared" ref="AX5:BC5" si="0">AQ5-AQ26</f>
        <v>1.0319403333333312</v>
      </c>
      <c r="AY5" s="14">
        <f>AR5-AR26</f>
        <v>1.8054768333333318</v>
      </c>
      <c r="AZ5" s="14">
        <f t="shared" si="0"/>
        <v>-0.17107099999999953</v>
      </c>
      <c r="BA5" s="14">
        <f t="shared" si="0"/>
        <v>0.85836866666667078</v>
      </c>
      <c r="BB5" s="14">
        <f t="shared" si="0"/>
        <v>-0.14558899999999753</v>
      </c>
      <c r="BC5" s="14">
        <f t="shared" si="0"/>
        <v>-0.14017233333333223</v>
      </c>
    </row>
    <row r="6" spans="1:55">
      <c r="A6" s="6">
        <v>2</v>
      </c>
      <c r="B6" s="6" t="s">
        <v>31</v>
      </c>
      <c r="C6" s="6" t="s">
        <v>74</v>
      </c>
      <c r="D6" s="14">
        <v>26.044104000000001</v>
      </c>
      <c r="F6" s="6">
        <v>5</v>
      </c>
      <c r="G6" s="6" t="s">
        <v>31</v>
      </c>
      <c r="H6" s="6" t="s">
        <v>75</v>
      </c>
      <c r="I6" s="14">
        <v>26.446940000000001</v>
      </c>
      <c r="K6" s="6">
        <v>11</v>
      </c>
      <c r="L6" s="6" t="s">
        <v>31</v>
      </c>
      <c r="M6" s="6" t="s">
        <v>76</v>
      </c>
      <c r="N6" s="14">
        <v>14.72677</v>
      </c>
      <c r="P6" s="6">
        <v>14</v>
      </c>
      <c r="Q6" s="6" t="s">
        <v>31</v>
      </c>
      <c r="R6" s="6" t="s">
        <v>77</v>
      </c>
      <c r="S6" s="14">
        <v>13.451582</v>
      </c>
      <c r="U6" s="6">
        <v>17</v>
      </c>
      <c r="V6" s="6" t="s">
        <v>31</v>
      </c>
      <c r="W6" s="6" t="s">
        <v>78</v>
      </c>
      <c r="X6" s="14">
        <v>19.960688000000001</v>
      </c>
      <c r="Z6" s="6">
        <v>20</v>
      </c>
      <c r="AA6" s="6" t="s">
        <v>31</v>
      </c>
      <c r="AB6" s="6" t="s">
        <v>79</v>
      </c>
      <c r="AC6" s="14">
        <v>18.515781</v>
      </c>
      <c r="AE6" s="6">
        <v>8</v>
      </c>
      <c r="AF6" s="6" t="s">
        <v>31</v>
      </c>
      <c r="AG6" s="6" t="s">
        <v>81</v>
      </c>
      <c r="AH6" s="14">
        <v>24.983284000000001</v>
      </c>
      <c r="AJ6" s="6">
        <v>23</v>
      </c>
      <c r="AK6" s="6" t="s">
        <v>31</v>
      </c>
      <c r="AL6" s="6" t="s">
        <v>82</v>
      </c>
      <c r="AM6" s="14">
        <v>19.244246</v>
      </c>
    </row>
    <row r="7" spans="1:55">
      <c r="A7" s="6">
        <v>3</v>
      </c>
      <c r="B7" s="6" t="s">
        <v>31</v>
      </c>
      <c r="C7" s="6" t="s">
        <v>74</v>
      </c>
      <c r="D7" s="14">
        <v>25.979595</v>
      </c>
      <c r="F7" s="6">
        <v>6</v>
      </c>
      <c r="G7" s="6" t="s">
        <v>31</v>
      </c>
      <c r="H7" s="6" t="s">
        <v>75</v>
      </c>
      <c r="I7" s="14">
        <v>26.323692000000001</v>
      </c>
      <c r="K7" s="6">
        <v>12</v>
      </c>
      <c r="L7" s="6" t="s">
        <v>31</v>
      </c>
      <c r="M7" s="6" t="s">
        <v>76</v>
      </c>
      <c r="N7" s="14">
        <v>14.4585495</v>
      </c>
      <c r="P7" s="6">
        <v>15</v>
      </c>
      <c r="Q7" s="6" t="s">
        <v>31</v>
      </c>
      <c r="R7" s="6" t="s">
        <v>77</v>
      </c>
      <c r="S7" s="14">
        <v>13.565541</v>
      </c>
      <c r="U7" s="6">
        <v>18</v>
      </c>
      <c r="V7" s="6" t="s">
        <v>31</v>
      </c>
      <c r="W7" s="6" t="s">
        <v>78</v>
      </c>
      <c r="X7" s="14">
        <v>19.969196</v>
      </c>
      <c r="Z7" s="6">
        <v>21</v>
      </c>
      <c r="AA7" s="6" t="s">
        <v>31</v>
      </c>
      <c r="AB7" s="6" t="s">
        <v>79</v>
      </c>
      <c r="AC7" s="14">
        <v>18.526913</v>
      </c>
      <c r="AE7" s="6">
        <v>9</v>
      </c>
      <c r="AF7" s="6" t="s">
        <v>31</v>
      </c>
      <c r="AG7" s="6" t="s">
        <v>81</v>
      </c>
      <c r="AH7" s="14">
        <v>25.12182</v>
      </c>
      <c r="AJ7" s="6">
        <v>24</v>
      </c>
      <c r="AK7" s="6" t="s">
        <v>31</v>
      </c>
      <c r="AL7" s="6" t="s">
        <v>82</v>
      </c>
      <c r="AM7" s="14">
        <v>19.038558999999999</v>
      </c>
    </row>
    <row r="8" spans="1:55">
      <c r="A8" s="6">
        <v>25</v>
      </c>
      <c r="B8" s="6" t="s">
        <v>32</v>
      </c>
      <c r="C8" s="6" t="s">
        <v>74</v>
      </c>
      <c r="D8" s="14">
        <v>26.865248000000001</v>
      </c>
      <c r="E8" s="14">
        <f t="shared" ref="E8" si="1">AVERAGE(D8:D10)</f>
        <v>26.795611666666669</v>
      </c>
      <c r="F8" s="6">
        <v>28</v>
      </c>
      <c r="G8" s="6" t="s">
        <v>32</v>
      </c>
      <c r="H8" s="6" t="s">
        <v>75</v>
      </c>
      <c r="I8" s="14">
        <v>27.190809999999999</v>
      </c>
      <c r="J8" s="14">
        <f t="shared" ref="J8" si="2">AVERAGE(I8:I10)</f>
        <v>27.209173666666668</v>
      </c>
      <c r="K8" s="6">
        <v>34</v>
      </c>
      <c r="L8" s="6" t="s">
        <v>32</v>
      </c>
      <c r="M8" s="6" t="s">
        <v>76</v>
      </c>
      <c r="N8" s="14">
        <v>15.264594000000001</v>
      </c>
      <c r="O8" s="14">
        <f t="shared" ref="O8" si="3">AVERAGE(N8:N10)</f>
        <v>15.260240166666668</v>
      </c>
      <c r="P8" s="6">
        <v>37</v>
      </c>
      <c r="Q8" s="6" t="s">
        <v>32</v>
      </c>
      <c r="R8" s="6" t="s">
        <v>77</v>
      </c>
      <c r="S8" s="14">
        <v>14.385527</v>
      </c>
      <c r="T8" s="14">
        <f t="shared" ref="T8" si="4">AVERAGE(S8:S10)</f>
        <v>14.332198333333332</v>
      </c>
      <c r="U8" s="6">
        <v>40</v>
      </c>
      <c r="V8" s="6" t="s">
        <v>32</v>
      </c>
      <c r="W8" s="6" t="s">
        <v>78</v>
      </c>
      <c r="X8" s="14">
        <v>21.110683000000002</v>
      </c>
      <c r="Y8" s="14">
        <f t="shared" ref="Y8" si="5">AVERAGE(X8:X10)</f>
        <v>21.148208333333333</v>
      </c>
      <c r="Z8" s="6">
        <v>43</v>
      </c>
      <c r="AA8" s="6" t="s">
        <v>32</v>
      </c>
      <c r="AB8" s="6" t="s">
        <v>79</v>
      </c>
      <c r="AC8" s="14">
        <v>19.221883999999999</v>
      </c>
      <c r="AD8" s="14">
        <f t="shared" ref="AD8" si="6">AVERAGE(AC8:AC10)</f>
        <v>19.264107333333332</v>
      </c>
      <c r="AE8" s="6">
        <v>31</v>
      </c>
      <c r="AF8" s="6" t="s">
        <v>32</v>
      </c>
      <c r="AG8" s="6" t="s">
        <v>81</v>
      </c>
      <c r="AH8" s="14">
        <v>25.721779999999999</v>
      </c>
      <c r="AI8" s="14">
        <f t="shared" ref="AI8" si="7">AVERAGE(AH8:AH10)</f>
        <v>25.785642333333332</v>
      </c>
      <c r="AJ8" s="6">
        <v>46</v>
      </c>
      <c r="AK8" s="6" t="s">
        <v>32</v>
      </c>
      <c r="AL8" s="6" t="s">
        <v>82</v>
      </c>
      <c r="AM8" s="14">
        <v>20.012765999999999</v>
      </c>
      <c r="AN8" s="14">
        <f t="shared" ref="AN8" si="8">AVERAGE(AM8:AM10)</f>
        <v>19.997946333333335</v>
      </c>
      <c r="AP8" s="14">
        <f>E8-AN8</f>
        <v>6.7976653333333346</v>
      </c>
      <c r="AQ8" s="14">
        <f>J8-AN8</f>
        <v>7.2112273333333334</v>
      </c>
      <c r="AR8" s="14">
        <f>O8-AN8</f>
        <v>-4.7377061666666673</v>
      </c>
      <c r="AS8" s="14">
        <f>T8-AN8</f>
        <v>-5.6657480000000024</v>
      </c>
      <c r="AT8" s="14">
        <f>Y8-AN8</f>
        <v>1.1502619999999979</v>
      </c>
      <c r="AU8" s="14">
        <f>AD8-AN8</f>
        <v>-0.73383900000000324</v>
      </c>
      <c r="AV8" s="14">
        <f>AI8-AN8</f>
        <v>5.7876959999999968</v>
      </c>
      <c r="AW8" s="14">
        <f>AP8-AP29</f>
        <v>0.8002523333333329</v>
      </c>
      <c r="AX8" s="14">
        <f t="shared" ref="AX8:BC8" si="9">AQ8-AQ29</f>
        <v>1.0564646666666668</v>
      </c>
      <c r="AY8" s="14">
        <f t="shared" si="9"/>
        <v>1.7670458333333325</v>
      </c>
      <c r="AZ8" s="14">
        <f t="shared" si="9"/>
        <v>-0.22728883333333627</v>
      </c>
      <c r="BA8" s="14">
        <f t="shared" si="9"/>
        <v>1.1610893333333294</v>
      </c>
      <c r="BB8" s="14">
        <f t="shared" si="9"/>
        <v>-0.1496136666666672</v>
      </c>
      <c r="BC8" s="14">
        <f t="shared" si="9"/>
        <v>-0.4992246666666702</v>
      </c>
    </row>
    <row r="9" spans="1:55">
      <c r="A9" s="6">
        <v>26</v>
      </c>
      <c r="B9" s="6" t="s">
        <v>32</v>
      </c>
      <c r="C9" s="6" t="s">
        <v>74</v>
      </c>
      <c r="D9" s="14">
        <v>26.742483</v>
      </c>
      <c r="F9" s="6">
        <v>29</v>
      </c>
      <c r="G9" s="6" t="s">
        <v>32</v>
      </c>
      <c r="H9" s="6" t="s">
        <v>75</v>
      </c>
      <c r="I9" s="14">
        <v>27.196155999999998</v>
      </c>
      <c r="K9" s="6">
        <v>35</v>
      </c>
      <c r="L9" s="6" t="s">
        <v>32</v>
      </c>
      <c r="M9" s="6" t="s">
        <v>76</v>
      </c>
      <c r="N9" s="14">
        <v>15.3373375</v>
      </c>
      <c r="P9" s="6">
        <v>38</v>
      </c>
      <c r="Q9" s="6" t="s">
        <v>32</v>
      </c>
      <c r="R9" s="6" t="s">
        <v>77</v>
      </c>
      <c r="S9" s="14">
        <v>14.273109</v>
      </c>
      <c r="U9" s="6">
        <v>41</v>
      </c>
      <c r="V9" s="6" t="s">
        <v>32</v>
      </c>
      <c r="W9" s="6" t="s">
        <v>78</v>
      </c>
      <c r="X9" s="14">
        <v>21.149355</v>
      </c>
      <c r="Z9" s="6">
        <v>44</v>
      </c>
      <c r="AA9" s="6" t="s">
        <v>32</v>
      </c>
      <c r="AB9" s="6" t="s">
        <v>79</v>
      </c>
      <c r="AC9" s="14">
        <v>19.313911000000001</v>
      </c>
      <c r="AE9" s="6">
        <v>32</v>
      </c>
      <c r="AF9" s="6" t="s">
        <v>32</v>
      </c>
      <c r="AG9" s="6" t="s">
        <v>81</v>
      </c>
      <c r="AH9" s="14">
        <v>25.774328000000001</v>
      </c>
      <c r="AJ9" s="6">
        <v>47</v>
      </c>
      <c r="AK9" s="6" t="s">
        <v>32</v>
      </c>
      <c r="AL9" s="6" t="s">
        <v>82</v>
      </c>
      <c r="AM9" s="14">
        <v>20.031849000000001</v>
      </c>
    </row>
    <row r="10" spans="1:55">
      <c r="A10" s="6">
        <v>27</v>
      </c>
      <c r="B10" s="6" t="s">
        <v>32</v>
      </c>
      <c r="C10" s="6" t="s">
        <v>74</v>
      </c>
      <c r="D10" s="14">
        <v>26.779104</v>
      </c>
      <c r="F10" s="6">
        <v>30</v>
      </c>
      <c r="G10" s="6" t="s">
        <v>32</v>
      </c>
      <c r="H10" s="6" t="s">
        <v>75</v>
      </c>
      <c r="I10" s="14">
        <v>27.240555000000001</v>
      </c>
      <c r="K10" s="6">
        <v>36</v>
      </c>
      <c r="L10" s="6" t="s">
        <v>32</v>
      </c>
      <c r="M10" s="6" t="s">
        <v>76</v>
      </c>
      <c r="N10" s="14">
        <v>15.178789</v>
      </c>
      <c r="P10" s="6">
        <v>39</v>
      </c>
      <c r="Q10" s="6" t="s">
        <v>32</v>
      </c>
      <c r="R10" s="6" t="s">
        <v>77</v>
      </c>
      <c r="S10" s="14">
        <v>14.337959</v>
      </c>
      <c r="U10" s="6">
        <v>42</v>
      </c>
      <c r="V10" s="6" t="s">
        <v>32</v>
      </c>
      <c r="W10" s="6" t="s">
        <v>78</v>
      </c>
      <c r="X10" s="14">
        <v>21.184587000000001</v>
      </c>
      <c r="Z10" s="6">
        <v>45</v>
      </c>
      <c r="AA10" s="6" t="s">
        <v>32</v>
      </c>
      <c r="AB10" s="6" t="s">
        <v>79</v>
      </c>
      <c r="AC10" s="14">
        <v>19.256526999999998</v>
      </c>
      <c r="AE10" s="6">
        <v>33</v>
      </c>
      <c r="AF10" s="6" t="s">
        <v>32</v>
      </c>
      <c r="AG10" s="6" t="s">
        <v>81</v>
      </c>
      <c r="AH10" s="14">
        <v>25.860818999999999</v>
      </c>
      <c r="AJ10" s="6">
        <v>48</v>
      </c>
      <c r="AK10" s="6" t="s">
        <v>32</v>
      </c>
      <c r="AL10" s="6" t="s">
        <v>82</v>
      </c>
      <c r="AM10" s="14">
        <v>19.949224000000001</v>
      </c>
    </row>
    <row r="11" spans="1:55">
      <c r="A11" s="6">
        <v>49</v>
      </c>
      <c r="B11" s="6" t="s">
        <v>33</v>
      </c>
      <c r="C11" s="6" t="s">
        <v>74</v>
      </c>
      <c r="D11" s="14">
        <v>27.519390000000001</v>
      </c>
      <c r="E11" s="14">
        <f t="shared" ref="E11" si="10">AVERAGE(D11:D13)</f>
        <v>27.392703999999998</v>
      </c>
      <c r="F11" s="6">
        <v>52</v>
      </c>
      <c r="G11" s="6" t="s">
        <v>33</v>
      </c>
      <c r="H11" s="6" t="s">
        <v>75</v>
      </c>
      <c r="I11" s="14">
        <v>27.691607000000001</v>
      </c>
      <c r="J11" s="14">
        <f t="shared" ref="J11" si="11">AVERAGE(I11:I13)</f>
        <v>27.719713000000002</v>
      </c>
      <c r="K11" s="6">
        <v>58</v>
      </c>
      <c r="L11" s="6" t="s">
        <v>33</v>
      </c>
      <c r="M11" s="6" t="s">
        <v>76</v>
      </c>
      <c r="N11" s="14">
        <v>15.967803999999999</v>
      </c>
      <c r="O11" s="14">
        <f t="shared" ref="O11" si="12">AVERAGE(N11:N13)</f>
        <v>15.873982333333332</v>
      </c>
      <c r="P11" s="6">
        <v>61</v>
      </c>
      <c r="Q11" s="6" t="s">
        <v>33</v>
      </c>
      <c r="R11" s="6" t="s">
        <v>77</v>
      </c>
      <c r="S11" s="14">
        <v>15.228182</v>
      </c>
      <c r="T11" s="14">
        <f t="shared" ref="T11" si="13">AVERAGE(S11:S13)</f>
        <v>15.087108666666666</v>
      </c>
      <c r="U11" s="6">
        <v>64</v>
      </c>
      <c r="V11" s="6" t="s">
        <v>33</v>
      </c>
      <c r="W11" s="6" t="s">
        <v>78</v>
      </c>
      <c r="X11" s="14">
        <v>21.953848000000001</v>
      </c>
      <c r="Y11" s="14">
        <f t="shared" ref="Y11" si="14">AVERAGE(X11:X13)</f>
        <v>22.076403333333335</v>
      </c>
      <c r="Z11" s="6">
        <v>67</v>
      </c>
      <c r="AA11" s="6" t="s">
        <v>33</v>
      </c>
      <c r="AB11" s="6" t="s">
        <v>79</v>
      </c>
      <c r="AC11" s="14">
        <v>20.26341</v>
      </c>
      <c r="AD11" s="14">
        <f t="shared" ref="AD11" si="15">AVERAGE(AC11:AC13)</f>
        <v>20.286277666666667</v>
      </c>
      <c r="AE11" s="6">
        <v>55</v>
      </c>
      <c r="AF11" s="6" t="s">
        <v>33</v>
      </c>
      <c r="AG11" s="6" t="s">
        <v>81</v>
      </c>
      <c r="AH11" s="14">
        <v>26.230888</v>
      </c>
      <c r="AI11" s="14">
        <f t="shared" ref="AI11" si="16">AVERAGE(AH11:AH13)</f>
        <v>26.204129333333331</v>
      </c>
      <c r="AJ11" s="6">
        <v>70</v>
      </c>
      <c r="AK11" s="6" t="s">
        <v>33</v>
      </c>
      <c r="AL11" s="6" t="s">
        <v>82</v>
      </c>
      <c r="AM11" s="14">
        <v>21.072133999999998</v>
      </c>
      <c r="AN11" s="14">
        <f t="shared" ref="AN11" si="17">AVERAGE(AM11:AM13)</f>
        <v>21.046758666666666</v>
      </c>
      <c r="AP11" s="14">
        <f>E11-AN11</f>
        <v>6.3459453333333329</v>
      </c>
      <c r="AQ11" s="14">
        <f>J11-AN11</f>
        <v>6.6729543333333368</v>
      </c>
      <c r="AR11" s="14">
        <f>O11-AN11</f>
        <v>-5.1727763333333332</v>
      </c>
      <c r="AS11" s="14">
        <f>T11-AN11</f>
        <v>-5.9596499999999999</v>
      </c>
      <c r="AT11" s="14">
        <f>Y11-AN11</f>
        <v>1.0296446666666697</v>
      </c>
      <c r="AU11" s="14">
        <f>AD11-AN11</f>
        <v>-0.76048099999999863</v>
      </c>
      <c r="AV11" s="14">
        <f>AI11-AN11</f>
        <v>5.1573706666666652</v>
      </c>
      <c r="AW11" s="14">
        <f>AP11-AP32</f>
        <v>0.26732999999999763</v>
      </c>
      <c r="AX11" s="14">
        <f t="shared" ref="AX11:BC11" si="18">AQ11-AQ32</f>
        <v>0.58771600000000035</v>
      </c>
      <c r="AY11" s="14">
        <f t="shared" si="18"/>
        <v>1.3700409999999987</v>
      </c>
      <c r="AZ11" s="14">
        <f t="shared" si="18"/>
        <v>-0.3306085000000003</v>
      </c>
      <c r="BA11" s="14">
        <f t="shared" si="18"/>
        <v>1.0343910000000029</v>
      </c>
      <c r="BB11" s="14">
        <f t="shared" si="18"/>
        <v>-0.10844299999999762</v>
      </c>
      <c r="BC11" s="14">
        <f t="shared" si="18"/>
        <v>-0.64180733333333606</v>
      </c>
    </row>
    <row r="12" spans="1:55">
      <c r="A12" s="6">
        <v>50</v>
      </c>
      <c r="B12" s="6" t="s">
        <v>33</v>
      </c>
      <c r="C12" s="6" t="s">
        <v>74</v>
      </c>
      <c r="D12" s="14">
        <v>27.249348000000001</v>
      </c>
      <c r="F12" s="6">
        <v>53</v>
      </c>
      <c r="G12" s="6" t="s">
        <v>33</v>
      </c>
      <c r="H12" s="6" t="s">
        <v>75</v>
      </c>
      <c r="I12" s="14">
        <v>27.776240000000001</v>
      </c>
      <c r="K12" s="6">
        <v>59</v>
      </c>
      <c r="L12" s="6" t="s">
        <v>33</v>
      </c>
      <c r="M12" s="6" t="s">
        <v>76</v>
      </c>
      <c r="N12" s="14">
        <v>15.885411</v>
      </c>
      <c r="P12" s="6">
        <v>62</v>
      </c>
      <c r="Q12" s="6" t="s">
        <v>33</v>
      </c>
      <c r="R12" s="6" t="s">
        <v>77</v>
      </c>
      <c r="S12" s="14">
        <v>14.74446</v>
      </c>
      <c r="U12" s="6">
        <v>65</v>
      </c>
      <c r="V12" s="6" t="s">
        <v>33</v>
      </c>
      <c r="W12" s="6" t="s">
        <v>78</v>
      </c>
      <c r="X12" s="14">
        <v>22.283148000000001</v>
      </c>
      <c r="Z12" s="6">
        <v>68</v>
      </c>
      <c r="AA12" s="6" t="s">
        <v>33</v>
      </c>
      <c r="AB12" s="6" t="s">
        <v>79</v>
      </c>
      <c r="AC12" s="14">
        <v>20.314896000000001</v>
      </c>
      <c r="AE12" s="6">
        <v>56</v>
      </c>
      <c r="AF12" s="6" t="s">
        <v>33</v>
      </c>
      <c r="AG12" s="6" t="s">
        <v>81</v>
      </c>
      <c r="AH12" s="14">
        <v>26.239315000000001</v>
      </c>
      <c r="AJ12" s="6">
        <v>71</v>
      </c>
      <c r="AK12" s="6" t="s">
        <v>33</v>
      </c>
      <c r="AL12" s="6" t="s">
        <v>82</v>
      </c>
      <c r="AM12" s="14">
        <v>21.074432000000002</v>
      </c>
    </row>
    <row r="13" spans="1:55" ht="14" thickBot="1">
      <c r="A13" s="6">
        <v>51</v>
      </c>
      <c r="B13" s="6" t="s">
        <v>33</v>
      </c>
      <c r="C13" s="6" t="s">
        <v>74</v>
      </c>
      <c r="D13" s="14">
        <v>27.409374</v>
      </c>
      <c r="F13" s="6">
        <v>54</v>
      </c>
      <c r="G13" s="6" t="s">
        <v>33</v>
      </c>
      <c r="H13" s="6" t="s">
        <v>75</v>
      </c>
      <c r="I13" s="14">
        <v>27.691292000000001</v>
      </c>
      <c r="K13" s="6">
        <v>60</v>
      </c>
      <c r="L13" s="6" t="s">
        <v>33</v>
      </c>
      <c r="M13" s="6" t="s">
        <v>76</v>
      </c>
      <c r="N13" s="14">
        <v>15.768732</v>
      </c>
      <c r="P13" s="6">
        <v>63</v>
      </c>
      <c r="Q13" s="6" t="s">
        <v>33</v>
      </c>
      <c r="R13" s="6" t="s">
        <v>77</v>
      </c>
      <c r="S13" s="14">
        <v>15.288684</v>
      </c>
      <c r="U13" s="6">
        <v>66</v>
      </c>
      <c r="V13" s="6" t="s">
        <v>33</v>
      </c>
      <c r="W13" s="6" t="s">
        <v>78</v>
      </c>
      <c r="X13" s="14">
        <v>21.992214000000001</v>
      </c>
      <c r="Z13" s="6">
        <v>69</v>
      </c>
      <c r="AA13" s="6" t="s">
        <v>33</v>
      </c>
      <c r="AB13" s="6" t="s">
        <v>79</v>
      </c>
      <c r="AC13" s="14">
        <v>20.280526999999999</v>
      </c>
      <c r="AE13" s="6">
        <v>57</v>
      </c>
      <c r="AF13" s="6" t="s">
        <v>33</v>
      </c>
      <c r="AG13" s="6" t="s">
        <v>81</v>
      </c>
      <c r="AH13" s="14">
        <v>26.142185000000001</v>
      </c>
      <c r="AJ13" s="6">
        <v>72</v>
      </c>
      <c r="AK13" s="6" t="s">
        <v>33</v>
      </c>
      <c r="AL13" s="6" t="s">
        <v>82</v>
      </c>
      <c r="AM13" s="14">
        <v>20.99371</v>
      </c>
    </row>
    <row r="14" spans="1:55">
      <c r="A14" s="6">
        <v>145</v>
      </c>
      <c r="B14" s="6" t="s">
        <v>83</v>
      </c>
      <c r="C14" s="6" t="s">
        <v>74</v>
      </c>
      <c r="D14" s="14">
        <v>26.281994000000001</v>
      </c>
      <c r="E14" s="14">
        <f t="shared" ref="E14" si="19">AVERAGE(D14:D16)</f>
        <v>26.239337333333335</v>
      </c>
      <c r="F14" s="6">
        <v>148</v>
      </c>
      <c r="G14" s="6" t="s">
        <v>83</v>
      </c>
      <c r="H14" s="6" t="s">
        <v>75</v>
      </c>
      <c r="I14" s="14">
        <v>26.51651</v>
      </c>
      <c r="J14" s="14">
        <f t="shared" ref="J14" si="20">AVERAGE(I14:I16)</f>
        <v>26.512578333333334</v>
      </c>
      <c r="K14" s="6">
        <v>154</v>
      </c>
      <c r="L14" s="6" t="s">
        <v>83</v>
      </c>
      <c r="M14" s="6" t="s">
        <v>76</v>
      </c>
      <c r="N14" s="14">
        <v>14.199774</v>
      </c>
      <c r="O14" s="14">
        <f t="shared" ref="O14" si="21">AVERAGE(N14:N16)</f>
        <v>14.450863333333333</v>
      </c>
      <c r="P14" s="6">
        <v>157</v>
      </c>
      <c r="Q14" s="6" t="s">
        <v>83</v>
      </c>
      <c r="R14" s="6" t="s">
        <v>77</v>
      </c>
      <c r="S14" s="14">
        <v>14.950365</v>
      </c>
      <c r="T14" s="14">
        <f t="shared" ref="T14" si="22">AVERAGE(S14:S16)</f>
        <v>14.824062</v>
      </c>
      <c r="U14" s="6">
        <v>160</v>
      </c>
      <c r="V14" s="6" t="s">
        <v>83</v>
      </c>
      <c r="W14" s="6" t="s">
        <v>78</v>
      </c>
      <c r="X14" s="14">
        <v>20.289577000000001</v>
      </c>
      <c r="Y14" s="14">
        <f t="shared" ref="Y14" si="23">AVERAGE(X14:X16)</f>
        <v>20.314713666666666</v>
      </c>
      <c r="Z14" s="6">
        <v>163</v>
      </c>
      <c r="AA14" s="6" t="s">
        <v>83</v>
      </c>
      <c r="AB14" s="6" t="s">
        <v>79</v>
      </c>
      <c r="AC14" s="15">
        <v>19.720648000000001</v>
      </c>
      <c r="AD14" s="9">
        <f>AVERAGE(AC14:AC15)</f>
        <v>19.771952500000001</v>
      </c>
      <c r="AE14" s="6">
        <v>151</v>
      </c>
      <c r="AF14" s="6" t="s">
        <v>83</v>
      </c>
      <c r="AG14" s="6" t="s">
        <v>81</v>
      </c>
      <c r="AH14" s="14">
        <v>25.902335999999998</v>
      </c>
      <c r="AI14" s="14">
        <f t="shared" ref="AI14" si="24">AVERAGE(AH14:AH16)</f>
        <v>25.922825333333332</v>
      </c>
      <c r="AJ14" s="6">
        <v>166</v>
      </c>
      <c r="AK14" s="6" t="s">
        <v>83</v>
      </c>
      <c r="AL14" s="6" t="s">
        <v>82</v>
      </c>
      <c r="AM14" s="14">
        <v>20.491057999999999</v>
      </c>
      <c r="AN14" s="14">
        <f t="shared" ref="AN14" si="25">AVERAGE(AM14:AM16)</f>
        <v>20.407445333333332</v>
      </c>
      <c r="AP14" s="14">
        <f>E14-AN14</f>
        <v>5.8318920000000034</v>
      </c>
      <c r="AQ14" s="14">
        <f>J14-AN14</f>
        <v>6.1051330000000021</v>
      </c>
      <c r="AR14" s="14">
        <f>O14-AN14</f>
        <v>-5.9565819999999992</v>
      </c>
      <c r="AS14" s="14">
        <f>T14-AN14</f>
        <v>-5.583383333333332</v>
      </c>
      <c r="AT14" s="14">
        <f>Y14-AN14</f>
        <v>-9.2731666666665546E-2</v>
      </c>
      <c r="AU14" s="14">
        <f>AD14-AN14</f>
        <v>-0.63549283333333051</v>
      </c>
      <c r="AV14" s="14">
        <f>AI14-AN14</f>
        <v>5.5153800000000004</v>
      </c>
      <c r="AW14" s="14">
        <f>AP14-AP26</f>
        <v>-0.20306533333332411</v>
      </c>
      <c r="AX14" s="14">
        <f t="shared" ref="AX14:BC14" si="26">AQ14-AQ26</f>
        <v>-1.1312999999997686E-2</v>
      </c>
      <c r="AY14" s="14">
        <f t="shared" si="26"/>
        <v>0.38911900000000266</v>
      </c>
      <c r="AZ14" s="14">
        <f t="shared" si="26"/>
        <v>-8.1993666666662079E-2</v>
      </c>
      <c r="BA14" s="14">
        <f t="shared" si="26"/>
        <v>1.0235000000005101E-2</v>
      </c>
      <c r="BB14" s="14">
        <f t="shared" si="26"/>
        <v>-8.7668833333328422E-2</v>
      </c>
      <c r="BC14" s="14">
        <f t="shared" si="26"/>
        <v>-0.41897566666666464</v>
      </c>
    </row>
    <row r="15" spans="1:55">
      <c r="A15" s="6">
        <v>146</v>
      </c>
      <c r="B15" s="6" t="s">
        <v>83</v>
      </c>
      <c r="C15" s="6" t="s">
        <v>74</v>
      </c>
      <c r="D15" s="14">
        <v>26.262840000000001</v>
      </c>
      <c r="F15" s="6">
        <v>149</v>
      </c>
      <c r="G15" s="6" t="s">
        <v>83</v>
      </c>
      <c r="H15" s="6" t="s">
        <v>75</v>
      </c>
      <c r="I15" s="14">
        <v>26.510033</v>
      </c>
      <c r="K15" s="6">
        <v>155</v>
      </c>
      <c r="L15" s="6" t="s">
        <v>83</v>
      </c>
      <c r="M15" s="6" t="s">
        <v>76</v>
      </c>
      <c r="N15" s="14">
        <v>14.681825</v>
      </c>
      <c r="P15" s="6">
        <v>158</v>
      </c>
      <c r="Q15" s="6" t="s">
        <v>83</v>
      </c>
      <c r="R15" s="6" t="s">
        <v>77</v>
      </c>
      <c r="S15" s="14">
        <v>14.641145</v>
      </c>
      <c r="U15" s="6">
        <v>161</v>
      </c>
      <c r="V15" s="6" t="s">
        <v>83</v>
      </c>
      <c r="W15" s="6" t="s">
        <v>78</v>
      </c>
      <c r="X15" s="14">
        <v>20.314867</v>
      </c>
      <c r="Z15" s="6">
        <v>164</v>
      </c>
      <c r="AA15" s="6" t="s">
        <v>83</v>
      </c>
      <c r="AB15" s="6" t="s">
        <v>79</v>
      </c>
      <c r="AC15" s="16">
        <v>19.823257000000002</v>
      </c>
      <c r="AD15" s="17"/>
      <c r="AE15" s="6">
        <v>152</v>
      </c>
      <c r="AF15" s="6" t="s">
        <v>83</v>
      </c>
      <c r="AG15" s="6" t="s">
        <v>81</v>
      </c>
      <c r="AH15" s="14">
        <v>25.941870000000002</v>
      </c>
      <c r="AJ15" s="6">
        <v>167</v>
      </c>
      <c r="AK15" s="6" t="s">
        <v>83</v>
      </c>
      <c r="AL15" s="6" t="s">
        <v>82</v>
      </c>
      <c r="AM15" s="14">
        <v>20.40869</v>
      </c>
    </row>
    <row r="16" spans="1:55" ht="14" thickBot="1">
      <c r="A16" s="6">
        <v>147</v>
      </c>
      <c r="B16" s="6" t="s">
        <v>83</v>
      </c>
      <c r="C16" s="6" t="s">
        <v>74</v>
      </c>
      <c r="D16" s="14">
        <v>26.173178</v>
      </c>
      <c r="F16" s="6">
        <v>150</v>
      </c>
      <c r="G16" s="6" t="s">
        <v>83</v>
      </c>
      <c r="H16" s="6" t="s">
        <v>75</v>
      </c>
      <c r="I16" s="14">
        <v>26.511192000000001</v>
      </c>
      <c r="K16" s="6">
        <v>156</v>
      </c>
      <c r="L16" s="6" t="s">
        <v>83</v>
      </c>
      <c r="M16" s="6" t="s">
        <v>76</v>
      </c>
      <c r="N16" s="14">
        <v>14.470991</v>
      </c>
      <c r="P16" s="6">
        <v>159</v>
      </c>
      <c r="Q16" s="6" t="s">
        <v>83</v>
      </c>
      <c r="R16" s="6" t="s">
        <v>77</v>
      </c>
      <c r="S16" s="14">
        <v>14.880675999999999</v>
      </c>
      <c r="U16" s="6">
        <v>162</v>
      </c>
      <c r="V16" s="6" t="s">
        <v>83</v>
      </c>
      <c r="W16" s="6" t="s">
        <v>78</v>
      </c>
      <c r="X16" s="14">
        <v>20.339697000000001</v>
      </c>
      <c r="Z16" s="6">
        <v>165</v>
      </c>
      <c r="AA16" s="6" t="s">
        <v>83</v>
      </c>
      <c r="AB16" s="6" t="s">
        <v>79</v>
      </c>
      <c r="AC16" s="10">
        <v>20.931372</v>
      </c>
      <c r="AD16" s="18"/>
      <c r="AE16" s="6">
        <v>153</v>
      </c>
      <c r="AF16" s="6" t="s">
        <v>83</v>
      </c>
      <c r="AG16" s="6" t="s">
        <v>81</v>
      </c>
      <c r="AH16" s="14">
        <v>25.92427</v>
      </c>
      <c r="AJ16" s="6">
        <v>168</v>
      </c>
      <c r="AK16" s="6" t="s">
        <v>83</v>
      </c>
      <c r="AL16" s="6" t="s">
        <v>82</v>
      </c>
      <c r="AM16" s="14">
        <v>20.322588</v>
      </c>
    </row>
    <row r="17" spans="1:55">
      <c r="A17" s="6">
        <v>169</v>
      </c>
      <c r="B17" s="6" t="s">
        <v>84</v>
      </c>
      <c r="C17" s="6" t="s">
        <v>74</v>
      </c>
      <c r="D17" s="14">
        <v>26.706630000000001</v>
      </c>
      <c r="E17" s="14">
        <f t="shared" ref="E17" si="27">AVERAGE(D17:D19)</f>
        <v>26.705085666666665</v>
      </c>
      <c r="F17" s="6">
        <v>172</v>
      </c>
      <c r="G17" s="6" t="s">
        <v>84</v>
      </c>
      <c r="H17" s="6" t="s">
        <v>75</v>
      </c>
      <c r="I17" s="14">
        <v>27.010815000000001</v>
      </c>
      <c r="J17" s="14">
        <f t="shared" ref="J17" si="28">AVERAGE(I17:I19)</f>
        <v>26.990357666666664</v>
      </c>
      <c r="K17" s="6">
        <v>178</v>
      </c>
      <c r="L17" s="6" t="s">
        <v>84</v>
      </c>
      <c r="M17" s="6" t="s">
        <v>76</v>
      </c>
      <c r="N17" s="14">
        <v>14.615465</v>
      </c>
      <c r="O17" s="14">
        <f t="shared" ref="O17" si="29">AVERAGE(N17:N19)</f>
        <v>14.596310333333335</v>
      </c>
      <c r="P17" s="6">
        <v>181</v>
      </c>
      <c r="Q17" s="6" t="s">
        <v>84</v>
      </c>
      <c r="R17" s="6" t="s">
        <v>77</v>
      </c>
      <c r="S17" s="14">
        <v>14.8820715</v>
      </c>
      <c r="T17" s="14">
        <f t="shared" ref="T17" si="30">AVERAGE(S17:S19)</f>
        <v>14.964023333333335</v>
      </c>
      <c r="U17" s="6">
        <v>184</v>
      </c>
      <c r="V17" s="6" t="s">
        <v>84</v>
      </c>
      <c r="W17" s="6" t="s">
        <v>78</v>
      </c>
      <c r="X17" s="14">
        <v>20.621998000000001</v>
      </c>
      <c r="Y17" s="14">
        <f t="shared" ref="Y17" si="31">AVERAGE(X17:X19)</f>
        <v>20.700245666666664</v>
      </c>
      <c r="Z17" s="6">
        <v>187</v>
      </c>
      <c r="AA17" s="6" t="s">
        <v>84</v>
      </c>
      <c r="AB17" s="6" t="s">
        <v>79</v>
      </c>
      <c r="AC17" s="11">
        <v>21.967137999999998</v>
      </c>
      <c r="AD17" s="9">
        <f>AVERAGE(AC18:AC19)</f>
        <v>20.213765500000001</v>
      </c>
      <c r="AE17" s="6">
        <v>175</v>
      </c>
      <c r="AF17" s="6" t="s">
        <v>84</v>
      </c>
      <c r="AG17" s="6" t="s">
        <v>81</v>
      </c>
      <c r="AH17" s="14">
        <v>26.571138000000001</v>
      </c>
      <c r="AI17" s="14">
        <f t="shared" ref="AI17" si="32">AVERAGE(AH17:AH19)</f>
        <v>26.487290666666667</v>
      </c>
      <c r="AJ17" s="6">
        <v>190</v>
      </c>
      <c r="AK17" s="6" t="s">
        <v>84</v>
      </c>
      <c r="AL17" s="6" t="s">
        <v>82</v>
      </c>
      <c r="AM17" s="14">
        <v>20.641988999999999</v>
      </c>
      <c r="AN17" s="14">
        <f t="shared" ref="AN17" si="33">AVERAGE(AM17:AM19)</f>
        <v>20.600124999999998</v>
      </c>
      <c r="AP17" s="14">
        <f>E17-AN17</f>
        <v>6.1049606666666669</v>
      </c>
      <c r="AQ17" s="14">
        <f>J17-AN17</f>
        <v>6.390232666666666</v>
      </c>
      <c r="AR17" s="14">
        <f>O17-AN17</f>
        <v>-6.0038146666666634</v>
      </c>
      <c r="AS17" s="14">
        <f>T17-AN17</f>
        <v>-5.6361016666666632</v>
      </c>
      <c r="AT17" s="14">
        <f>Y17-AN17</f>
        <v>0.10012066666666541</v>
      </c>
      <c r="AU17" s="14">
        <f>AD17-AN17</f>
        <v>-0.38635949999999752</v>
      </c>
      <c r="AV17" s="14">
        <f>AI17-AN17</f>
        <v>5.8871656666666681</v>
      </c>
      <c r="AW17" s="14">
        <f>AP17-AP29</f>
        <v>0.10754766666666526</v>
      </c>
      <c r="AX17" s="14">
        <f t="shared" ref="AX17:BC17" si="34">AQ17-AQ29</f>
        <v>0.2354699999999994</v>
      </c>
      <c r="AY17" s="14">
        <f t="shared" si="34"/>
        <v>0.50093733333333645</v>
      </c>
      <c r="AZ17" s="14">
        <f t="shared" si="34"/>
        <v>-0.19764249999999706</v>
      </c>
      <c r="BA17" s="14">
        <f t="shared" si="34"/>
        <v>0.11094799999999694</v>
      </c>
      <c r="BB17" s="14">
        <f t="shared" si="34"/>
        <v>0.19786583333333851</v>
      </c>
      <c r="BC17" s="14">
        <f t="shared" si="34"/>
        <v>-0.39975499999999897</v>
      </c>
    </row>
    <row r="18" spans="1:55">
      <c r="A18" s="6">
        <v>170</v>
      </c>
      <c r="B18" s="6" t="s">
        <v>84</v>
      </c>
      <c r="C18" s="6" t="s">
        <v>74</v>
      </c>
      <c r="D18" s="14">
        <v>26.856188</v>
      </c>
      <c r="F18" s="6">
        <v>173</v>
      </c>
      <c r="G18" s="6" t="s">
        <v>84</v>
      </c>
      <c r="H18" s="6" t="s">
        <v>75</v>
      </c>
      <c r="I18" s="14">
        <v>26.959973999999999</v>
      </c>
      <c r="K18" s="6">
        <v>179</v>
      </c>
      <c r="L18" s="6" t="s">
        <v>84</v>
      </c>
      <c r="M18" s="6" t="s">
        <v>76</v>
      </c>
      <c r="N18" s="14">
        <v>14.796578999999999</v>
      </c>
      <c r="P18" s="6">
        <v>182</v>
      </c>
      <c r="Q18" s="6" t="s">
        <v>84</v>
      </c>
      <c r="R18" s="6" t="s">
        <v>77</v>
      </c>
      <c r="S18" s="14">
        <v>15.082102000000001</v>
      </c>
      <c r="U18" s="6">
        <v>185</v>
      </c>
      <c r="V18" s="6" t="s">
        <v>84</v>
      </c>
      <c r="W18" s="6" t="s">
        <v>78</v>
      </c>
      <c r="X18" s="14">
        <v>20.731162999999999</v>
      </c>
      <c r="Z18" s="6">
        <v>188</v>
      </c>
      <c r="AA18" s="6" t="s">
        <v>84</v>
      </c>
      <c r="AB18" s="6" t="s">
        <v>79</v>
      </c>
      <c r="AC18" s="16">
        <v>19.949116</v>
      </c>
      <c r="AD18" s="17"/>
      <c r="AE18" s="6">
        <v>176</v>
      </c>
      <c r="AF18" s="6" t="s">
        <v>84</v>
      </c>
      <c r="AG18" s="6" t="s">
        <v>81</v>
      </c>
      <c r="AH18" s="14">
        <v>26.716505000000002</v>
      </c>
      <c r="AJ18" s="6">
        <v>191</v>
      </c>
      <c r="AK18" s="6" t="s">
        <v>84</v>
      </c>
      <c r="AL18" s="6" t="s">
        <v>82</v>
      </c>
      <c r="AM18" s="14">
        <v>20.705753000000001</v>
      </c>
    </row>
    <row r="19" spans="1:55" ht="14" thickBot="1">
      <c r="A19" s="6">
        <v>171</v>
      </c>
      <c r="B19" s="6" t="s">
        <v>84</v>
      </c>
      <c r="C19" s="6" t="s">
        <v>74</v>
      </c>
      <c r="D19" s="14">
        <v>26.552439</v>
      </c>
      <c r="F19" s="6">
        <v>174</v>
      </c>
      <c r="G19" s="6" t="s">
        <v>84</v>
      </c>
      <c r="H19" s="6" t="s">
        <v>75</v>
      </c>
      <c r="I19" s="14">
        <v>27.000284000000001</v>
      </c>
      <c r="K19" s="6">
        <v>180</v>
      </c>
      <c r="L19" s="6" t="s">
        <v>84</v>
      </c>
      <c r="M19" s="6" t="s">
        <v>76</v>
      </c>
      <c r="N19" s="14">
        <v>14.376887</v>
      </c>
      <c r="P19" s="6">
        <v>183</v>
      </c>
      <c r="Q19" s="6" t="s">
        <v>84</v>
      </c>
      <c r="R19" s="6" t="s">
        <v>77</v>
      </c>
      <c r="S19" s="14">
        <v>14.927896499999999</v>
      </c>
      <c r="U19" s="6">
        <v>186</v>
      </c>
      <c r="V19" s="6" t="s">
        <v>84</v>
      </c>
      <c r="W19" s="6" t="s">
        <v>78</v>
      </c>
      <c r="X19" s="14">
        <v>20.747575999999999</v>
      </c>
      <c r="Z19" s="6">
        <v>189</v>
      </c>
      <c r="AA19" s="6" t="s">
        <v>84</v>
      </c>
      <c r="AB19" s="6" t="s">
        <v>79</v>
      </c>
      <c r="AC19" s="19">
        <v>20.478414999999998</v>
      </c>
      <c r="AD19" s="18"/>
      <c r="AE19" s="6">
        <v>177</v>
      </c>
      <c r="AF19" s="6" t="s">
        <v>84</v>
      </c>
      <c r="AG19" s="6" t="s">
        <v>81</v>
      </c>
      <c r="AH19" s="14">
        <v>26.174229</v>
      </c>
      <c r="AJ19" s="6">
        <v>192</v>
      </c>
      <c r="AK19" s="6" t="s">
        <v>84</v>
      </c>
      <c r="AL19" s="6" t="s">
        <v>82</v>
      </c>
      <c r="AM19" s="14">
        <v>20.452632999999999</v>
      </c>
    </row>
    <row r="20" spans="1:55">
      <c r="A20" s="6">
        <v>193</v>
      </c>
      <c r="B20" s="6" t="s">
        <v>85</v>
      </c>
      <c r="C20" s="6" t="s">
        <v>74</v>
      </c>
      <c r="D20" s="14">
        <v>25.920145000000002</v>
      </c>
      <c r="E20" s="14">
        <f t="shared" ref="E20" si="35">AVERAGE(D20:D22)</f>
        <v>25.913254333333331</v>
      </c>
      <c r="F20" s="6">
        <v>196</v>
      </c>
      <c r="G20" s="6" t="s">
        <v>85</v>
      </c>
      <c r="H20" s="6" t="s">
        <v>75</v>
      </c>
      <c r="I20" s="14">
        <v>26.564907000000002</v>
      </c>
      <c r="J20" s="14">
        <f t="shared" ref="J20" si="36">AVERAGE(I20:I22)</f>
        <v>26.530886666666664</v>
      </c>
      <c r="K20" s="6">
        <v>202</v>
      </c>
      <c r="L20" s="6" t="s">
        <v>85</v>
      </c>
      <c r="M20" s="6" t="s">
        <v>76</v>
      </c>
      <c r="N20" s="14">
        <v>14.396338</v>
      </c>
      <c r="O20" s="14">
        <f t="shared" ref="O20" si="37">AVERAGE(N20:N22)</f>
        <v>14.217325000000001</v>
      </c>
      <c r="P20" s="6">
        <v>205</v>
      </c>
      <c r="Q20" s="6" t="s">
        <v>85</v>
      </c>
      <c r="R20" s="6" t="s">
        <v>77</v>
      </c>
      <c r="S20" s="14">
        <v>14.358649</v>
      </c>
      <c r="T20" s="14">
        <f t="shared" ref="T20" si="38">AVERAGE(S20:S22)</f>
        <v>14.473319999999999</v>
      </c>
      <c r="U20" s="6">
        <v>208</v>
      </c>
      <c r="V20" s="6" t="s">
        <v>85</v>
      </c>
      <c r="W20" s="6" t="s">
        <v>78</v>
      </c>
      <c r="X20" s="14">
        <v>19.863886000000001</v>
      </c>
      <c r="Y20" s="14">
        <f t="shared" ref="Y20" si="39">AVERAGE(X20:X22)</f>
        <v>19.921346666666668</v>
      </c>
      <c r="Z20" s="6">
        <v>211</v>
      </c>
      <c r="AA20" s="6" t="s">
        <v>85</v>
      </c>
      <c r="AB20" s="6" t="s">
        <v>79</v>
      </c>
      <c r="AC20" s="14">
        <v>19.571026</v>
      </c>
      <c r="AD20" s="14">
        <f t="shared" ref="AD20" si="40">AVERAGE(AC20:AC22)</f>
        <v>19.525867333333334</v>
      </c>
      <c r="AE20" s="6">
        <v>199</v>
      </c>
      <c r="AF20" s="6" t="s">
        <v>85</v>
      </c>
      <c r="AG20" s="6" t="s">
        <v>81</v>
      </c>
      <c r="AH20" s="14">
        <v>25.897306</v>
      </c>
      <c r="AI20" s="14">
        <f t="shared" ref="AI20" si="41">AVERAGE(AH20:AH22)</f>
        <v>25.861308333333337</v>
      </c>
      <c r="AJ20" s="6">
        <v>214</v>
      </c>
      <c r="AK20" s="6" t="s">
        <v>85</v>
      </c>
      <c r="AL20" s="6" t="s">
        <v>82</v>
      </c>
      <c r="AM20" s="14">
        <v>20.128655999999999</v>
      </c>
      <c r="AN20" s="14">
        <f t="shared" ref="AN20" si="42">AVERAGE(AM20:AM22)</f>
        <v>20.093633999999998</v>
      </c>
      <c r="AP20" s="14">
        <f>E20-AN20</f>
        <v>5.819620333333333</v>
      </c>
      <c r="AQ20" s="14">
        <f>J20-AN20</f>
        <v>6.4372526666666658</v>
      </c>
      <c r="AR20" s="14">
        <f>O20-AN20</f>
        <v>-5.8763089999999973</v>
      </c>
      <c r="AS20" s="14">
        <f>T20-AN20</f>
        <v>-5.6203139999999987</v>
      </c>
      <c r="AT20" s="14">
        <f>Y20-AN20</f>
        <v>-0.17228733333332968</v>
      </c>
      <c r="AU20" s="14">
        <f>AD20-AN20</f>
        <v>-0.56776666666666387</v>
      </c>
      <c r="AV20" s="14">
        <f>AI20-AN20</f>
        <v>5.7676743333333391</v>
      </c>
      <c r="AW20" s="14">
        <f>AP20-AP32</f>
        <v>-0.25899500000000231</v>
      </c>
      <c r="AX20" s="14">
        <f t="shared" ref="AX20:BC20" si="43">AQ20-AQ32</f>
        <v>0.35201433333332943</v>
      </c>
      <c r="AY20" s="14">
        <f t="shared" si="43"/>
        <v>0.66650833333333459</v>
      </c>
      <c r="AZ20" s="14">
        <f t="shared" si="43"/>
        <v>8.7275000000008873E-3</v>
      </c>
      <c r="BA20" s="14">
        <f t="shared" si="43"/>
        <v>-0.16754099999999639</v>
      </c>
      <c r="BB20" s="14">
        <f t="shared" si="43"/>
        <v>8.4271333333337139E-2</v>
      </c>
      <c r="BC20" s="14">
        <f t="shared" si="43"/>
        <v>-3.1503666666662156E-2</v>
      </c>
    </row>
    <row r="21" spans="1:55">
      <c r="A21" s="6">
        <v>194</v>
      </c>
      <c r="B21" s="6" t="s">
        <v>85</v>
      </c>
      <c r="C21" s="6" t="s">
        <v>74</v>
      </c>
      <c r="D21" s="14">
        <v>25.879116</v>
      </c>
      <c r="F21" s="6">
        <v>197</v>
      </c>
      <c r="G21" s="6" t="s">
        <v>85</v>
      </c>
      <c r="H21" s="6" t="s">
        <v>75</v>
      </c>
      <c r="I21" s="14">
        <v>26.465816</v>
      </c>
      <c r="K21" s="6">
        <v>203</v>
      </c>
      <c r="L21" s="6" t="s">
        <v>85</v>
      </c>
      <c r="M21" s="6" t="s">
        <v>76</v>
      </c>
      <c r="N21" s="14">
        <v>14.432919999999999</v>
      </c>
      <c r="P21" s="6">
        <v>206</v>
      </c>
      <c r="Q21" s="6" t="s">
        <v>85</v>
      </c>
      <c r="R21" s="6" t="s">
        <v>77</v>
      </c>
      <c r="S21" s="14">
        <v>14.484325</v>
      </c>
      <c r="U21" s="6">
        <v>209</v>
      </c>
      <c r="V21" s="6" t="s">
        <v>85</v>
      </c>
      <c r="W21" s="6" t="s">
        <v>78</v>
      </c>
      <c r="X21" s="14">
        <v>19.962914999999999</v>
      </c>
      <c r="Z21" s="6">
        <v>212</v>
      </c>
      <c r="AA21" s="6" t="s">
        <v>85</v>
      </c>
      <c r="AB21" s="6" t="s">
        <v>79</v>
      </c>
      <c r="AC21" s="14">
        <v>19.500319999999999</v>
      </c>
      <c r="AE21" s="6">
        <v>200</v>
      </c>
      <c r="AF21" s="6" t="s">
        <v>85</v>
      </c>
      <c r="AG21" s="6" t="s">
        <v>81</v>
      </c>
      <c r="AH21" s="14">
        <v>25.896882999999999</v>
      </c>
      <c r="AJ21" s="6">
        <v>215</v>
      </c>
      <c r="AK21" s="6" t="s">
        <v>85</v>
      </c>
      <c r="AL21" s="6" t="s">
        <v>82</v>
      </c>
      <c r="AM21" s="14">
        <v>20.163042000000001</v>
      </c>
    </row>
    <row r="22" spans="1:55">
      <c r="A22" s="6">
        <v>195</v>
      </c>
      <c r="B22" s="6" t="s">
        <v>85</v>
      </c>
      <c r="C22" s="6" t="s">
        <v>74</v>
      </c>
      <c r="D22" s="14">
        <v>25.940501999999999</v>
      </c>
      <c r="F22" s="6">
        <v>198</v>
      </c>
      <c r="G22" s="6" t="s">
        <v>85</v>
      </c>
      <c r="H22" s="6" t="s">
        <v>75</v>
      </c>
      <c r="I22" s="14">
        <v>26.561937</v>
      </c>
      <c r="K22" s="6">
        <v>204</v>
      </c>
      <c r="L22" s="6" t="s">
        <v>85</v>
      </c>
      <c r="M22" s="6" t="s">
        <v>76</v>
      </c>
      <c r="N22" s="14">
        <v>13.822717000000001</v>
      </c>
      <c r="P22" s="6">
        <v>207</v>
      </c>
      <c r="Q22" s="6" t="s">
        <v>85</v>
      </c>
      <c r="R22" s="6" t="s">
        <v>77</v>
      </c>
      <c r="S22" s="14">
        <v>14.576986</v>
      </c>
      <c r="U22" s="6">
        <v>210</v>
      </c>
      <c r="V22" s="6" t="s">
        <v>85</v>
      </c>
      <c r="W22" s="6" t="s">
        <v>78</v>
      </c>
      <c r="X22" s="14">
        <v>19.937239000000002</v>
      </c>
      <c r="Z22" s="6">
        <v>213</v>
      </c>
      <c r="AA22" s="6" t="s">
        <v>85</v>
      </c>
      <c r="AB22" s="6" t="s">
        <v>79</v>
      </c>
      <c r="AC22" s="14">
        <v>19.506256</v>
      </c>
      <c r="AE22" s="6">
        <v>201</v>
      </c>
      <c r="AF22" s="6" t="s">
        <v>85</v>
      </c>
      <c r="AG22" s="6" t="s">
        <v>81</v>
      </c>
      <c r="AH22" s="14">
        <v>25.789736000000001</v>
      </c>
      <c r="AJ22" s="6">
        <v>216</v>
      </c>
      <c r="AK22" s="6" t="s">
        <v>85</v>
      </c>
      <c r="AL22" s="6" t="s">
        <v>82</v>
      </c>
      <c r="AM22" s="14">
        <v>19.989204000000001</v>
      </c>
    </row>
    <row r="23" spans="1:55">
      <c r="A23" s="6">
        <v>361</v>
      </c>
      <c r="B23" s="6" t="s">
        <v>86</v>
      </c>
      <c r="C23" s="6" t="s">
        <v>74</v>
      </c>
      <c r="D23" s="14" t="s">
        <v>87</v>
      </c>
      <c r="F23" s="6">
        <v>364</v>
      </c>
      <c r="G23" s="6" t="s">
        <v>86</v>
      </c>
      <c r="H23" s="6" t="s">
        <v>75</v>
      </c>
      <c r="I23" s="14" t="s">
        <v>87</v>
      </c>
      <c r="K23" s="6">
        <v>370</v>
      </c>
      <c r="L23" s="6" t="s">
        <v>86</v>
      </c>
      <c r="M23" s="6" t="s">
        <v>76</v>
      </c>
      <c r="N23" s="14" t="s">
        <v>87</v>
      </c>
      <c r="P23" s="6">
        <v>373</v>
      </c>
      <c r="Q23" s="6" t="s">
        <v>86</v>
      </c>
      <c r="R23" s="6" t="s">
        <v>77</v>
      </c>
      <c r="S23" s="14" t="s">
        <v>87</v>
      </c>
      <c r="U23" s="6">
        <v>376</v>
      </c>
      <c r="V23" s="6" t="s">
        <v>86</v>
      </c>
      <c r="W23" s="6" t="s">
        <v>78</v>
      </c>
      <c r="X23" s="14" t="s">
        <v>87</v>
      </c>
      <c r="Z23" s="6">
        <v>379</v>
      </c>
      <c r="AA23" s="6" t="s">
        <v>86</v>
      </c>
      <c r="AB23" s="6" t="s">
        <v>79</v>
      </c>
      <c r="AC23" s="14" t="s">
        <v>87</v>
      </c>
      <c r="AE23" s="6">
        <v>367</v>
      </c>
      <c r="AF23" s="6" t="s">
        <v>86</v>
      </c>
      <c r="AG23" s="6" t="s">
        <v>81</v>
      </c>
      <c r="AH23" s="14" t="s">
        <v>87</v>
      </c>
      <c r="AJ23" s="6">
        <v>382</v>
      </c>
      <c r="AK23" s="6" t="s">
        <v>86</v>
      </c>
      <c r="AL23" s="6" t="s">
        <v>82</v>
      </c>
      <c r="AM23" s="14" t="s">
        <v>87</v>
      </c>
    </row>
    <row r="24" spans="1:55">
      <c r="A24" s="6">
        <v>362</v>
      </c>
      <c r="B24" s="6" t="s">
        <v>86</v>
      </c>
      <c r="C24" s="6" t="s">
        <v>74</v>
      </c>
      <c r="D24" s="14" t="s">
        <v>87</v>
      </c>
      <c r="F24" s="6">
        <v>365</v>
      </c>
      <c r="G24" s="6" t="s">
        <v>86</v>
      </c>
      <c r="H24" s="6" t="s">
        <v>75</v>
      </c>
      <c r="I24" s="14" t="s">
        <v>87</v>
      </c>
      <c r="K24" s="6">
        <v>371</v>
      </c>
      <c r="L24" s="6" t="s">
        <v>86</v>
      </c>
      <c r="M24" s="6" t="s">
        <v>76</v>
      </c>
      <c r="N24" s="14" t="s">
        <v>87</v>
      </c>
      <c r="P24" s="6">
        <v>374</v>
      </c>
      <c r="Q24" s="6" t="s">
        <v>86</v>
      </c>
      <c r="R24" s="6" t="s">
        <v>77</v>
      </c>
      <c r="S24" s="14" t="s">
        <v>87</v>
      </c>
      <c r="U24" s="6">
        <v>377</v>
      </c>
      <c r="V24" s="6" t="s">
        <v>86</v>
      </c>
      <c r="W24" s="6" t="s">
        <v>78</v>
      </c>
      <c r="X24" s="14" t="s">
        <v>87</v>
      </c>
      <c r="Z24" s="6">
        <v>380</v>
      </c>
      <c r="AA24" s="6" t="s">
        <v>86</v>
      </c>
      <c r="AB24" s="6" t="s">
        <v>79</v>
      </c>
      <c r="AC24" s="14" t="s">
        <v>87</v>
      </c>
      <c r="AE24" s="6">
        <v>368</v>
      </c>
      <c r="AF24" s="6" t="s">
        <v>86</v>
      </c>
      <c r="AG24" s="6" t="s">
        <v>81</v>
      </c>
      <c r="AH24" s="14" t="s">
        <v>87</v>
      </c>
      <c r="AJ24" s="6">
        <v>383</v>
      </c>
      <c r="AK24" s="6" t="s">
        <v>86</v>
      </c>
      <c r="AL24" s="6" t="s">
        <v>82</v>
      </c>
      <c r="AM24" s="14" t="s">
        <v>87</v>
      </c>
    </row>
    <row r="25" spans="1:55">
      <c r="A25" s="6">
        <v>363</v>
      </c>
      <c r="B25" s="6" t="s">
        <v>86</v>
      </c>
      <c r="C25" s="6" t="s">
        <v>74</v>
      </c>
      <c r="D25" s="14" t="s">
        <v>87</v>
      </c>
      <c r="F25" s="6">
        <v>366</v>
      </c>
      <c r="G25" s="6" t="s">
        <v>86</v>
      </c>
      <c r="H25" s="6" t="s">
        <v>75</v>
      </c>
      <c r="I25" s="14" t="s">
        <v>87</v>
      </c>
      <c r="K25" s="6">
        <v>372</v>
      </c>
      <c r="L25" s="6" t="s">
        <v>86</v>
      </c>
      <c r="M25" s="6" t="s">
        <v>76</v>
      </c>
      <c r="N25" s="14">
        <v>37.195076</v>
      </c>
      <c r="P25" s="6">
        <v>375</v>
      </c>
      <c r="Q25" s="6" t="s">
        <v>86</v>
      </c>
      <c r="R25" s="6" t="s">
        <v>77</v>
      </c>
      <c r="S25" s="14" t="s">
        <v>87</v>
      </c>
      <c r="U25" s="6">
        <v>378</v>
      </c>
      <c r="V25" s="6" t="s">
        <v>86</v>
      </c>
      <c r="W25" s="6" t="s">
        <v>78</v>
      </c>
      <c r="X25" s="14" t="s">
        <v>87</v>
      </c>
      <c r="Z25" s="6">
        <v>381</v>
      </c>
      <c r="AA25" s="6" t="s">
        <v>86</v>
      </c>
      <c r="AB25" s="6" t="s">
        <v>79</v>
      </c>
      <c r="AC25" s="14" t="s">
        <v>87</v>
      </c>
      <c r="AE25" s="6">
        <v>369</v>
      </c>
      <c r="AF25" s="6" t="s">
        <v>86</v>
      </c>
      <c r="AG25" s="6" t="s">
        <v>81</v>
      </c>
      <c r="AH25" s="14" t="s">
        <v>87</v>
      </c>
      <c r="AJ25" s="6">
        <v>384</v>
      </c>
      <c r="AK25" s="6" t="s">
        <v>86</v>
      </c>
      <c r="AL25" s="6" t="s">
        <v>82</v>
      </c>
      <c r="AM25" s="14" t="s">
        <v>87</v>
      </c>
    </row>
    <row r="26" spans="1:55">
      <c r="A26" s="20">
        <v>217</v>
      </c>
      <c r="B26" s="20" t="s">
        <v>88</v>
      </c>
      <c r="C26" s="20" t="s">
        <v>74</v>
      </c>
      <c r="D26" s="21">
        <v>25.441808999999999</v>
      </c>
      <c r="E26" s="14">
        <f t="shared" ref="E26" si="44">AVERAGE(D26:D28)</f>
        <v>25.672168999999997</v>
      </c>
      <c r="F26" s="20">
        <v>220</v>
      </c>
      <c r="G26" s="20" t="s">
        <v>88</v>
      </c>
      <c r="H26" s="20" t="s">
        <v>75</v>
      </c>
      <c r="I26" s="21">
        <v>25.734316</v>
      </c>
      <c r="J26" s="14">
        <f t="shared" ref="J26" si="45">AVERAGE(I26:I28)</f>
        <v>25.753657666666669</v>
      </c>
      <c r="K26" s="20">
        <v>226</v>
      </c>
      <c r="L26" s="20" t="s">
        <v>88</v>
      </c>
      <c r="M26" s="20" t="s">
        <v>76</v>
      </c>
      <c r="N26" s="21">
        <v>13.352319</v>
      </c>
      <c r="O26" s="14">
        <f t="shared" ref="O26" si="46">AVERAGE(N26:N28)</f>
        <v>13.291510666666667</v>
      </c>
      <c r="P26" s="20">
        <v>229</v>
      </c>
      <c r="Q26" s="20" t="s">
        <v>88</v>
      </c>
      <c r="R26" s="20" t="s">
        <v>77</v>
      </c>
      <c r="S26" s="21">
        <v>14.287717000000001</v>
      </c>
      <c r="T26" s="14">
        <f t="shared" ref="T26" si="47">AVERAGE(S26:S28)</f>
        <v>14.135821999999999</v>
      </c>
      <c r="U26" s="20">
        <v>232</v>
      </c>
      <c r="V26" s="20" t="s">
        <v>88</v>
      </c>
      <c r="W26" s="20" t="s">
        <v>78</v>
      </c>
      <c r="X26" s="21">
        <v>19.476467</v>
      </c>
      <c r="Y26" s="14">
        <f t="shared" ref="Y26" si="48">AVERAGE(X26:X28)</f>
        <v>19.534244999999999</v>
      </c>
      <c r="Z26" s="20">
        <v>235</v>
      </c>
      <c r="AA26" s="20" t="s">
        <v>88</v>
      </c>
      <c r="AB26" s="20" t="s">
        <v>79</v>
      </c>
      <c r="AC26" s="21">
        <v>19.083359999999999</v>
      </c>
      <c r="AD26" s="14">
        <f t="shared" ref="AD26" si="49">AVERAGE(AC26:AC28)</f>
        <v>19.089387666666667</v>
      </c>
      <c r="AE26" s="20">
        <v>223</v>
      </c>
      <c r="AF26" s="20" t="s">
        <v>88</v>
      </c>
      <c r="AG26" s="20" t="s">
        <v>81</v>
      </c>
      <c r="AH26" s="21">
        <v>25.670055000000001</v>
      </c>
      <c r="AI26" s="14">
        <f t="shared" ref="AI26" si="50">AVERAGE(AH26:AH28)</f>
        <v>25.571567333333334</v>
      </c>
      <c r="AJ26" s="20">
        <v>238</v>
      </c>
      <c r="AK26" s="20" t="s">
        <v>88</v>
      </c>
      <c r="AL26" s="20" t="s">
        <v>82</v>
      </c>
      <c r="AM26" s="21">
        <v>19.483532</v>
      </c>
      <c r="AN26" s="14">
        <f t="shared" ref="AN26" si="51">AVERAGE(AM26:AM28)</f>
        <v>19.637211666666669</v>
      </c>
      <c r="AP26" s="14">
        <f>E26-AN26</f>
        <v>6.0349573333333275</v>
      </c>
      <c r="AQ26" s="14">
        <f>J26-AN26</f>
        <v>6.1164459999999998</v>
      </c>
      <c r="AR26" s="14">
        <f>O26-AN26</f>
        <v>-6.3457010000000018</v>
      </c>
      <c r="AS26" s="14">
        <f>T26-AN26</f>
        <v>-5.50138966666667</v>
      </c>
      <c r="AT26" s="14">
        <f>Y26-AN26</f>
        <v>-0.10296666666667065</v>
      </c>
      <c r="AU26" s="14">
        <f>AD26-AN26</f>
        <v>-0.54782400000000209</v>
      </c>
      <c r="AV26" s="14">
        <f>AI26-AN26</f>
        <v>5.934355666666665</v>
      </c>
      <c r="AW26" s="6">
        <v>0</v>
      </c>
      <c r="AX26" s="6">
        <v>0</v>
      </c>
      <c r="AY26" s="6">
        <v>0</v>
      </c>
      <c r="AZ26" s="6">
        <v>0</v>
      </c>
      <c r="BA26" s="6">
        <v>0</v>
      </c>
      <c r="BB26" s="6">
        <v>0</v>
      </c>
      <c r="BC26" s="6">
        <v>0</v>
      </c>
    </row>
    <row r="27" spans="1:55">
      <c r="A27" s="20">
        <v>218</v>
      </c>
      <c r="B27" s="20" t="s">
        <v>88</v>
      </c>
      <c r="C27" s="20" t="s">
        <v>74</v>
      </c>
      <c r="D27" s="21">
        <v>25.844688000000001</v>
      </c>
      <c r="F27" s="20">
        <v>221</v>
      </c>
      <c r="G27" s="20" t="s">
        <v>88</v>
      </c>
      <c r="H27" s="20" t="s">
        <v>75</v>
      </c>
      <c r="I27" s="21">
        <v>25.826927000000001</v>
      </c>
      <c r="K27" s="20">
        <v>227</v>
      </c>
      <c r="L27" s="20" t="s">
        <v>88</v>
      </c>
      <c r="M27" s="20" t="s">
        <v>76</v>
      </c>
      <c r="N27" s="21">
        <v>13.458465</v>
      </c>
      <c r="P27" s="20">
        <v>230</v>
      </c>
      <c r="Q27" s="20" t="s">
        <v>88</v>
      </c>
      <c r="R27" s="20" t="s">
        <v>77</v>
      </c>
      <c r="S27" s="21">
        <v>13.918976000000001</v>
      </c>
      <c r="U27" s="20">
        <v>233</v>
      </c>
      <c r="V27" s="20" t="s">
        <v>88</v>
      </c>
      <c r="W27" s="20" t="s">
        <v>78</v>
      </c>
      <c r="X27" s="21">
        <v>19.5608</v>
      </c>
      <c r="Z27" s="20">
        <v>236</v>
      </c>
      <c r="AA27" s="20" t="s">
        <v>88</v>
      </c>
      <c r="AB27" s="20" t="s">
        <v>79</v>
      </c>
      <c r="AC27" s="21">
        <v>19.113066</v>
      </c>
      <c r="AE27" s="20">
        <v>224</v>
      </c>
      <c r="AF27" s="20" t="s">
        <v>88</v>
      </c>
      <c r="AG27" s="20" t="s">
        <v>81</v>
      </c>
      <c r="AH27" s="21">
        <v>25.571182</v>
      </c>
      <c r="AJ27" s="20">
        <v>239</v>
      </c>
      <c r="AK27" s="20" t="s">
        <v>88</v>
      </c>
      <c r="AL27" s="20" t="s">
        <v>82</v>
      </c>
      <c r="AM27" s="21">
        <v>19.516929999999999</v>
      </c>
    </row>
    <row r="28" spans="1:55" ht="14" thickBot="1">
      <c r="A28" s="20">
        <v>219</v>
      </c>
      <c r="B28" s="20" t="s">
        <v>88</v>
      </c>
      <c r="C28" s="20" t="s">
        <v>74</v>
      </c>
      <c r="D28" s="21">
        <v>25.73001</v>
      </c>
      <c r="F28" s="20">
        <v>222</v>
      </c>
      <c r="G28" s="20" t="s">
        <v>88</v>
      </c>
      <c r="H28" s="20" t="s">
        <v>75</v>
      </c>
      <c r="I28" s="21">
        <v>25.699729999999999</v>
      </c>
      <c r="K28" s="20">
        <v>228</v>
      </c>
      <c r="L28" s="20" t="s">
        <v>88</v>
      </c>
      <c r="M28" s="20" t="s">
        <v>76</v>
      </c>
      <c r="N28" s="21">
        <v>13.063748</v>
      </c>
      <c r="P28" s="20">
        <v>231</v>
      </c>
      <c r="Q28" s="20" t="s">
        <v>88</v>
      </c>
      <c r="R28" s="20" t="s">
        <v>77</v>
      </c>
      <c r="S28" s="21">
        <v>14.200773</v>
      </c>
      <c r="U28" s="20">
        <v>234</v>
      </c>
      <c r="V28" s="20" t="s">
        <v>88</v>
      </c>
      <c r="W28" s="20" t="s">
        <v>78</v>
      </c>
      <c r="X28" s="21">
        <v>19.565467999999999</v>
      </c>
      <c r="Z28" s="20">
        <v>237</v>
      </c>
      <c r="AA28" s="20" t="s">
        <v>88</v>
      </c>
      <c r="AB28" s="20" t="s">
        <v>79</v>
      </c>
      <c r="AC28" s="21">
        <v>19.071736999999999</v>
      </c>
      <c r="AE28" s="20">
        <v>225</v>
      </c>
      <c r="AF28" s="20" t="s">
        <v>88</v>
      </c>
      <c r="AG28" s="20" t="s">
        <v>81</v>
      </c>
      <c r="AH28" s="21">
        <v>25.473465000000001</v>
      </c>
      <c r="AJ28" s="20">
        <v>240</v>
      </c>
      <c r="AK28" s="20" t="s">
        <v>88</v>
      </c>
      <c r="AL28" s="20" t="s">
        <v>82</v>
      </c>
      <c r="AM28" s="21">
        <v>19.911173000000002</v>
      </c>
    </row>
    <row r="29" spans="1:55">
      <c r="A29" s="20">
        <v>241</v>
      </c>
      <c r="B29" s="20" t="s">
        <v>89</v>
      </c>
      <c r="C29" s="20" t="s">
        <v>74</v>
      </c>
      <c r="D29" s="21">
        <v>25.965209999999999</v>
      </c>
      <c r="E29" s="14">
        <f t="shared" ref="E29" si="52">AVERAGE(D29:D31)</f>
        <v>26.151041666666668</v>
      </c>
      <c r="F29" s="20">
        <v>244</v>
      </c>
      <c r="G29" s="20" t="s">
        <v>89</v>
      </c>
      <c r="H29" s="20" t="s">
        <v>75</v>
      </c>
      <c r="I29" s="21">
        <v>26.290924</v>
      </c>
      <c r="J29" s="14">
        <f t="shared" ref="J29" si="53">AVERAGE(I29:I31)</f>
        <v>26.308391333333333</v>
      </c>
      <c r="K29" s="20">
        <v>250</v>
      </c>
      <c r="L29" s="20" t="s">
        <v>89</v>
      </c>
      <c r="M29" s="20" t="s">
        <v>76</v>
      </c>
      <c r="N29" s="21">
        <v>13.750938</v>
      </c>
      <c r="O29" s="14">
        <f t="shared" ref="O29" si="54">AVERAGE(N29:N31)</f>
        <v>13.648876666666666</v>
      </c>
      <c r="P29" s="20">
        <v>253</v>
      </c>
      <c r="Q29" s="20" t="s">
        <v>89</v>
      </c>
      <c r="R29" s="20" t="s">
        <v>77</v>
      </c>
      <c r="S29" s="12">
        <v>16.949984000000001</v>
      </c>
      <c r="T29" s="9">
        <f>AVERAGE(S30:S31)</f>
        <v>14.7151695</v>
      </c>
      <c r="U29" s="20">
        <v>256</v>
      </c>
      <c r="V29" s="20" t="s">
        <v>89</v>
      </c>
      <c r="W29" s="20" t="s">
        <v>78</v>
      </c>
      <c r="X29" s="21">
        <v>20.116682000000001</v>
      </c>
      <c r="Y29" s="14">
        <f t="shared" ref="Y29" si="55">AVERAGE(X29:X31)</f>
        <v>20.142801333333335</v>
      </c>
      <c r="Z29" s="20">
        <v>259</v>
      </c>
      <c r="AA29" s="20" t="s">
        <v>89</v>
      </c>
      <c r="AB29" s="20" t="s">
        <v>79</v>
      </c>
      <c r="AC29" s="21">
        <v>19.502103999999999</v>
      </c>
      <c r="AD29" s="14">
        <f t="shared" ref="AD29" si="56">AVERAGE(AC29:AC31)</f>
        <v>19.56940333333333</v>
      </c>
      <c r="AE29" s="20">
        <v>247</v>
      </c>
      <c r="AF29" s="20" t="s">
        <v>89</v>
      </c>
      <c r="AG29" s="20" t="s">
        <v>81</v>
      </c>
      <c r="AH29" s="21">
        <v>26.123771999999999</v>
      </c>
      <c r="AI29" s="14">
        <f t="shared" ref="AI29" si="57">AVERAGE(AH29:AH31)</f>
        <v>26.440549333333333</v>
      </c>
      <c r="AJ29" s="20">
        <v>262</v>
      </c>
      <c r="AK29" s="20" t="s">
        <v>89</v>
      </c>
      <c r="AL29" s="20" t="s">
        <v>82</v>
      </c>
      <c r="AM29" s="21">
        <v>20.182274</v>
      </c>
      <c r="AN29" s="14">
        <f t="shared" ref="AN29" si="58">AVERAGE(AM29:AM31)</f>
        <v>20.153628666666666</v>
      </c>
      <c r="AP29" s="14">
        <f>E29-AN29</f>
        <v>5.9974130000000017</v>
      </c>
      <c r="AQ29" s="14">
        <f>J29-AN29</f>
        <v>6.1547626666666666</v>
      </c>
      <c r="AR29" s="14">
        <f>O29-AN29</f>
        <v>-6.5047519999999999</v>
      </c>
      <c r="AS29" s="14">
        <f>T29-AN29</f>
        <v>-5.4384591666666662</v>
      </c>
      <c r="AT29" s="14">
        <f>Y29-AN29</f>
        <v>-1.0827333333331524E-2</v>
      </c>
      <c r="AU29" s="14">
        <f>AD29-AN29</f>
        <v>-0.58422533333333604</v>
      </c>
      <c r="AV29" s="14">
        <f>AI29-AN29</f>
        <v>6.286920666666667</v>
      </c>
      <c r="AW29" s="6">
        <v>0</v>
      </c>
      <c r="AX29" s="6">
        <v>0</v>
      </c>
      <c r="AY29" s="6">
        <v>0</v>
      </c>
      <c r="AZ29" s="6">
        <v>0</v>
      </c>
      <c r="BA29" s="6">
        <v>0</v>
      </c>
      <c r="BB29" s="6">
        <v>0</v>
      </c>
      <c r="BC29" s="6">
        <v>0</v>
      </c>
    </row>
    <row r="30" spans="1:55">
      <c r="A30" s="20">
        <v>242</v>
      </c>
      <c r="B30" s="20" t="s">
        <v>89</v>
      </c>
      <c r="C30" s="20" t="s">
        <v>74</v>
      </c>
      <c r="D30" s="21">
        <v>26.24616</v>
      </c>
      <c r="F30" s="20">
        <v>245</v>
      </c>
      <c r="G30" s="20" t="s">
        <v>89</v>
      </c>
      <c r="H30" s="20" t="s">
        <v>75</v>
      </c>
      <c r="I30" s="21">
        <v>26.33475</v>
      </c>
      <c r="K30" s="20">
        <v>251</v>
      </c>
      <c r="L30" s="20" t="s">
        <v>89</v>
      </c>
      <c r="M30" s="20" t="s">
        <v>76</v>
      </c>
      <c r="N30" s="21">
        <v>13.813955</v>
      </c>
      <c r="P30" s="20">
        <v>254</v>
      </c>
      <c r="Q30" s="20" t="s">
        <v>89</v>
      </c>
      <c r="R30" s="20" t="s">
        <v>77</v>
      </c>
      <c r="S30" s="22">
        <v>14.686805</v>
      </c>
      <c r="T30" s="17"/>
      <c r="U30" s="20">
        <v>257</v>
      </c>
      <c r="V30" s="20" t="s">
        <v>89</v>
      </c>
      <c r="W30" s="20" t="s">
        <v>78</v>
      </c>
      <c r="X30" s="21">
        <v>20.178108000000002</v>
      </c>
      <c r="Z30" s="20">
        <v>260</v>
      </c>
      <c r="AA30" s="20" t="s">
        <v>89</v>
      </c>
      <c r="AB30" s="20" t="s">
        <v>79</v>
      </c>
      <c r="AC30" s="21">
        <v>19.682178</v>
      </c>
      <c r="AE30" s="20">
        <v>248</v>
      </c>
      <c r="AF30" s="20" t="s">
        <v>89</v>
      </c>
      <c r="AG30" s="20" t="s">
        <v>81</v>
      </c>
      <c r="AH30" s="21">
        <v>26.244530000000001</v>
      </c>
      <c r="AJ30" s="20">
        <v>263</v>
      </c>
      <c r="AK30" s="20" t="s">
        <v>89</v>
      </c>
      <c r="AL30" s="20" t="s">
        <v>82</v>
      </c>
      <c r="AM30" s="21">
        <v>20.168728000000002</v>
      </c>
    </row>
    <row r="31" spans="1:55" ht="14" thickBot="1">
      <c r="A31" s="20">
        <v>243</v>
      </c>
      <c r="B31" s="20" t="s">
        <v>89</v>
      </c>
      <c r="C31" s="20" t="s">
        <v>74</v>
      </c>
      <c r="D31" s="21">
        <v>26.241755000000001</v>
      </c>
      <c r="F31" s="20">
        <v>246</v>
      </c>
      <c r="G31" s="20" t="s">
        <v>89</v>
      </c>
      <c r="H31" s="20" t="s">
        <v>75</v>
      </c>
      <c r="I31" s="21">
        <v>26.299499999999998</v>
      </c>
      <c r="K31" s="20">
        <v>252</v>
      </c>
      <c r="L31" s="20" t="s">
        <v>89</v>
      </c>
      <c r="M31" s="20" t="s">
        <v>76</v>
      </c>
      <c r="N31" s="21">
        <v>13.381736999999999</v>
      </c>
      <c r="P31" s="20">
        <v>255</v>
      </c>
      <c r="Q31" s="20" t="s">
        <v>89</v>
      </c>
      <c r="R31" s="20" t="s">
        <v>77</v>
      </c>
      <c r="S31" s="23">
        <v>14.743534</v>
      </c>
      <c r="T31" s="18"/>
      <c r="U31" s="20">
        <v>258</v>
      </c>
      <c r="V31" s="20" t="s">
        <v>89</v>
      </c>
      <c r="W31" s="20" t="s">
        <v>78</v>
      </c>
      <c r="X31" s="21">
        <v>20.133614000000001</v>
      </c>
      <c r="Z31" s="20">
        <v>261</v>
      </c>
      <c r="AA31" s="20" t="s">
        <v>89</v>
      </c>
      <c r="AB31" s="20" t="s">
        <v>79</v>
      </c>
      <c r="AC31" s="21">
        <v>19.523928000000002</v>
      </c>
      <c r="AE31" s="20">
        <v>249</v>
      </c>
      <c r="AF31" s="20" t="s">
        <v>89</v>
      </c>
      <c r="AG31" s="20" t="s">
        <v>81</v>
      </c>
      <c r="AH31" s="21">
        <v>26.953346</v>
      </c>
      <c r="AJ31" s="20">
        <v>264</v>
      </c>
      <c r="AK31" s="20" t="s">
        <v>89</v>
      </c>
      <c r="AL31" s="20" t="s">
        <v>82</v>
      </c>
      <c r="AM31" s="21">
        <v>20.109884000000001</v>
      </c>
    </row>
    <row r="32" spans="1:55">
      <c r="A32" s="20">
        <v>265</v>
      </c>
      <c r="B32" s="20" t="s">
        <v>90</v>
      </c>
      <c r="C32" s="20" t="s">
        <v>74</v>
      </c>
      <c r="D32" s="21">
        <v>26.775915000000001</v>
      </c>
      <c r="E32" s="14">
        <f t="shared" ref="E32" si="59">AVERAGE(D32:D34)</f>
        <v>26.961124333333334</v>
      </c>
      <c r="F32" s="20">
        <v>268</v>
      </c>
      <c r="G32" s="20" t="s">
        <v>90</v>
      </c>
      <c r="H32" s="20" t="s">
        <v>75</v>
      </c>
      <c r="I32" s="21">
        <v>27.007162000000001</v>
      </c>
      <c r="J32" s="14">
        <f t="shared" ref="J32" si="60">AVERAGE(I32:I34)</f>
        <v>26.967747333333335</v>
      </c>
      <c r="K32" s="20">
        <v>274</v>
      </c>
      <c r="L32" s="20" t="s">
        <v>90</v>
      </c>
      <c r="M32" s="20" t="s">
        <v>76</v>
      </c>
      <c r="N32" s="21">
        <v>14.380233</v>
      </c>
      <c r="O32" s="14">
        <f t="shared" ref="O32" si="61">AVERAGE(N32:N34)</f>
        <v>14.339691666666667</v>
      </c>
      <c r="P32" s="20">
        <v>277</v>
      </c>
      <c r="Q32" s="20" t="s">
        <v>90</v>
      </c>
      <c r="R32" s="20" t="s">
        <v>77</v>
      </c>
      <c r="S32" s="12">
        <v>17.217562000000001</v>
      </c>
      <c r="T32" s="9">
        <f>AVERAGE(S33:S34)</f>
        <v>15.253467499999999</v>
      </c>
      <c r="U32" s="20">
        <v>280</v>
      </c>
      <c r="V32" s="20" t="s">
        <v>90</v>
      </c>
      <c r="W32" s="20" t="s">
        <v>78</v>
      </c>
      <c r="X32" s="21">
        <v>20.897120000000001</v>
      </c>
      <c r="Y32" s="14">
        <f t="shared" ref="Y32" si="62">AVERAGE(X32:X34)</f>
        <v>20.877762666666666</v>
      </c>
      <c r="Z32" s="20">
        <v>283</v>
      </c>
      <c r="AA32" s="20" t="s">
        <v>90</v>
      </c>
      <c r="AB32" s="20" t="s">
        <v>79</v>
      </c>
      <c r="AC32" s="21">
        <v>20.166899999999998</v>
      </c>
      <c r="AD32" s="14">
        <f t="shared" ref="AD32" si="63">AVERAGE(AC32:AC34)</f>
        <v>20.230470999999998</v>
      </c>
      <c r="AE32" s="20">
        <v>271</v>
      </c>
      <c r="AF32" s="20" t="s">
        <v>90</v>
      </c>
      <c r="AG32" s="20" t="s">
        <v>81</v>
      </c>
      <c r="AH32" s="21">
        <v>26.633327000000001</v>
      </c>
      <c r="AI32" s="14">
        <f t="shared" ref="AI32" si="64">AVERAGE(AH32:AH34)</f>
        <v>26.681687</v>
      </c>
      <c r="AJ32" s="20">
        <v>286</v>
      </c>
      <c r="AK32" s="20" t="s">
        <v>90</v>
      </c>
      <c r="AL32" s="20" t="s">
        <v>82</v>
      </c>
      <c r="AM32" s="21">
        <v>20.953790000000001</v>
      </c>
      <c r="AN32" s="14">
        <f t="shared" ref="AN32" si="65">AVERAGE(AM32:AM34)</f>
        <v>20.882508999999999</v>
      </c>
      <c r="AP32" s="14">
        <f>E32-AN32</f>
        <v>6.0786153333333353</v>
      </c>
      <c r="AQ32" s="14">
        <f>J32-AN32</f>
        <v>6.0852383333333364</v>
      </c>
      <c r="AR32" s="14">
        <f>O32-AN32</f>
        <v>-6.5428173333333319</v>
      </c>
      <c r="AS32" s="14">
        <f>T32-AN32</f>
        <v>-5.6290414999999996</v>
      </c>
      <c r="AT32" s="14">
        <f>Y32-AN32</f>
        <v>-4.7463333333332969E-3</v>
      </c>
      <c r="AU32" s="14">
        <f>AD32-AN32</f>
        <v>-0.65203800000000101</v>
      </c>
      <c r="AV32" s="14">
        <f>AI32-AN32</f>
        <v>5.7991780000000013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0</v>
      </c>
      <c r="BC32" s="6">
        <v>0</v>
      </c>
    </row>
    <row r="33" spans="1:55">
      <c r="A33" s="20">
        <v>266</v>
      </c>
      <c r="B33" s="20" t="s">
        <v>90</v>
      </c>
      <c r="C33" s="20" t="s">
        <v>74</v>
      </c>
      <c r="D33" s="21">
        <v>27.049215</v>
      </c>
      <c r="F33" s="20">
        <v>269</v>
      </c>
      <c r="G33" s="20" t="s">
        <v>90</v>
      </c>
      <c r="H33" s="20" t="s">
        <v>75</v>
      </c>
      <c r="I33" s="21">
        <v>26.947216000000001</v>
      </c>
      <c r="K33" s="20">
        <v>275</v>
      </c>
      <c r="L33" s="20" t="s">
        <v>90</v>
      </c>
      <c r="M33" s="20" t="s">
        <v>76</v>
      </c>
      <c r="N33" s="21">
        <v>14.462047999999999</v>
      </c>
      <c r="P33" s="20">
        <v>278</v>
      </c>
      <c r="Q33" s="20" t="s">
        <v>90</v>
      </c>
      <c r="R33" s="20" t="s">
        <v>77</v>
      </c>
      <c r="S33" s="22">
        <v>15.192523</v>
      </c>
      <c r="T33" s="17"/>
      <c r="U33" s="20">
        <v>281</v>
      </c>
      <c r="V33" s="20" t="s">
        <v>90</v>
      </c>
      <c r="W33" s="20" t="s">
        <v>78</v>
      </c>
      <c r="X33" s="21">
        <v>20.894725999999999</v>
      </c>
      <c r="Z33" s="20">
        <v>284</v>
      </c>
      <c r="AA33" s="20" t="s">
        <v>90</v>
      </c>
      <c r="AB33" s="20" t="s">
        <v>79</v>
      </c>
      <c r="AC33" s="21">
        <v>20.28144</v>
      </c>
      <c r="AE33" s="20">
        <v>272</v>
      </c>
      <c r="AF33" s="20" t="s">
        <v>90</v>
      </c>
      <c r="AG33" s="20" t="s">
        <v>81</v>
      </c>
      <c r="AH33" s="21">
        <v>26.676504000000001</v>
      </c>
      <c r="AJ33" s="20">
        <v>287</v>
      </c>
      <c r="AK33" s="20" t="s">
        <v>90</v>
      </c>
      <c r="AL33" s="20" t="s">
        <v>82</v>
      </c>
      <c r="AM33" s="21">
        <v>20.916060999999999</v>
      </c>
    </row>
    <row r="34" spans="1:55" ht="14" thickBot="1">
      <c r="A34" s="20">
        <v>267</v>
      </c>
      <c r="B34" s="20" t="s">
        <v>90</v>
      </c>
      <c r="C34" s="20" t="s">
        <v>74</v>
      </c>
      <c r="D34" s="21">
        <v>27.058243000000001</v>
      </c>
      <c r="F34" s="20">
        <v>270</v>
      </c>
      <c r="G34" s="20" t="s">
        <v>90</v>
      </c>
      <c r="H34" s="20" t="s">
        <v>75</v>
      </c>
      <c r="I34" s="21">
        <v>26.948864</v>
      </c>
      <c r="K34" s="20">
        <v>276</v>
      </c>
      <c r="L34" s="20" t="s">
        <v>90</v>
      </c>
      <c r="M34" s="20" t="s">
        <v>76</v>
      </c>
      <c r="N34" s="21">
        <v>14.176793999999999</v>
      </c>
      <c r="P34" s="20">
        <v>279</v>
      </c>
      <c r="Q34" s="20" t="s">
        <v>90</v>
      </c>
      <c r="R34" s="20" t="s">
        <v>77</v>
      </c>
      <c r="S34" s="23">
        <v>15.314412000000001</v>
      </c>
      <c r="T34" s="18"/>
      <c r="U34" s="20">
        <v>282</v>
      </c>
      <c r="V34" s="20" t="s">
        <v>90</v>
      </c>
      <c r="W34" s="20" t="s">
        <v>78</v>
      </c>
      <c r="X34" s="21">
        <v>20.841442000000001</v>
      </c>
      <c r="Z34" s="20">
        <v>285</v>
      </c>
      <c r="AA34" s="20" t="s">
        <v>90</v>
      </c>
      <c r="AB34" s="20" t="s">
        <v>79</v>
      </c>
      <c r="AC34" s="21">
        <v>20.243072999999999</v>
      </c>
      <c r="AE34" s="20">
        <v>273</v>
      </c>
      <c r="AF34" s="20" t="s">
        <v>90</v>
      </c>
      <c r="AG34" s="20" t="s">
        <v>81</v>
      </c>
      <c r="AH34" s="21">
        <v>26.735230000000001</v>
      </c>
      <c r="AJ34" s="20">
        <v>288</v>
      </c>
      <c r="AK34" s="20" t="s">
        <v>90</v>
      </c>
      <c r="AL34" s="20" t="s">
        <v>82</v>
      </c>
      <c r="AM34" s="21">
        <v>20.777676</v>
      </c>
    </row>
    <row r="35" spans="1:55">
      <c r="A35" s="6">
        <v>289</v>
      </c>
      <c r="B35" s="6" t="s">
        <v>90</v>
      </c>
      <c r="C35" s="6" t="s">
        <v>74</v>
      </c>
      <c r="D35" s="14">
        <v>29.644186000000001</v>
      </c>
      <c r="F35" s="6">
        <v>292</v>
      </c>
      <c r="G35" s="6" t="s">
        <v>90</v>
      </c>
      <c r="H35" s="6" t="s">
        <v>75</v>
      </c>
      <c r="I35" s="14">
        <v>29.546050999999999</v>
      </c>
      <c r="K35" s="6">
        <v>298</v>
      </c>
      <c r="L35" s="6" t="s">
        <v>90</v>
      </c>
      <c r="M35" s="6" t="s">
        <v>76</v>
      </c>
      <c r="N35" s="14">
        <v>16.635180999999999</v>
      </c>
      <c r="P35" s="6">
        <v>301</v>
      </c>
      <c r="Q35" s="6" t="s">
        <v>90</v>
      </c>
      <c r="R35" s="6" t="s">
        <v>77</v>
      </c>
      <c r="S35" s="14">
        <v>17.829574999999998</v>
      </c>
      <c r="U35" s="6">
        <v>304</v>
      </c>
      <c r="V35" s="6" t="s">
        <v>90</v>
      </c>
      <c r="W35" s="6" t="s">
        <v>78</v>
      </c>
      <c r="X35" s="14">
        <v>23.374516</v>
      </c>
      <c r="Z35" s="6">
        <v>307</v>
      </c>
      <c r="AA35" s="6" t="s">
        <v>90</v>
      </c>
      <c r="AB35" s="6" t="s">
        <v>79</v>
      </c>
      <c r="AC35" s="14">
        <v>22.651157000000001</v>
      </c>
      <c r="AE35" s="6">
        <v>295</v>
      </c>
      <c r="AF35" s="6" t="s">
        <v>90</v>
      </c>
      <c r="AG35" s="6" t="s">
        <v>81</v>
      </c>
      <c r="AH35" s="14">
        <v>29.269031999999999</v>
      </c>
      <c r="AJ35" s="6">
        <v>310</v>
      </c>
      <c r="AK35" s="6" t="s">
        <v>90</v>
      </c>
      <c r="AL35" s="6" t="s">
        <v>82</v>
      </c>
      <c r="AM35" s="14">
        <v>23.418794999999999</v>
      </c>
    </row>
    <row r="36" spans="1:55">
      <c r="A36" s="6">
        <v>290</v>
      </c>
      <c r="B36" s="6" t="s">
        <v>90</v>
      </c>
      <c r="C36" s="6" t="s">
        <v>74</v>
      </c>
      <c r="D36" s="14">
        <v>29.036321999999998</v>
      </c>
      <c r="F36" s="6">
        <v>293</v>
      </c>
      <c r="G36" s="6" t="s">
        <v>90</v>
      </c>
      <c r="H36" s="6" t="s">
        <v>75</v>
      </c>
      <c r="I36" s="14">
        <v>29.505631999999999</v>
      </c>
      <c r="K36" s="6">
        <v>299</v>
      </c>
      <c r="L36" s="6" t="s">
        <v>90</v>
      </c>
      <c r="M36" s="6" t="s">
        <v>76</v>
      </c>
      <c r="N36" s="14">
        <v>16.660139999999998</v>
      </c>
      <c r="P36" s="6">
        <v>302</v>
      </c>
      <c r="Q36" s="6" t="s">
        <v>90</v>
      </c>
      <c r="R36" s="6" t="s">
        <v>77</v>
      </c>
      <c r="S36" s="14">
        <v>17.569696</v>
      </c>
      <c r="U36" s="6">
        <v>305</v>
      </c>
      <c r="V36" s="6" t="s">
        <v>90</v>
      </c>
      <c r="W36" s="6" t="s">
        <v>78</v>
      </c>
      <c r="X36" s="14">
        <v>23.500874</v>
      </c>
      <c r="Z36" s="6">
        <v>308</v>
      </c>
      <c r="AA36" s="6" t="s">
        <v>90</v>
      </c>
      <c r="AB36" s="6" t="s">
        <v>79</v>
      </c>
      <c r="AC36" s="14">
        <v>22.857018</v>
      </c>
      <c r="AE36" s="6">
        <v>296</v>
      </c>
      <c r="AF36" s="6" t="s">
        <v>90</v>
      </c>
      <c r="AG36" s="6" t="s">
        <v>81</v>
      </c>
      <c r="AH36" s="14">
        <v>28.707224</v>
      </c>
      <c r="AJ36" s="6">
        <v>311</v>
      </c>
      <c r="AK36" s="6" t="s">
        <v>90</v>
      </c>
      <c r="AL36" s="6" t="s">
        <v>82</v>
      </c>
      <c r="AM36" s="14">
        <v>23.241049</v>
      </c>
    </row>
    <row r="37" spans="1:55">
      <c r="A37" s="6">
        <v>291</v>
      </c>
      <c r="B37" s="6" t="s">
        <v>90</v>
      </c>
      <c r="C37" s="6" t="s">
        <v>74</v>
      </c>
      <c r="D37" s="14">
        <v>29.735592</v>
      </c>
      <c r="F37" s="6">
        <v>294</v>
      </c>
      <c r="G37" s="6" t="s">
        <v>90</v>
      </c>
      <c r="H37" s="6" t="s">
        <v>75</v>
      </c>
      <c r="I37" s="14">
        <v>29.496157</v>
      </c>
      <c r="K37" s="6">
        <v>300</v>
      </c>
      <c r="L37" s="6" t="s">
        <v>90</v>
      </c>
      <c r="M37" s="6" t="s">
        <v>76</v>
      </c>
      <c r="N37" s="14">
        <v>14.635125</v>
      </c>
      <c r="P37" s="6">
        <v>303</v>
      </c>
      <c r="Q37" s="6" t="s">
        <v>90</v>
      </c>
      <c r="R37" s="6" t="s">
        <v>77</v>
      </c>
      <c r="S37" s="14">
        <v>17.594263000000002</v>
      </c>
      <c r="U37" s="6">
        <v>306</v>
      </c>
      <c r="V37" s="6" t="s">
        <v>90</v>
      </c>
      <c r="W37" s="6" t="s">
        <v>78</v>
      </c>
      <c r="X37" s="14">
        <v>23.423819999999999</v>
      </c>
      <c r="Z37" s="6">
        <v>309</v>
      </c>
      <c r="AA37" s="6" t="s">
        <v>90</v>
      </c>
      <c r="AB37" s="6" t="s">
        <v>79</v>
      </c>
      <c r="AC37" s="14">
        <v>22.793768</v>
      </c>
      <c r="AE37" s="6">
        <v>297</v>
      </c>
      <c r="AF37" s="6" t="s">
        <v>90</v>
      </c>
      <c r="AG37" s="6" t="s">
        <v>81</v>
      </c>
      <c r="AH37" s="14">
        <v>29.24089</v>
      </c>
      <c r="AJ37" s="6">
        <v>312</v>
      </c>
      <c r="AK37" s="6" t="s">
        <v>90</v>
      </c>
      <c r="AL37" s="6" t="s">
        <v>82</v>
      </c>
      <c r="AM37" s="14">
        <v>23.237337</v>
      </c>
    </row>
    <row r="38" spans="1:55">
      <c r="A38" s="6">
        <v>313</v>
      </c>
      <c r="B38" s="6" t="s">
        <v>90</v>
      </c>
      <c r="C38" s="6" t="s">
        <v>74</v>
      </c>
      <c r="D38" s="14">
        <v>31.670625999999999</v>
      </c>
      <c r="F38" s="6">
        <v>316</v>
      </c>
      <c r="G38" s="6" t="s">
        <v>90</v>
      </c>
      <c r="H38" s="6" t="s">
        <v>75</v>
      </c>
      <c r="I38" s="14">
        <v>32.15202</v>
      </c>
      <c r="K38" s="6">
        <v>322</v>
      </c>
      <c r="L38" s="6" t="s">
        <v>90</v>
      </c>
      <c r="M38" s="6" t="s">
        <v>76</v>
      </c>
      <c r="N38" s="14">
        <v>18.852497</v>
      </c>
      <c r="P38" s="6">
        <v>325</v>
      </c>
      <c r="Q38" s="6" t="s">
        <v>90</v>
      </c>
      <c r="R38" s="6" t="s">
        <v>77</v>
      </c>
      <c r="S38" s="14">
        <v>20.126647999999999</v>
      </c>
      <c r="U38" s="6">
        <v>328</v>
      </c>
      <c r="V38" s="6" t="s">
        <v>90</v>
      </c>
      <c r="W38" s="6" t="s">
        <v>78</v>
      </c>
      <c r="X38" s="14">
        <v>25.916588000000001</v>
      </c>
      <c r="Z38" s="6">
        <v>331</v>
      </c>
      <c r="AA38" s="6" t="s">
        <v>90</v>
      </c>
      <c r="AB38" s="6" t="s">
        <v>79</v>
      </c>
      <c r="AC38" s="14">
        <v>25.255465000000001</v>
      </c>
      <c r="AE38" s="6">
        <v>319</v>
      </c>
      <c r="AF38" s="6" t="s">
        <v>90</v>
      </c>
      <c r="AG38" s="6" t="s">
        <v>81</v>
      </c>
      <c r="AH38" s="14">
        <v>31.188065000000002</v>
      </c>
      <c r="AJ38" s="6">
        <v>334</v>
      </c>
      <c r="AK38" s="6" t="s">
        <v>90</v>
      </c>
      <c r="AL38" s="6" t="s">
        <v>82</v>
      </c>
      <c r="AM38" s="14">
        <v>25.610506000000001</v>
      </c>
    </row>
    <row r="39" spans="1:55">
      <c r="A39" s="6">
        <v>314</v>
      </c>
      <c r="B39" s="6" t="s">
        <v>90</v>
      </c>
      <c r="C39" s="6" t="s">
        <v>74</v>
      </c>
      <c r="D39" s="14">
        <v>32.211449999999999</v>
      </c>
      <c r="F39" s="6">
        <v>317</v>
      </c>
      <c r="G39" s="6" t="s">
        <v>90</v>
      </c>
      <c r="H39" s="6" t="s">
        <v>75</v>
      </c>
      <c r="I39" s="14">
        <v>32.086709999999997</v>
      </c>
      <c r="K39" s="6">
        <v>323</v>
      </c>
      <c r="L39" s="6" t="s">
        <v>90</v>
      </c>
      <c r="M39" s="6" t="s">
        <v>76</v>
      </c>
      <c r="N39" s="14">
        <v>19.17841</v>
      </c>
      <c r="P39" s="6">
        <v>326</v>
      </c>
      <c r="Q39" s="6" t="s">
        <v>90</v>
      </c>
      <c r="R39" s="6" t="s">
        <v>77</v>
      </c>
      <c r="S39" s="14">
        <v>20.2347</v>
      </c>
      <c r="U39" s="6">
        <v>329</v>
      </c>
      <c r="V39" s="6" t="s">
        <v>90</v>
      </c>
      <c r="W39" s="6" t="s">
        <v>78</v>
      </c>
      <c r="X39" s="14">
        <v>25.892863999999999</v>
      </c>
      <c r="Z39" s="6">
        <v>332</v>
      </c>
      <c r="AA39" s="6" t="s">
        <v>90</v>
      </c>
      <c r="AB39" s="6" t="s">
        <v>79</v>
      </c>
      <c r="AC39" s="14">
        <v>25.308561000000001</v>
      </c>
      <c r="AE39" s="6">
        <v>320</v>
      </c>
      <c r="AF39" s="6" t="s">
        <v>90</v>
      </c>
      <c r="AG39" s="6" t="s">
        <v>81</v>
      </c>
      <c r="AH39" s="14">
        <v>31.593060999999999</v>
      </c>
      <c r="AJ39" s="6">
        <v>335</v>
      </c>
      <c r="AK39" s="6" t="s">
        <v>90</v>
      </c>
      <c r="AL39" s="6" t="s">
        <v>82</v>
      </c>
      <c r="AM39" s="14">
        <v>25.745258</v>
      </c>
    </row>
    <row r="40" spans="1:55">
      <c r="A40" s="6">
        <v>315</v>
      </c>
      <c r="B40" s="6" t="s">
        <v>90</v>
      </c>
      <c r="C40" s="6" t="s">
        <v>74</v>
      </c>
      <c r="D40" s="14">
        <v>32.065662000000003</v>
      </c>
      <c r="F40" s="6">
        <v>318</v>
      </c>
      <c r="G40" s="6" t="s">
        <v>90</v>
      </c>
      <c r="H40" s="6" t="s">
        <v>75</v>
      </c>
      <c r="I40" s="14">
        <v>32.047550000000001</v>
      </c>
      <c r="K40" s="6">
        <v>324</v>
      </c>
      <c r="L40" s="6" t="s">
        <v>90</v>
      </c>
      <c r="M40" s="6" t="s">
        <v>76</v>
      </c>
      <c r="N40" s="14">
        <v>18.773569999999999</v>
      </c>
      <c r="P40" s="6">
        <v>327</v>
      </c>
      <c r="Q40" s="6" t="s">
        <v>90</v>
      </c>
      <c r="R40" s="6" t="s">
        <v>77</v>
      </c>
      <c r="S40" s="14">
        <v>20.101852000000001</v>
      </c>
      <c r="U40" s="6">
        <v>330</v>
      </c>
      <c r="V40" s="6" t="s">
        <v>90</v>
      </c>
      <c r="W40" s="6" t="s">
        <v>78</v>
      </c>
      <c r="X40" s="14">
        <v>25.914204000000002</v>
      </c>
      <c r="Z40" s="6">
        <v>333</v>
      </c>
      <c r="AA40" s="6" t="s">
        <v>90</v>
      </c>
      <c r="AB40" s="6" t="s">
        <v>79</v>
      </c>
      <c r="AC40" s="14">
        <v>25.474257999999999</v>
      </c>
      <c r="AE40" s="6">
        <v>321</v>
      </c>
      <c r="AF40" s="6" t="s">
        <v>90</v>
      </c>
      <c r="AG40" s="6" t="s">
        <v>81</v>
      </c>
      <c r="AH40" s="14">
        <v>31.565667999999999</v>
      </c>
      <c r="AJ40" s="6">
        <v>336</v>
      </c>
      <c r="AK40" s="6" t="s">
        <v>90</v>
      </c>
      <c r="AL40" s="6" t="s">
        <v>82</v>
      </c>
      <c r="AM40" s="14">
        <v>25.660457999999998</v>
      </c>
    </row>
    <row r="41" spans="1:55">
      <c r="A41" s="6">
        <v>337</v>
      </c>
      <c r="B41" s="6" t="s">
        <v>90</v>
      </c>
      <c r="C41" s="6" t="s">
        <v>74</v>
      </c>
      <c r="D41" s="14">
        <v>33.674126000000001</v>
      </c>
      <c r="F41" s="6">
        <v>340</v>
      </c>
      <c r="G41" s="6" t="s">
        <v>90</v>
      </c>
      <c r="H41" s="6" t="s">
        <v>75</v>
      </c>
      <c r="I41" s="14">
        <v>34.613750000000003</v>
      </c>
      <c r="K41" s="6">
        <v>346</v>
      </c>
      <c r="L41" s="6" t="s">
        <v>90</v>
      </c>
      <c r="M41" s="6" t="s">
        <v>76</v>
      </c>
      <c r="N41" s="14">
        <v>21.459536</v>
      </c>
      <c r="P41" s="6">
        <v>349</v>
      </c>
      <c r="Q41" s="6" t="s">
        <v>90</v>
      </c>
      <c r="R41" s="6" t="s">
        <v>77</v>
      </c>
      <c r="S41" s="14">
        <v>22.566866000000001</v>
      </c>
      <c r="U41" s="6">
        <v>352</v>
      </c>
      <c r="V41" s="6" t="s">
        <v>90</v>
      </c>
      <c r="W41" s="6" t="s">
        <v>78</v>
      </c>
      <c r="X41" s="14">
        <v>28.257427</v>
      </c>
      <c r="Z41" s="6">
        <v>355</v>
      </c>
      <c r="AA41" s="6" t="s">
        <v>90</v>
      </c>
      <c r="AB41" s="6" t="s">
        <v>79</v>
      </c>
      <c r="AC41" s="14">
        <v>27.931277999999999</v>
      </c>
      <c r="AE41" s="6">
        <v>343</v>
      </c>
      <c r="AF41" s="6" t="s">
        <v>90</v>
      </c>
      <c r="AG41" s="6" t="s">
        <v>81</v>
      </c>
      <c r="AH41" s="14">
        <v>34.735183999999997</v>
      </c>
      <c r="AJ41" s="6">
        <v>358</v>
      </c>
      <c r="AK41" s="6" t="s">
        <v>90</v>
      </c>
      <c r="AL41" s="6" t="s">
        <v>82</v>
      </c>
      <c r="AM41" s="14">
        <v>27.97157</v>
      </c>
    </row>
    <row r="42" spans="1:55">
      <c r="A42" s="6">
        <v>338</v>
      </c>
      <c r="B42" s="6" t="s">
        <v>90</v>
      </c>
      <c r="C42" s="6" t="s">
        <v>74</v>
      </c>
      <c r="D42" s="14">
        <v>35.664319999999996</v>
      </c>
      <c r="F42" s="6">
        <v>341</v>
      </c>
      <c r="G42" s="6" t="s">
        <v>90</v>
      </c>
      <c r="H42" s="6" t="s">
        <v>75</v>
      </c>
      <c r="I42" s="14">
        <v>35.922820000000002</v>
      </c>
      <c r="K42" s="6">
        <v>347</v>
      </c>
      <c r="L42" s="6" t="s">
        <v>90</v>
      </c>
      <c r="M42" s="6" t="s">
        <v>76</v>
      </c>
      <c r="N42" s="14">
        <v>21.386150000000001</v>
      </c>
      <c r="P42" s="6">
        <v>350</v>
      </c>
      <c r="Q42" s="6" t="s">
        <v>90</v>
      </c>
      <c r="R42" s="6" t="s">
        <v>77</v>
      </c>
      <c r="S42" s="14">
        <v>22.533386</v>
      </c>
      <c r="U42" s="6">
        <v>353</v>
      </c>
      <c r="V42" s="6" t="s">
        <v>90</v>
      </c>
      <c r="W42" s="6" t="s">
        <v>78</v>
      </c>
      <c r="X42" s="14">
        <v>28.357949999999999</v>
      </c>
      <c r="Z42" s="6">
        <v>356</v>
      </c>
      <c r="AA42" s="6" t="s">
        <v>90</v>
      </c>
      <c r="AB42" s="6" t="s">
        <v>79</v>
      </c>
      <c r="AC42" s="14">
        <v>27.844162000000001</v>
      </c>
      <c r="AE42" s="6">
        <v>344</v>
      </c>
      <c r="AF42" s="6" t="s">
        <v>90</v>
      </c>
      <c r="AG42" s="6" t="s">
        <v>81</v>
      </c>
      <c r="AH42" s="14">
        <v>32.945700000000002</v>
      </c>
      <c r="AJ42" s="6">
        <v>359</v>
      </c>
      <c r="AK42" s="6" t="s">
        <v>90</v>
      </c>
      <c r="AL42" s="6" t="s">
        <v>82</v>
      </c>
      <c r="AM42" s="14">
        <v>27.868580000000001</v>
      </c>
    </row>
    <row r="43" spans="1:55">
      <c r="A43" s="6">
        <v>339</v>
      </c>
      <c r="B43" s="6" t="s">
        <v>90</v>
      </c>
      <c r="C43" s="6" t="s">
        <v>74</v>
      </c>
      <c r="D43" s="14">
        <v>35.944865999999998</v>
      </c>
      <c r="F43" s="6">
        <v>342</v>
      </c>
      <c r="G43" s="6" t="s">
        <v>90</v>
      </c>
      <c r="H43" s="6" t="s">
        <v>75</v>
      </c>
      <c r="I43" s="14">
        <v>34.036906999999999</v>
      </c>
      <c r="K43" s="6">
        <v>348</v>
      </c>
      <c r="L43" s="6" t="s">
        <v>90</v>
      </c>
      <c r="M43" s="6" t="s">
        <v>76</v>
      </c>
      <c r="N43" s="14">
        <v>21.348043000000001</v>
      </c>
      <c r="P43" s="6">
        <v>351</v>
      </c>
      <c r="Q43" s="6" t="s">
        <v>90</v>
      </c>
      <c r="R43" s="6" t="s">
        <v>77</v>
      </c>
      <c r="S43" s="14">
        <v>22.400112</v>
      </c>
      <c r="U43" s="6">
        <v>354</v>
      </c>
      <c r="V43" s="6" t="s">
        <v>90</v>
      </c>
      <c r="W43" s="6" t="s">
        <v>78</v>
      </c>
      <c r="X43" s="14">
        <v>28.505064000000001</v>
      </c>
      <c r="Z43" s="6">
        <v>357</v>
      </c>
      <c r="AA43" s="6" t="s">
        <v>90</v>
      </c>
      <c r="AB43" s="6" t="s">
        <v>79</v>
      </c>
      <c r="AC43" s="14">
        <v>27.793762000000001</v>
      </c>
      <c r="AE43" s="6">
        <v>345</v>
      </c>
      <c r="AF43" s="6" t="s">
        <v>90</v>
      </c>
      <c r="AG43" s="6" t="s">
        <v>81</v>
      </c>
      <c r="AH43" s="14">
        <v>34.654739999999997</v>
      </c>
      <c r="AJ43" s="6">
        <v>360</v>
      </c>
      <c r="AK43" s="6" t="s">
        <v>90</v>
      </c>
      <c r="AL43" s="6" t="s">
        <v>82</v>
      </c>
      <c r="AM43" s="14">
        <v>28.033311999999999</v>
      </c>
    </row>
    <row r="44" spans="1:55">
      <c r="A44" s="6">
        <v>73</v>
      </c>
      <c r="B44" s="6" t="s">
        <v>91</v>
      </c>
      <c r="C44" s="6" t="s">
        <v>74</v>
      </c>
      <c r="D44" s="14">
        <v>26.319994000000001</v>
      </c>
      <c r="E44" s="14">
        <f t="shared" ref="E44" si="66">AVERAGE(D44:D46)</f>
        <v>26.200066333333336</v>
      </c>
      <c r="F44" s="6">
        <v>76</v>
      </c>
      <c r="G44" s="6" t="s">
        <v>91</v>
      </c>
      <c r="H44" s="6" t="s">
        <v>75</v>
      </c>
      <c r="I44" s="14">
        <v>26.768196</v>
      </c>
      <c r="J44" s="14">
        <f t="shared" ref="J44" si="67">AVERAGE(I44:I46)</f>
        <v>26.780011999999999</v>
      </c>
      <c r="K44" s="6">
        <v>82</v>
      </c>
      <c r="L44" s="6" t="s">
        <v>91</v>
      </c>
      <c r="M44" s="6" t="s">
        <v>76</v>
      </c>
      <c r="N44" s="14">
        <v>14.412194</v>
      </c>
      <c r="O44" s="14">
        <f t="shared" ref="O44" si="68">AVERAGE(N44:N46)</f>
        <v>14.517766</v>
      </c>
      <c r="P44" s="6">
        <v>85</v>
      </c>
      <c r="Q44" s="6" t="s">
        <v>91</v>
      </c>
      <c r="R44" s="6" t="s">
        <v>77</v>
      </c>
      <c r="S44" s="14">
        <v>14.506627999999999</v>
      </c>
      <c r="T44" s="14">
        <f t="shared" ref="T44" si="69">AVERAGE(S44:S46)</f>
        <v>14.625642999999998</v>
      </c>
      <c r="U44" s="6">
        <v>88</v>
      </c>
      <c r="V44" s="6" t="s">
        <v>91</v>
      </c>
      <c r="W44" s="6" t="s">
        <v>78</v>
      </c>
      <c r="X44" s="14">
        <v>20.021452</v>
      </c>
      <c r="Y44" s="14">
        <f t="shared" ref="Y44" si="70">AVERAGE(X44:X46)</f>
        <v>20.051847666666667</v>
      </c>
      <c r="Z44" s="6">
        <v>91</v>
      </c>
      <c r="AA44" s="6" t="s">
        <v>91</v>
      </c>
      <c r="AB44" s="6" t="s">
        <v>79</v>
      </c>
      <c r="AC44" s="14">
        <v>19.452766</v>
      </c>
      <c r="AD44" s="14">
        <f t="shared" ref="AD44" si="71">AVERAGE(AC44:AC46)</f>
        <v>19.433176666666665</v>
      </c>
      <c r="AE44" s="6">
        <v>79</v>
      </c>
      <c r="AF44" s="6" t="s">
        <v>91</v>
      </c>
      <c r="AG44" s="6" t="s">
        <v>81</v>
      </c>
      <c r="AH44" s="14">
        <v>25.933782999999998</v>
      </c>
      <c r="AI44" s="14">
        <f t="shared" ref="AI44" si="72">AVERAGE(AH44:AH46)</f>
        <v>26.160364999999999</v>
      </c>
      <c r="AJ44" s="6">
        <v>94</v>
      </c>
      <c r="AK44" s="6" t="s">
        <v>91</v>
      </c>
      <c r="AL44" s="6" t="s">
        <v>82</v>
      </c>
      <c r="AM44" s="14">
        <v>20.201823999999998</v>
      </c>
      <c r="AN44" s="14">
        <f t="shared" ref="AN44" si="73">AVERAGE(AM44:AM46)</f>
        <v>20.137950666666665</v>
      </c>
      <c r="AP44" s="14">
        <f>E44-AN44</f>
        <v>6.0621156666666707</v>
      </c>
      <c r="AQ44" s="14">
        <f>J44-AN44</f>
        <v>6.6420613333333343</v>
      </c>
      <c r="AR44" s="14">
        <f>O44-AN44</f>
        <v>-5.6201846666666651</v>
      </c>
      <c r="AS44" s="14">
        <f>T44-AN44</f>
        <v>-5.5123076666666666</v>
      </c>
      <c r="AT44" s="14">
        <f>Y44-AN44</f>
        <v>-8.610299999999782E-2</v>
      </c>
      <c r="AU44" s="14">
        <f>AD44-AN44</f>
        <v>-0.70477400000000046</v>
      </c>
      <c r="AV44" s="14">
        <f>AI44-AN44</f>
        <v>6.0224143333333338</v>
      </c>
      <c r="AW44" s="14">
        <f>AP44-AP26</f>
        <v>2.7158333333343165E-2</v>
      </c>
      <c r="AX44" s="14">
        <f t="shared" ref="AX44:BC44" si="74">AQ44-AQ26</f>
        <v>0.52561533333333443</v>
      </c>
      <c r="AY44" s="14">
        <f t="shared" si="74"/>
        <v>0.72551633333333676</v>
      </c>
      <c r="AZ44" s="14">
        <f t="shared" si="74"/>
        <v>-1.0917999999996653E-2</v>
      </c>
      <c r="BA44" s="14">
        <f t="shared" si="74"/>
        <v>1.6863666666672827E-2</v>
      </c>
      <c r="BB44" s="14">
        <f t="shared" si="74"/>
        <v>-0.15694999999999837</v>
      </c>
      <c r="BC44" s="14">
        <f t="shared" si="74"/>
        <v>8.8058666666668728E-2</v>
      </c>
    </row>
    <row r="45" spans="1:55">
      <c r="A45" s="6">
        <v>74</v>
      </c>
      <c r="B45" s="6" t="s">
        <v>91</v>
      </c>
      <c r="C45" s="6" t="s">
        <v>74</v>
      </c>
      <c r="D45" s="14">
        <v>26.075087</v>
      </c>
      <c r="F45" s="6">
        <v>77</v>
      </c>
      <c r="G45" s="6" t="s">
        <v>91</v>
      </c>
      <c r="H45" s="6" t="s">
        <v>75</v>
      </c>
      <c r="I45" s="14">
        <v>26.808133999999999</v>
      </c>
      <c r="K45" s="6">
        <v>83</v>
      </c>
      <c r="L45" s="6" t="s">
        <v>91</v>
      </c>
      <c r="M45" s="6" t="s">
        <v>76</v>
      </c>
      <c r="N45" s="14">
        <v>14.597543</v>
      </c>
      <c r="P45" s="6">
        <v>86</v>
      </c>
      <c r="Q45" s="6" t="s">
        <v>91</v>
      </c>
      <c r="R45" s="6" t="s">
        <v>77</v>
      </c>
      <c r="S45" s="14">
        <v>14.783961</v>
      </c>
      <c r="U45" s="6">
        <v>89</v>
      </c>
      <c r="V45" s="6" t="s">
        <v>91</v>
      </c>
      <c r="W45" s="6" t="s">
        <v>78</v>
      </c>
      <c r="X45" s="14">
        <v>20.087996</v>
      </c>
      <c r="Z45" s="6">
        <v>92</v>
      </c>
      <c r="AA45" s="6" t="s">
        <v>91</v>
      </c>
      <c r="AB45" s="6" t="s">
        <v>79</v>
      </c>
      <c r="AC45" s="14">
        <v>19.393540000000002</v>
      </c>
      <c r="AE45" s="6">
        <v>80</v>
      </c>
      <c r="AF45" s="6" t="s">
        <v>91</v>
      </c>
      <c r="AG45" s="6" t="s">
        <v>81</v>
      </c>
      <c r="AH45" s="14">
        <v>26.292373999999999</v>
      </c>
      <c r="AJ45" s="6">
        <v>95</v>
      </c>
      <c r="AK45" s="6" t="s">
        <v>91</v>
      </c>
      <c r="AL45" s="6" t="s">
        <v>82</v>
      </c>
      <c r="AM45" s="14">
        <v>20.213844000000002</v>
      </c>
    </row>
    <row r="46" spans="1:55">
      <c r="A46" s="6">
        <v>75</v>
      </c>
      <c r="B46" s="6" t="s">
        <v>91</v>
      </c>
      <c r="C46" s="6" t="s">
        <v>74</v>
      </c>
      <c r="D46" s="14">
        <v>26.205117999999999</v>
      </c>
      <c r="F46" s="6">
        <v>78</v>
      </c>
      <c r="G46" s="6" t="s">
        <v>91</v>
      </c>
      <c r="H46" s="6" t="s">
        <v>75</v>
      </c>
      <c r="I46" s="14">
        <v>26.763705999999999</v>
      </c>
      <c r="K46" s="6">
        <v>84</v>
      </c>
      <c r="L46" s="6" t="s">
        <v>91</v>
      </c>
      <c r="M46" s="6" t="s">
        <v>76</v>
      </c>
      <c r="N46" s="14">
        <v>14.543561</v>
      </c>
      <c r="P46" s="6">
        <v>87</v>
      </c>
      <c r="Q46" s="6" t="s">
        <v>91</v>
      </c>
      <c r="R46" s="6" t="s">
        <v>77</v>
      </c>
      <c r="S46" s="14">
        <v>14.58634</v>
      </c>
      <c r="U46" s="6">
        <v>90</v>
      </c>
      <c r="V46" s="6" t="s">
        <v>91</v>
      </c>
      <c r="W46" s="6" t="s">
        <v>78</v>
      </c>
      <c r="X46" s="14">
        <v>20.046095000000001</v>
      </c>
      <c r="Z46" s="6">
        <v>93</v>
      </c>
      <c r="AA46" s="6" t="s">
        <v>91</v>
      </c>
      <c r="AB46" s="6" t="s">
        <v>79</v>
      </c>
      <c r="AC46" s="14">
        <v>19.453223999999999</v>
      </c>
      <c r="AE46" s="6">
        <v>81</v>
      </c>
      <c r="AF46" s="6" t="s">
        <v>91</v>
      </c>
      <c r="AG46" s="6" t="s">
        <v>81</v>
      </c>
      <c r="AH46" s="14">
        <v>26.254937999999999</v>
      </c>
      <c r="AJ46" s="6">
        <v>96</v>
      </c>
      <c r="AK46" s="6" t="s">
        <v>91</v>
      </c>
      <c r="AL46" s="6" t="s">
        <v>82</v>
      </c>
      <c r="AM46" s="14">
        <v>19.998183999999998</v>
      </c>
    </row>
    <row r="47" spans="1:55">
      <c r="A47" s="6">
        <v>97</v>
      </c>
      <c r="B47" s="6" t="s">
        <v>92</v>
      </c>
      <c r="C47" s="6" t="s">
        <v>74</v>
      </c>
      <c r="D47" s="14">
        <v>26.822158999999999</v>
      </c>
      <c r="E47" s="14">
        <f t="shared" ref="E47" si="75">AVERAGE(D47:D49)</f>
        <v>26.909267999999997</v>
      </c>
      <c r="F47" s="6">
        <v>100</v>
      </c>
      <c r="G47" s="6" t="s">
        <v>92</v>
      </c>
      <c r="H47" s="6" t="s">
        <v>75</v>
      </c>
      <c r="I47" s="14">
        <v>27.329832</v>
      </c>
      <c r="J47" s="14">
        <f t="shared" ref="J47" si="76">AVERAGE(I47:I49)</f>
        <v>27.273948666666669</v>
      </c>
      <c r="K47" s="6">
        <v>106</v>
      </c>
      <c r="L47" s="6" t="s">
        <v>92</v>
      </c>
      <c r="M47" s="6" t="s">
        <v>76</v>
      </c>
      <c r="N47" s="14">
        <v>14.912846</v>
      </c>
      <c r="O47" s="14">
        <f t="shared" ref="O47" si="77">AVERAGE(N47:N49)</f>
        <v>15.007603666666666</v>
      </c>
      <c r="P47" s="6">
        <v>109</v>
      </c>
      <c r="Q47" s="6" t="s">
        <v>92</v>
      </c>
      <c r="R47" s="6" t="s">
        <v>77</v>
      </c>
      <c r="S47" s="14">
        <v>14.9806595</v>
      </c>
      <c r="T47" s="14">
        <f t="shared" ref="T47" si="78">AVERAGE(S47:S49)</f>
        <v>15.039338166666667</v>
      </c>
      <c r="U47" s="6">
        <v>112</v>
      </c>
      <c r="V47" s="6" t="s">
        <v>92</v>
      </c>
      <c r="W47" s="6" t="s">
        <v>78</v>
      </c>
      <c r="X47" s="14">
        <v>20.817547000000001</v>
      </c>
      <c r="Y47" s="14">
        <f t="shared" ref="Y47" si="79">AVERAGE(X47:X49)</f>
        <v>21.003021666666669</v>
      </c>
      <c r="Z47" s="6">
        <v>115</v>
      </c>
      <c r="AA47" s="6" t="s">
        <v>92</v>
      </c>
      <c r="AB47" s="6" t="s">
        <v>79</v>
      </c>
      <c r="AC47" s="14">
        <v>19.971066</v>
      </c>
      <c r="AD47" s="14">
        <f t="shared" ref="AD47" si="80">AVERAGE(AC47:AC49)</f>
        <v>20.004608000000001</v>
      </c>
      <c r="AE47" s="6">
        <v>103</v>
      </c>
      <c r="AF47" s="6" t="s">
        <v>92</v>
      </c>
      <c r="AG47" s="6" t="s">
        <v>81</v>
      </c>
      <c r="AH47" s="14">
        <v>26.601794999999999</v>
      </c>
      <c r="AI47" s="14">
        <f t="shared" ref="AI47" si="81">AVERAGE(AH47:AH49)</f>
        <v>26.71192933333333</v>
      </c>
      <c r="AJ47" s="6">
        <v>118</v>
      </c>
      <c r="AK47" s="6" t="s">
        <v>92</v>
      </c>
      <c r="AL47" s="6" t="s">
        <v>82</v>
      </c>
      <c r="AM47" s="14" t="s">
        <v>87</v>
      </c>
      <c r="AN47" s="14">
        <f t="shared" ref="AN47" si="82">AVERAGE(AM47:AM49)</f>
        <v>20.444184</v>
      </c>
      <c r="AP47" s="14">
        <f>E47-AN47</f>
        <v>6.4650839999999974</v>
      </c>
      <c r="AQ47" s="14">
        <f>J47-AN47</f>
        <v>6.8297646666666694</v>
      </c>
      <c r="AR47" s="14">
        <f>O47-AN47</f>
        <v>-5.4365803333333336</v>
      </c>
      <c r="AS47" s="14">
        <f>T47-AN47</f>
        <v>-5.4048458333333329</v>
      </c>
      <c r="AT47" s="14">
        <f>Y47-AN47</f>
        <v>0.55883766666666901</v>
      </c>
      <c r="AU47" s="14">
        <f>AD47-AN47</f>
        <v>-0.43957599999999886</v>
      </c>
      <c r="AV47" s="14">
        <f>AI47-AN47</f>
        <v>6.2677453333333304</v>
      </c>
      <c r="AW47" s="14">
        <f>AP47-AP29</f>
        <v>0.46767099999999573</v>
      </c>
      <c r="AX47" s="14">
        <f t="shared" ref="AX47:BC47" si="83">AQ47-AQ29</f>
        <v>0.67500200000000277</v>
      </c>
      <c r="AY47" s="14">
        <f t="shared" si="83"/>
        <v>1.0681716666666663</v>
      </c>
      <c r="AZ47" s="14">
        <f t="shared" si="83"/>
        <v>3.3613333333333273E-2</v>
      </c>
      <c r="BA47" s="14">
        <f t="shared" si="83"/>
        <v>0.56966500000000053</v>
      </c>
      <c r="BB47" s="14">
        <f t="shared" si="83"/>
        <v>0.14464933333333718</v>
      </c>
      <c r="BC47" s="14">
        <f t="shared" si="83"/>
        <v>-1.9175333333336653E-2</v>
      </c>
    </row>
    <row r="48" spans="1:55">
      <c r="A48" s="6">
        <v>98</v>
      </c>
      <c r="B48" s="6" t="s">
        <v>92</v>
      </c>
      <c r="C48" s="6" t="s">
        <v>74</v>
      </c>
      <c r="D48" s="14">
        <v>26.949306</v>
      </c>
      <c r="F48" s="6">
        <v>101</v>
      </c>
      <c r="G48" s="6" t="s">
        <v>92</v>
      </c>
      <c r="H48" s="6" t="s">
        <v>75</v>
      </c>
      <c r="I48" s="14">
        <v>27.288654000000001</v>
      </c>
      <c r="K48" s="6">
        <v>107</v>
      </c>
      <c r="L48" s="6" t="s">
        <v>92</v>
      </c>
      <c r="M48" s="6" t="s">
        <v>76</v>
      </c>
      <c r="N48" s="14">
        <v>14.986314999999999</v>
      </c>
      <c r="P48" s="6">
        <v>110</v>
      </c>
      <c r="Q48" s="6" t="s">
        <v>92</v>
      </c>
      <c r="R48" s="6" t="s">
        <v>77</v>
      </c>
      <c r="S48" s="14">
        <v>15.198611</v>
      </c>
      <c r="U48" s="6">
        <v>113</v>
      </c>
      <c r="V48" s="6" t="s">
        <v>92</v>
      </c>
      <c r="W48" s="6" t="s">
        <v>78</v>
      </c>
      <c r="X48" s="14">
        <v>20.891058000000001</v>
      </c>
      <c r="Z48" s="6">
        <v>116</v>
      </c>
      <c r="AA48" s="6" t="s">
        <v>92</v>
      </c>
      <c r="AB48" s="6" t="s">
        <v>79</v>
      </c>
      <c r="AC48" s="14">
        <v>20.056898</v>
      </c>
      <c r="AE48" s="6">
        <v>104</v>
      </c>
      <c r="AF48" s="6" t="s">
        <v>92</v>
      </c>
      <c r="AG48" s="6" t="s">
        <v>81</v>
      </c>
      <c r="AH48" s="14">
        <v>26.861227</v>
      </c>
      <c r="AJ48" s="6">
        <v>119</v>
      </c>
      <c r="AK48" s="6" t="s">
        <v>92</v>
      </c>
      <c r="AL48" s="6" t="s">
        <v>82</v>
      </c>
      <c r="AM48" s="14">
        <v>20.786863</v>
      </c>
    </row>
    <row r="49" spans="1:62">
      <c r="A49" s="6">
        <v>99</v>
      </c>
      <c r="B49" s="6" t="s">
        <v>92</v>
      </c>
      <c r="C49" s="6" t="s">
        <v>74</v>
      </c>
      <c r="D49" s="14">
        <v>26.956339</v>
      </c>
      <c r="F49" s="6">
        <v>102</v>
      </c>
      <c r="G49" s="6" t="s">
        <v>92</v>
      </c>
      <c r="H49" s="6" t="s">
        <v>75</v>
      </c>
      <c r="I49" s="14">
        <v>27.20336</v>
      </c>
      <c r="K49" s="6">
        <v>108</v>
      </c>
      <c r="L49" s="6" t="s">
        <v>92</v>
      </c>
      <c r="M49" s="6" t="s">
        <v>76</v>
      </c>
      <c r="N49" s="14">
        <v>15.12365</v>
      </c>
      <c r="P49" s="6">
        <v>111</v>
      </c>
      <c r="Q49" s="6" t="s">
        <v>92</v>
      </c>
      <c r="R49" s="6" t="s">
        <v>77</v>
      </c>
      <c r="S49" s="14">
        <v>14.938744</v>
      </c>
      <c r="U49" s="6">
        <v>114</v>
      </c>
      <c r="V49" s="6" t="s">
        <v>92</v>
      </c>
      <c r="W49" s="6" t="s">
        <v>78</v>
      </c>
      <c r="X49" s="14">
        <v>21.300460000000001</v>
      </c>
      <c r="Z49" s="6">
        <v>117</v>
      </c>
      <c r="AA49" s="6" t="s">
        <v>92</v>
      </c>
      <c r="AB49" s="6" t="s">
        <v>79</v>
      </c>
      <c r="AC49" s="14">
        <v>19.985859999999999</v>
      </c>
      <c r="AE49" s="6">
        <v>105</v>
      </c>
      <c r="AF49" s="6" t="s">
        <v>92</v>
      </c>
      <c r="AG49" s="6" t="s">
        <v>81</v>
      </c>
      <c r="AH49" s="14">
        <v>26.672765999999999</v>
      </c>
      <c r="AJ49" s="6">
        <v>120</v>
      </c>
      <c r="AK49" s="6" t="s">
        <v>92</v>
      </c>
      <c r="AL49" s="6" t="s">
        <v>82</v>
      </c>
      <c r="AM49" s="14">
        <v>20.101505</v>
      </c>
    </row>
    <row r="50" spans="1:62">
      <c r="A50" s="6">
        <v>121</v>
      </c>
      <c r="B50" s="6" t="s">
        <v>93</v>
      </c>
      <c r="C50" s="6" t="s">
        <v>74</v>
      </c>
      <c r="D50" s="14">
        <v>26.309200000000001</v>
      </c>
      <c r="E50" s="14">
        <f t="shared" ref="E50" si="84">AVERAGE(D50:D52)</f>
        <v>26.345224666666667</v>
      </c>
      <c r="F50" s="6">
        <v>124</v>
      </c>
      <c r="G50" s="6" t="s">
        <v>93</v>
      </c>
      <c r="H50" s="6" t="s">
        <v>75</v>
      </c>
      <c r="I50" s="14">
        <v>26.841615999999998</v>
      </c>
      <c r="J50" s="14">
        <f t="shared" ref="J50" si="85">AVERAGE(I50:I52)</f>
        <v>26.850122666666667</v>
      </c>
      <c r="K50" s="6">
        <v>130</v>
      </c>
      <c r="L50" s="6" t="s">
        <v>93</v>
      </c>
      <c r="M50" s="6" t="s">
        <v>76</v>
      </c>
      <c r="N50" s="14">
        <v>14.463824000000001</v>
      </c>
      <c r="O50" s="14">
        <f t="shared" ref="O50" si="86">AVERAGE(N50:N52)</f>
        <v>14.395944333333333</v>
      </c>
      <c r="P50" s="6">
        <v>133</v>
      </c>
      <c r="Q50" s="6" t="s">
        <v>93</v>
      </c>
      <c r="R50" s="6" t="s">
        <v>77</v>
      </c>
      <c r="S50" s="14">
        <v>14.483689</v>
      </c>
      <c r="T50" s="14">
        <f t="shared" ref="T50" si="87">AVERAGE(S50:S52)</f>
        <v>14.835627666666667</v>
      </c>
      <c r="U50" s="6">
        <v>136</v>
      </c>
      <c r="V50" s="6" t="s">
        <v>93</v>
      </c>
      <c r="W50" s="6" t="s">
        <v>78</v>
      </c>
      <c r="X50" s="14">
        <v>20.261675</v>
      </c>
      <c r="Y50" s="14">
        <f t="shared" ref="Y50" si="88">AVERAGE(X50:X52)</f>
        <v>20.303093666666665</v>
      </c>
      <c r="Z50" s="6">
        <v>139</v>
      </c>
      <c r="AA50" s="6" t="s">
        <v>93</v>
      </c>
      <c r="AB50" s="6" t="s">
        <v>79</v>
      </c>
      <c r="AC50" s="14">
        <v>19.913945999999999</v>
      </c>
      <c r="AD50" s="14">
        <f t="shared" ref="AD50" si="89">AVERAGE(AC50:AC52)</f>
        <v>19.695607333333331</v>
      </c>
      <c r="AE50" s="6">
        <v>127</v>
      </c>
      <c r="AF50" s="6" t="s">
        <v>93</v>
      </c>
      <c r="AG50" s="6" t="s">
        <v>81</v>
      </c>
      <c r="AH50" s="14">
        <v>26.439330999999999</v>
      </c>
      <c r="AI50" s="14">
        <f t="shared" ref="AI50" si="90">AVERAGE(AH50:AH52)</f>
        <v>26.396603666666667</v>
      </c>
      <c r="AJ50" s="6">
        <v>142</v>
      </c>
      <c r="AK50" s="6" t="s">
        <v>93</v>
      </c>
      <c r="AL50" s="6" t="s">
        <v>82</v>
      </c>
      <c r="AM50" s="14">
        <v>20.364801</v>
      </c>
      <c r="AN50" s="14">
        <f t="shared" ref="AN50" si="91">AVERAGE(AM50:AM52)</f>
        <v>20.311605999999998</v>
      </c>
      <c r="AP50" s="14">
        <f>E50-AN50</f>
        <v>6.0336186666666691</v>
      </c>
      <c r="AQ50" s="14">
        <f>J50-AN50</f>
        <v>6.5385166666666699</v>
      </c>
      <c r="AR50" s="14">
        <f>O50-AN50</f>
        <v>-5.915661666666665</v>
      </c>
      <c r="AS50" s="14">
        <f>T50-AN50</f>
        <v>-5.4759783333333303</v>
      </c>
      <c r="AT50" s="14">
        <f>Y50-AN50</f>
        <v>-8.5123333333321227E-3</v>
      </c>
      <c r="AU50" s="14">
        <f>AD50-AN50</f>
        <v>-0.61599866666666614</v>
      </c>
      <c r="AV50" s="14">
        <f>AI50-AN50</f>
        <v>6.0849976666666699</v>
      </c>
      <c r="AW50" s="14">
        <f>AP50-AP32</f>
        <v>-4.499666666666613E-2</v>
      </c>
      <c r="AX50" s="14">
        <f t="shared" ref="AX50:BC50" si="92">AQ50-AQ32</f>
        <v>0.45327833333333345</v>
      </c>
      <c r="AY50" s="14">
        <f t="shared" si="92"/>
        <v>0.62715566666666689</v>
      </c>
      <c r="AZ50" s="14">
        <f t="shared" si="92"/>
        <v>0.1530631666666693</v>
      </c>
      <c r="BA50" s="14">
        <f t="shared" si="92"/>
        <v>-3.7659999999988258E-3</v>
      </c>
      <c r="BB50" s="14">
        <f t="shared" si="92"/>
        <v>3.6039333333334866E-2</v>
      </c>
      <c r="BC50" s="14">
        <f t="shared" si="92"/>
        <v>0.28581966666666858</v>
      </c>
    </row>
    <row r="51" spans="1:62">
      <c r="A51" s="6">
        <v>122</v>
      </c>
      <c r="B51" s="6" t="s">
        <v>93</v>
      </c>
      <c r="C51" s="6" t="s">
        <v>74</v>
      </c>
      <c r="D51" s="14">
        <v>26.375467</v>
      </c>
      <c r="F51" s="6">
        <v>125</v>
      </c>
      <c r="G51" s="6" t="s">
        <v>93</v>
      </c>
      <c r="H51" s="6" t="s">
        <v>75</v>
      </c>
      <c r="I51" s="14">
        <v>26.92747</v>
      </c>
      <c r="K51" s="6">
        <v>131</v>
      </c>
      <c r="L51" s="6" t="s">
        <v>93</v>
      </c>
      <c r="M51" s="6" t="s">
        <v>76</v>
      </c>
      <c r="N51" s="14">
        <v>14.335718999999999</v>
      </c>
      <c r="P51" s="6">
        <v>134</v>
      </c>
      <c r="Q51" s="6" t="s">
        <v>93</v>
      </c>
      <c r="R51" s="6" t="s">
        <v>77</v>
      </c>
      <c r="S51" s="14">
        <v>14.585556</v>
      </c>
      <c r="U51" s="6">
        <v>137</v>
      </c>
      <c r="V51" s="6" t="s">
        <v>93</v>
      </c>
      <c r="W51" s="6" t="s">
        <v>78</v>
      </c>
      <c r="X51" s="14">
        <v>20.312973</v>
      </c>
      <c r="Z51" s="6">
        <v>140</v>
      </c>
      <c r="AA51" s="6" t="s">
        <v>93</v>
      </c>
      <c r="AB51" s="6" t="s">
        <v>79</v>
      </c>
      <c r="AC51" s="14">
        <v>19.586748</v>
      </c>
      <c r="AE51" s="6">
        <v>128</v>
      </c>
      <c r="AF51" s="6" t="s">
        <v>93</v>
      </c>
      <c r="AG51" s="6" t="s">
        <v>81</v>
      </c>
      <c r="AH51" s="14">
        <v>26.119800000000001</v>
      </c>
      <c r="AJ51" s="6">
        <v>143</v>
      </c>
      <c r="AK51" s="6" t="s">
        <v>93</v>
      </c>
      <c r="AL51" s="6" t="s">
        <v>82</v>
      </c>
      <c r="AM51" s="14">
        <v>20.383230000000001</v>
      </c>
    </row>
    <row r="52" spans="1:62">
      <c r="A52" s="6">
        <v>123</v>
      </c>
      <c r="B52" s="6" t="s">
        <v>93</v>
      </c>
      <c r="C52" s="6" t="s">
        <v>74</v>
      </c>
      <c r="D52" s="14">
        <v>26.351006999999999</v>
      </c>
      <c r="F52" s="6">
        <v>126</v>
      </c>
      <c r="G52" s="6" t="s">
        <v>93</v>
      </c>
      <c r="H52" s="6" t="s">
        <v>75</v>
      </c>
      <c r="I52" s="14">
        <v>26.781282000000001</v>
      </c>
      <c r="K52" s="6">
        <v>132</v>
      </c>
      <c r="L52" s="6" t="s">
        <v>93</v>
      </c>
      <c r="M52" s="6" t="s">
        <v>76</v>
      </c>
      <c r="N52" s="14">
        <v>14.38829</v>
      </c>
      <c r="P52" s="6">
        <v>135</v>
      </c>
      <c r="Q52" s="6" t="s">
        <v>93</v>
      </c>
      <c r="R52" s="6" t="s">
        <v>77</v>
      </c>
      <c r="S52" s="14">
        <v>15.437638</v>
      </c>
      <c r="U52" s="6">
        <v>138</v>
      </c>
      <c r="V52" s="6" t="s">
        <v>93</v>
      </c>
      <c r="W52" s="6" t="s">
        <v>78</v>
      </c>
      <c r="X52" s="14">
        <v>20.334633</v>
      </c>
      <c r="Z52" s="6">
        <v>141</v>
      </c>
      <c r="AA52" s="6" t="s">
        <v>93</v>
      </c>
      <c r="AB52" s="6" t="s">
        <v>79</v>
      </c>
      <c r="AC52" s="14">
        <v>19.586127999999999</v>
      </c>
      <c r="AE52" s="6">
        <v>129</v>
      </c>
      <c r="AF52" s="6" t="s">
        <v>93</v>
      </c>
      <c r="AG52" s="6" t="s">
        <v>81</v>
      </c>
      <c r="AH52" s="14">
        <v>26.630680000000002</v>
      </c>
      <c r="AJ52" s="6">
        <v>144</v>
      </c>
      <c r="AK52" s="6" t="s">
        <v>93</v>
      </c>
      <c r="AL52" s="6" t="s">
        <v>82</v>
      </c>
      <c r="AM52" s="14">
        <v>20.186786999999999</v>
      </c>
    </row>
    <row r="55" spans="1:62">
      <c r="AX55" s="6" t="s">
        <v>94</v>
      </c>
      <c r="BE55" s="6" t="s">
        <v>95</v>
      </c>
    </row>
    <row r="56" spans="1:62">
      <c r="A56" s="6" t="s">
        <v>71</v>
      </c>
      <c r="B56" s="6" t="s">
        <v>45</v>
      </c>
      <c r="C56" s="6" t="s">
        <v>72</v>
      </c>
      <c r="D56" s="6" t="s">
        <v>96</v>
      </c>
      <c r="E56" s="6" t="s">
        <v>73</v>
      </c>
      <c r="G56" s="6" t="s">
        <v>71</v>
      </c>
      <c r="H56" s="6" t="s">
        <v>45</v>
      </c>
      <c r="I56" s="6" t="s">
        <v>72</v>
      </c>
      <c r="J56" s="6" t="s">
        <v>96</v>
      </c>
      <c r="K56" s="6" t="s">
        <v>73</v>
      </c>
      <c r="M56" s="6" t="s">
        <v>71</v>
      </c>
      <c r="N56" s="6" t="s">
        <v>45</v>
      </c>
      <c r="O56" s="6" t="s">
        <v>72</v>
      </c>
      <c r="P56" s="6" t="s">
        <v>96</v>
      </c>
      <c r="Q56" s="6" t="s">
        <v>73</v>
      </c>
      <c r="S56" s="6" t="s">
        <v>71</v>
      </c>
      <c r="T56" s="6" t="s">
        <v>45</v>
      </c>
      <c r="U56" s="6" t="s">
        <v>72</v>
      </c>
      <c r="V56" s="6" t="s">
        <v>96</v>
      </c>
      <c r="W56" s="6" t="s">
        <v>73</v>
      </c>
      <c r="Y56" s="6" t="s">
        <v>71</v>
      </c>
      <c r="Z56" s="6" t="s">
        <v>45</v>
      </c>
      <c r="AA56" s="6" t="s">
        <v>72</v>
      </c>
      <c r="AB56" s="6" t="s">
        <v>96</v>
      </c>
      <c r="AC56" s="6" t="s">
        <v>73</v>
      </c>
      <c r="AE56" s="6" t="s">
        <v>71</v>
      </c>
      <c r="AF56" s="6" t="s">
        <v>45</v>
      </c>
      <c r="AG56" s="6" t="s">
        <v>72</v>
      </c>
      <c r="AH56" s="6" t="s">
        <v>96</v>
      </c>
      <c r="AI56" s="6" t="s">
        <v>73</v>
      </c>
      <c r="AK56" s="6" t="s">
        <v>71</v>
      </c>
      <c r="AL56" s="6" t="s">
        <v>45</v>
      </c>
      <c r="AM56" s="6" t="s">
        <v>72</v>
      </c>
      <c r="AN56" s="6" t="s">
        <v>96</v>
      </c>
      <c r="AO56" s="6" t="s">
        <v>73</v>
      </c>
      <c r="AQ56" s="6" t="s">
        <v>71</v>
      </c>
      <c r="AR56" s="6" t="s">
        <v>45</v>
      </c>
      <c r="AS56" s="6" t="s">
        <v>72</v>
      </c>
      <c r="AT56" s="6" t="s">
        <v>96</v>
      </c>
      <c r="AU56" s="6" t="s">
        <v>73</v>
      </c>
      <c r="AX56" s="6" t="s">
        <v>97</v>
      </c>
      <c r="AY56" s="6" t="s">
        <v>98</v>
      </c>
      <c r="AZ56" s="6" t="s">
        <v>99</v>
      </c>
      <c r="BA56" s="6" t="s">
        <v>100</v>
      </c>
      <c r="BB56" s="6" t="s">
        <v>101</v>
      </c>
      <c r="BC56" s="6" t="s">
        <v>102</v>
      </c>
      <c r="BE56" s="6" t="s">
        <v>97</v>
      </c>
      <c r="BF56" s="6" t="s">
        <v>98</v>
      </c>
      <c r="BG56" s="6" t="s">
        <v>99</v>
      </c>
      <c r="BH56" s="6" t="s">
        <v>100</v>
      </c>
      <c r="BI56" s="6" t="s">
        <v>101</v>
      </c>
      <c r="BJ56" s="6" t="s">
        <v>102</v>
      </c>
    </row>
    <row r="57" spans="1:62">
      <c r="A57" s="6">
        <v>7</v>
      </c>
      <c r="B57" s="6" t="s">
        <v>31</v>
      </c>
      <c r="C57" s="6" t="s">
        <v>103</v>
      </c>
      <c r="D57" s="6" t="s">
        <v>104</v>
      </c>
      <c r="E57" s="14">
        <v>13.579287000000001</v>
      </c>
      <c r="F57" s="6">
        <f>AVERAGE(E57:E59)</f>
        <v>13.521867666666665</v>
      </c>
      <c r="G57" s="6">
        <v>13</v>
      </c>
      <c r="H57" s="6" t="s">
        <v>31</v>
      </c>
      <c r="I57" s="6" t="s">
        <v>100</v>
      </c>
      <c r="J57" s="6" t="s">
        <v>104</v>
      </c>
      <c r="K57" s="14">
        <v>22.17201</v>
      </c>
      <c r="L57" s="6">
        <f>AVERAGE(K57:K59)</f>
        <v>22.03676466666667</v>
      </c>
      <c r="M57" s="6">
        <v>10</v>
      </c>
      <c r="N57" s="6" t="s">
        <v>31</v>
      </c>
      <c r="O57" s="6" t="s">
        <v>99</v>
      </c>
      <c r="P57" s="6" t="s">
        <v>104</v>
      </c>
      <c r="Q57" s="14">
        <v>26.222317</v>
      </c>
      <c r="R57" s="6">
        <f>AVERAGE(Q57:Q59)</f>
        <v>26.126939333333336</v>
      </c>
      <c r="S57" s="6">
        <v>1</v>
      </c>
      <c r="T57" s="6" t="s">
        <v>31</v>
      </c>
      <c r="U57" s="6" t="s">
        <v>97</v>
      </c>
      <c r="V57" s="6" t="s">
        <v>104</v>
      </c>
      <c r="W57" s="14">
        <v>20.616661000000001</v>
      </c>
      <c r="X57" s="6">
        <f>AVERAGE(W57:W59)</f>
        <v>20.372176</v>
      </c>
      <c r="Y57" s="6">
        <v>4</v>
      </c>
      <c r="Z57" s="6" t="s">
        <v>31</v>
      </c>
      <c r="AA57" s="6" t="s">
        <v>98</v>
      </c>
      <c r="AB57" s="6" t="s">
        <v>104</v>
      </c>
      <c r="AC57" s="14">
        <v>22.875399000000002</v>
      </c>
      <c r="AD57" s="6">
        <f>AVERAGE(AC57:AC59)</f>
        <v>22.611704666666668</v>
      </c>
      <c r="AE57" s="6">
        <v>16</v>
      </c>
      <c r="AF57" s="6" t="s">
        <v>31</v>
      </c>
      <c r="AG57" s="6" t="s">
        <v>101</v>
      </c>
      <c r="AH57" s="6" t="s">
        <v>104</v>
      </c>
      <c r="AI57" s="14">
        <v>27.977910999999999</v>
      </c>
      <c r="AJ57" s="6">
        <f>AVERAGE(AI57:AI59)</f>
        <v>27.770529</v>
      </c>
      <c r="AK57" s="6">
        <v>19</v>
      </c>
      <c r="AL57" s="6" t="s">
        <v>31</v>
      </c>
      <c r="AM57" s="6" t="s">
        <v>102</v>
      </c>
      <c r="AN57" s="6" t="s">
        <v>104</v>
      </c>
      <c r="AO57" s="14">
        <v>27.429289000000001</v>
      </c>
      <c r="AP57" s="6">
        <f>AVERAGE(AO57:AO59)</f>
        <v>27.195766000000003</v>
      </c>
      <c r="AQ57" s="6">
        <v>22</v>
      </c>
      <c r="AR57" s="6" t="s">
        <v>31</v>
      </c>
      <c r="AS57" s="6" t="s">
        <v>82</v>
      </c>
      <c r="AT57" s="6" t="s">
        <v>104</v>
      </c>
      <c r="AU57" s="14">
        <v>19.953116999999999</v>
      </c>
      <c r="AV57" s="6">
        <f>AVERAGE(AU57:AU59)</f>
        <v>19.688826666666667</v>
      </c>
      <c r="AX57" s="14">
        <f>X57-AV57</f>
        <v>0.68334933333333225</v>
      </c>
      <c r="AY57" s="14">
        <f>AD57-AV57</f>
        <v>2.9228780000000008</v>
      </c>
      <c r="AZ57" s="14">
        <f>R57-AV57</f>
        <v>6.4381126666666688</v>
      </c>
      <c r="BA57" s="14">
        <f>L57-AV57</f>
        <v>2.3479380000000027</v>
      </c>
      <c r="BB57" s="14">
        <f>AJ57-AV57</f>
        <v>8.0817023333333324</v>
      </c>
      <c r="BC57" s="14">
        <f>AP57-AV57</f>
        <v>7.5069393333333352</v>
      </c>
      <c r="BE57" s="14">
        <f>AX57-AX78</f>
        <v>1.6464049999999979</v>
      </c>
      <c r="BF57" s="14">
        <f t="shared" ref="BF57:BJ57" si="93">AY57-AY78</f>
        <v>2.253188333333334</v>
      </c>
      <c r="BG57" s="14">
        <f t="shared" si="93"/>
        <v>0.39621966666666708</v>
      </c>
      <c r="BH57" s="14">
        <f t="shared" si="93"/>
        <v>-1.3884348333333314</v>
      </c>
      <c r="BI57" s="14">
        <f t="shared" si="93"/>
        <v>0.95941799999999944</v>
      </c>
      <c r="BJ57" s="14">
        <f t="shared" si="93"/>
        <v>0.6595616666666686</v>
      </c>
    </row>
    <row r="58" spans="1:62">
      <c r="A58" s="6">
        <v>8</v>
      </c>
      <c r="B58" s="6" t="s">
        <v>31</v>
      </c>
      <c r="C58" s="6" t="s">
        <v>103</v>
      </c>
      <c r="D58" s="6" t="s">
        <v>104</v>
      </c>
      <c r="E58" s="14">
        <v>13.386573</v>
      </c>
      <c r="G58" s="6">
        <v>14</v>
      </c>
      <c r="H58" s="6" t="s">
        <v>31</v>
      </c>
      <c r="I58" s="6" t="s">
        <v>100</v>
      </c>
      <c r="J58" s="6" t="s">
        <v>104</v>
      </c>
      <c r="K58" s="14">
        <v>21.991415</v>
      </c>
      <c r="M58" s="6">
        <v>11</v>
      </c>
      <c r="N58" s="6" t="s">
        <v>31</v>
      </c>
      <c r="O58" s="6" t="s">
        <v>99</v>
      </c>
      <c r="P58" s="6" t="s">
        <v>104</v>
      </c>
      <c r="Q58" s="14">
        <v>26.095139</v>
      </c>
      <c r="S58" s="6">
        <v>2</v>
      </c>
      <c r="T58" s="6" t="s">
        <v>31</v>
      </c>
      <c r="U58" s="6" t="s">
        <v>97</v>
      </c>
      <c r="V58" s="6" t="s">
        <v>104</v>
      </c>
      <c r="W58" s="14">
        <v>20.193930000000002</v>
      </c>
      <c r="Y58" s="6">
        <v>5</v>
      </c>
      <c r="Z58" s="6" t="s">
        <v>31</v>
      </c>
      <c r="AA58" s="6" t="s">
        <v>98</v>
      </c>
      <c r="AB58" s="6" t="s">
        <v>104</v>
      </c>
      <c r="AC58" s="14">
        <v>22.421513000000001</v>
      </c>
      <c r="AE58" s="6">
        <v>17</v>
      </c>
      <c r="AF58" s="6" t="s">
        <v>31</v>
      </c>
      <c r="AG58" s="6" t="s">
        <v>101</v>
      </c>
      <c r="AH58" s="6" t="s">
        <v>104</v>
      </c>
      <c r="AI58" s="14">
        <v>27.479849000000002</v>
      </c>
      <c r="AK58" s="6">
        <v>20</v>
      </c>
      <c r="AL58" s="6" t="s">
        <v>31</v>
      </c>
      <c r="AM58" s="6" t="s">
        <v>102</v>
      </c>
      <c r="AN58" s="6" t="s">
        <v>104</v>
      </c>
      <c r="AO58" s="14">
        <v>27.028593000000001</v>
      </c>
      <c r="AQ58" s="6">
        <v>23</v>
      </c>
      <c r="AR58" s="6" t="s">
        <v>31</v>
      </c>
      <c r="AS58" s="6" t="s">
        <v>82</v>
      </c>
      <c r="AT58" s="6" t="s">
        <v>104</v>
      </c>
      <c r="AU58" s="14">
        <v>19.582176</v>
      </c>
      <c r="AX58" s="14"/>
      <c r="AY58" s="14"/>
      <c r="AZ58" s="14"/>
      <c r="BA58" s="14"/>
      <c r="BB58" s="14"/>
      <c r="BC58" s="14"/>
    </row>
    <row r="59" spans="1:62">
      <c r="A59" s="6">
        <v>9</v>
      </c>
      <c r="B59" s="6" t="s">
        <v>31</v>
      </c>
      <c r="C59" s="6" t="s">
        <v>103</v>
      </c>
      <c r="D59" s="6" t="s">
        <v>104</v>
      </c>
      <c r="E59" s="14">
        <v>13.599743</v>
      </c>
      <c r="G59" s="6">
        <v>15</v>
      </c>
      <c r="H59" s="6" t="s">
        <v>31</v>
      </c>
      <c r="I59" s="6" t="s">
        <v>100</v>
      </c>
      <c r="J59" s="6" t="s">
        <v>104</v>
      </c>
      <c r="K59" s="14">
        <v>21.946869</v>
      </c>
      <c r="M59" s="6">
        <v>12</v>
      </c>
      <c r="N59" s="6" t="s">
        <v>31</v>
      </c>
      <c r="O59" s="6" t="s">
        <v>99</v>
      </c>
      <c r="P59" s="6" t="s">
        <v>104</v>
      </c>
      <c r="Q59" s="14">
        <v>26.063362000000001</v>
      </c>
      <c r="S59" s="6">
        <v>3</v>
      </c>
      <c r="T59" s="6" t="s">
        <v>31</v>
      </c>
      <c r="U59" s="6" t="s">
        <v>97</v>
      </c>
      <c r="V59" s="6" t="s">
        <v>104</v>
      </c>
      <c r="W59" s="14">
        <v>20.305937</v>
      </c>
      <c r="Y59" s="6">
        <v>6</v>
      </c>
      <c r="Z59" s="6" t="s">
        <v>31</v>
      </c>
      <c r="AA59" s="6" t="s">
        <v>98</v>
      </c>
      <c r="AB59" s="6" t="s">
        <v>104</v>
      </c>
      <c r="AC59" s="14">
        <v>22.538201999999998</v>
      </c>
      <c r="AE59" s="6">
        <v>18</v>
      </c>
      <c r="AF59" s="6" t="s">
        <v>31</v>
      </c>
      <c r="AG59" s="6" t="s">
        <v>101</v>
      </c>
      <c r="AH59" s="6" t="s">
        <v>104</v>
      </c>
      <c r="AI59" s="14">
        <v>27.853826999999999</v>
      </c>
      <c r="AK59" s="6">
        <v>21</v>
      </c>
      <c r="AL59" s="6" t="s">
        <v>31</v>
      </c>
      <c r="AM59" s="6" t="s">
        <v>102</v>
      </c>
      <c r="AN59" s="6" t="s">
        <v>104</v>
      </c>
      <c r="AO59" s="14">
        <v>27.129415999999999</v>
      </c>
      <c r="AQ59" s="6">
        <v>24</v>
      </c>
      <c r="AR59" s="6" t="s">
        <v>31</v>
      </c>
      <c r="AS59" s="6" t="s">
        <v>82</v>
      </c>
      <c r="AT59" s="6" t="s">
        <v>104</v>
      </c>
      <c r="AU59" s="14">
        <v>19.531186999999999</v>
      </c>
      <c r="AX59" s="14"/>
      <c r="AY59" s="14"/>
      <c r="AZ59" s="14"/>
      <c r="BA59" s="14"/>
      <c r="BB59" s="14"/>
      <c r="BC59" s="14"/>
    </row>
    <row r="60" spans="1:62">
      <c r="A60" s="6">
        <v>31</v>
      </c>
      <c r="B60" s="6" t="s">
        <v>32</v>
      </c>
      <c r="C60" s="6" t="s">
        <v>103</v>
      </c>
      <c r="D60" s="6" t="s">
        <v>104</v>
      </c>
      <c r="E60" s="14">
        <v>13.459016999999999</v>
      </c>
      <c r="F60" s="6">
        <f t="shared" ref="F60" si="94">AVERAGE(E60:E62)</f>
        <v>13.489753</v>
      </c>
      <c r="G60" s="6">
        <v>37</v>
      </c>
      <c r="H60" s="6" t="s">
        <v>32</v>
      </c>
      <c r="I60" s="6" t="s">
        <v>100</v>
      </c>
      <c r="J60" s="6" t="s">
        <v>104</v>
      </c>
      <c r="K60" s="14">
        <v>22.513764999999999</v>
      </c>
      <c r="L60" s="6">
        <f t="shared" ref="L60" si="95">AVERAGE(K60:K62)</f>
        <v>22.61297466666667</v>
      </c>
      <c r="M60" s="6">
        <v>34</v>
      </c>
      <c r="N60" s="6" t="s">
        <v>32</v>
      </c>
      <c r="O60" s="6" t="s">
        <v>99</v>
      </c>
      <c r="P60" s="6" t="s">
        <v>104</v>
      </c>
      <c r="Q60" s="14">
        <v>27.220210999999999</v>
      </c>
      <c r="R60" s="6">
        <f t="shared" ref="R60" si="96">AVERAGE(Q60:Q62)</f>
        <v>27.028623</v>
      </c>
      <c r="S60" s="6">
        <v>25</v>
      </c>
      <c r="T60" s="6" t="s">
        <v>32</v>
      </c>
      <c r="U60" s="6" t="s">
        <v>97</v>
      </c>
      <c r="V60" s="6" t="s">
        <v>104</v>
      </c>
      <c r="W60" s="14">
        <v>20.680873999999999</v>
      </c>
      <c r="X60" s="6">
        <f t="shared" ref="X60" si="97">AVERAGE(W60:W62)</f>
        <v>20.706250666666666</v>
      </c>
      <c r="Y60" s="6">
        <v>28</v>
      </c>
      <c r="Z60" s="6" t="s">
        <v>32</v>
      </c>
      <c r="AA60" s="6" t="s">
        <v>98</v>
      </c>
      <c r="AB60" s="6" t="s">
        <v>104</v>
      </c>
      <c r="AC60" s="14">
        <v>23.100297999999999</v>
      </c>
      <c r="AD60" s="6">
        <f t="shared" ref="AD60" si="98">AVERAGE(AC60:AC62)</f>
        <v>23.126516666666664</v>
      </c>
      <c r="AE60" s="6">
        <v>40</v>
      </c>
      <c r="AF60" s="6" t="s">
        <v>32</v>
      </c>
      <c r="AG60" s="6" t="s">
        <v>101</v>
      </c>
      <c r="AH60" s="6" t="s">
        <v>104</v>
      </c>
      <c r="AI60" s="14">
        <v>28.783940999999999</v>
      </c>
      <c r="AJ60" s="6">
        <f t="shared" ref="AJ60" si="99">AVERAGE(AI60:AI62)</f>
        <v>28.647665666666668</v>
      </c>
      <c r="AK60" s="6">
        <v>43</v>
      </c>
      <c r="AL60" s="6" t="s">
        <v>32</v>
      </c>
      <c r="AM60" s="6" t="s">
        <v>102</v>
      </c>
      <c r="AN60" s="6" t="s">
        <v>104</v>
      </c>
      <c r="AO60" s="14">
        <v>28.18854</v>
      </c>
      <c r="AP60" s="6">
        <f t="shared" ref="AP60" si="100">AVERAGE(AO60:AO62)</f>
        <v>28.255260000000003</v>
      </c>
      <c r="AQ60" s="6">
        <v>46</v>
      </c>
      <c r="AR60" s="6" t="s">
        <v>32</v>
      </c>
      <c r="AS60" s="6" t="s">
        <v>82</v>
      </c>
      <c r="AT60" s="6" t="s">
        <v>104</v>
      </c>
      <c r="AU60" s="14">
        <v>20.460138000000001</v>
      </c>
      <c r="AV60" s="6">
        <f t="shared" ref="AV60" si="101">AVERAGE(AU60:AU62)</f>
        <v>20.372581333333333</v>
      </c>
      <c r="AX60" s="14">
        <f t="shared" ref="AX60" si="102">X60-AV60</f>
        <v>0.33366933333333293</v>
      </c>
      <c r="AY60" s="14">
        <f>AD60-AV60</f>
        <v>2.753935333333331</v>
      </c>
      <c r="AZ60" s="14">
        <f>R60-AV60</f>
        <v>6.6560416666666669</v>
      </c>
      <c r="BA60" s="14">
        <f>L60-AV60</f>
        <v>2.240393333333337</v>
      </c>
      <c r="BB60" s="14">
        <f>AJ60-AV60</f>
        <v>8.2750843333333357</v>
      </c>
      <c r="BC60" s="14">
        <f>AP60-AV60</f>
        <v>7.8826786666666706</v>
      </c>
      <c r="BE60" s="14">
        <f t="shared" ref="BE60:BJ60" si="103">AX60-AX81</f>
        <v>1.1852893333333334</v>
      </c>
      <c r="BF60" s="14">
        <f t="shared" si="103"/>
        <v>2.0655143333333292</v>
      </c>
      <c r="BG60" s="14">
        <f t="shared" si="103"/>
        <v>0.79981899999999939</v>
      </c>
      <c r="BH60" s="14">
        <f t="shared" si="103"/>
        <v>-1.2591169999999963</v>
      </c>
      <c r="BI60" s="14">
        <f t="shared" si="103"/>
        <v>1.3437333333333363</v>
      </c>
      <c r="BJ60" s="14">
        <f t="shared" si="103"/>
        <v>1.1633173333333353</v>
      </c>
    </row>
    <row r="61" spans="1:62">
      <c r="A61" s="6">
        <v>32</v>
      </c>
      <c r="B61" s="6" t="s">
        <v>32</v>
      </c>
      <c r="C61" s="6" t="s">
        <v>103</v>
      </c>
      <c r="D61" s="6" t="s">
        <v>104</v>
      </c>
      <c r="E61" s="14">
        <v>13.486818</v>
      </c>
      <c r="G61" s="6">
        <v>38</v>
      </c>
      <c r="H61" s="6" t="s">
        <v>32</v>
      </c>
      <c r="I61" s="6" t="s">
        <v>100</v>
      </c>
      <c r="J61" s="6" t="s">
        <v>104</v>
      </c>
      <c r="K61" s="14">
        <v>22.724865000000001</v>
      </c>
      <c r="M61" s="6">
        <v>35</v>
      </c>
      <c r="N61" s="6" t="s">
        <v>32</v>
      </c>
      <c r="O61" s="6" t="s">
        <v>99</v>
      </c>
      <c r="P61" s="6" t="s">
        <v>104</v>
      </c>
      <c r="Q61" s="14">
        <v>26.944832000000002</v>
      </c>
      <c r="S61" s="6">
        <v>26</v>
      </c>
      <c r="T61" s="6" t="s">
        <v>32</v>
      </c>
      <c r="U61" s="6" t="s">
        <v>97</v>
      </c>
      <c r="V61" s="6" t="s">
        <v>104</v>
      </c>
      <c r="W61" s="14">
        <v>20.746504000000002</v>
      </c>
      <c r="Y61" s="6">
        <v>29</v>
      </c>
      <c r="Z61" s="6" t="s">
        <v>32</v>
      </c>
      <c r="AA61" s="6" t="s">
        <v>98</v>
      </c>
      <c r="AB61" s="6" t="s">
        <v>104</v>
      </c>
      <c r="AC61" s="14">
        <v>23.14845</v>
      </c>
      <c r="AE61" s="6">
        <v>41</v>
      </c>
      <c r="AF61" s="6" t="s">
        <v>32</v>
      </c>
      <c r="AG61" s="6" t="s">
        <v>101</v>
      </c>
      <c r="AH61" s="6" t="s">
        <v>104</v>
      </c>
      <c r="AI61" s="14">
        <v>28.436665999999999</v>
      </c>
      <c r="AK61" s="6">
        <v>44</v>
      </c>
      <c r="AL61" s="6" t="s">
        <v>32</v>
      </c>
      <c r="AM61" s="6" t="s">
        <v>102</v>
      </c>
      <c r="AN61" s="6" t="s">
        <v>104</v>
      </c>
      <c r="AO61" s="14">
        <v>28.300740999999999</v>
      </c>
      <c r="AQ61" s="6">
        <v>47</v>
      </c>
      <c r="AR61" s="6" t="s">
        <v>32</v>
      </c>
      <c r="AS61" s="6" t="s">
        <v>82</v>
      </c>
      <c r="AT61" s="6" t="s">
        <v>104</v>
      </c>
      <c r="AU61" s="14">
        <v>20.359438000000001</v>
      </c>
      <c r="AX61" s="14"/>
      <c r="AY61" s="14"/>
      <c r="AZ61" s="14"/>
      <c r="BA61" s="14"/>
      <c r="BB61" s="14"/>
      <c r="BC61" s="14"/>
    </row>
    <row r="62" spans="1:62" ht="14" thickBot="1">
      <c r="A62" s="6">
        <v>33</v>
      </c>
      <c r="B62" s="6" t="s">
        <v>32</v>
      </c>
      <c r="C62" s="6" t="s">
        <v>103</v>
      </c>
      <c r="D62" s="6" t="s">
        <v>104</v>
      </c>
      <c r="E62" s="14">
        <v>13.523424</v>
      </c>
      <c r="G62" s="6">
        <v>39</v>
      </c>
      <c r="H62" s="6" t="s">
        <v>32</v>
      </c>
      <c r="I62" s="6" t="s">
        <v>100</v>
      </c>
      <c r="J62" s="6" t="s">
        <v>104</v>
      </c>
      <c r="K62" s="14">
        <v>22.600294000000002</v>
      </c>
      <c r="M62" s="6">
        <v>36</v>
      </c>
      <c r="N62" s="6" t="s">
        <v>32</v>
      </c>
      <c r="O62" s="6" t="s">
        <v>99</v>
      </c>
      <c r="P62" s="6" t="s">
        <v>104</v>
      </c>
      <c r="Q62" s="14">
        <v>26.920826000000002</v>
      </c>
      <c r="S62" s="6">
        <v>27</v>
      </c>
      <c r="T62" s="6" t="s">
        <v>32</v>
      </c>
      <c r="U62" s="6" t="s">
        <v>97</v>
      </c>
      <c r="V62" s="6" t="s">
        <v>104</v>
      </c>
      <c r="W62" s="14">
        <v>20.691374</v>
      </c>
      <c r="Y62" s="6">
        <v>30</v>
      </c>
      <c r="Z62" s="6" t="s">
        <v>32</v>
      </c>
      <c r="AA62" s="6" t="s">
        <v>98</v>
      </c>
      <c r="AB62" s="6" t="s">
        <v>104</v>
      </c>
      <c r="AC62" s="14">
        <v>23.130801999999999</v>
      </c>
      <c r="AE62" s="6">
        <v>42</v>
      </c>
      <c r="AF62" s="6" t="s">
        <v>32</v>
      </c>
      <c r="AG62" s="6" t="s">
        <v>101</v>
      </c>
      <c r="AH62" s="6" t="s">
        <v>104</v>
      </c>
      <c r="AI62" s="14">
        <v>28.722390000000001</v>
      </c>
      <c r="AK62" s="6">
        <v>45</v>
      </c>
      <c r="AL62" s="6" t="s">
        <v>32</v>
      </c>
      <c r="AM62" s="6" t="s">
        <v>102</v>
      </c>
      <c r="AN62" s="6" t="s">
        <v>104</v>
      </c>
      <c r="AO62" s="14">
        <v>28.276499000000001</v>
      </c>
      <c r="AQ62" s="6">
        <v>48</v>
      </c>
      <c r="AR62" s="6" t="s">
        <v>32</v>
      </c>
      <c r="AS62" s="6" t="s">
        <v>82</v>
      </c>
      <c r="AT62" s="6" t="s">
        <v>104</v>
      </c>
      <c r="AU62" s="14">
        <v>20.298168</v>
      </c>
      <c r="AX62" s="14"/>
      <c r="AY62" s="14"/>
      <c r="AZ62" s="14"/>
      <c r="BA62" s="14"/>
      <c r="BB62" s="14"/>
      <c r="BC62" s="14"/>
    </row>
    <row r="63" spans="1:62">
      <c r="A63" s="6">
        <v>55</v>
      </c>
      <c r="B63" s="6" t="s">
        <v>33</v>
      </c>
      <c r="C63" s="6" t="s">
        <v>103</v>
      </c>
      <c r="D63" s="6" t="s">
        <v>104</v>
      </c>
      <c r="E63" s="14">
        <v>14.101837</v>
      </c>
      <c r="F63" s="6">
        <f t="shared" ref="F63" si="104">AVERAGE(E63:E65)</f>
        <v>14.074006666666667</v>
      </c>
      <c r="G63" s="6">
        <v>61</v>
      </c>
      <c r="H63" s="6" t="s">
        <v>33</v>
      </c>
      <c r="I63" s="6" t="s">
        <v>100</v>
      </c>
      <c r="J63" s="6" t="s">
        <v>104</v>
      </c>
      <c r="K63" s="15">
        <v>23.528452000000001</v>
      </c>
      <c r="L63" s="9">
        <f>AVERAGE(K63,K65)</f>
        <v>23.460115999999999</v>
      </c>
      <c r="M63" s="6">
        <v>58</v>
      </c>
      <c r="N63" s="6" t="s">
        <v>33</v>
      </c>
      <c r="O63" s="6" t="s">
        <v>99</v>
      </c>
      <c r="P63" s="6" t="s">
        <v>104</v>
      </c>
      <c r="Q63" s="14">
        <v>27.758016999999999</v>
      </c>
      <c r="R63" s="6">
        <f t="shared" ref="R63" si="105">AVERAGE(Q63:Q65)</f>
        <v>27.729577333333335</v>
      </c>
      <c r="S63" s="6">
        <v>49</v>
      </c>
      <c r="T63" s="6" t="s">
        <v>33</v>
      </c>
      <c r="U63" s="6" t="s">
        <v>97</v>
      </c>
      <c r="V63" s="6" t="s">
        <v>104</v>
      </c>
      <c r="W63" s="14">
        <v>21.362348999999998</v>
      </c>
      <c r="X63" s="6">
        <f t="shared" ref="X63" si="106">AVERAGE(W63:W65)</f>
        <v>21.42112333333333</v>
      </c>
      <c r="Y63" s="6">
        <v>52</v>
      </c>
      <c r="Z63" s="6" t="s">
        <v>33</v>
      </c>
      <c r="AA63" s="6" t="s">
        <v>98</v>
      </c>
      <c r="AB63" s="6" t="s">
        <v>104</v>
      </c>
      <c r="AC63" s="14">
        <v>23.910488000000001</v>
      </c>
      <c r="AD63" s="6">
        <f t="shared" ref="AD63" si="107">AVERAGE(AC63:AC65)</f>
        <v>23.842348000000001</v>
      </c>
      <c r="AE63" s="6">
        <v>64</v>
      </c>
      <c r="AF63" s="6" t="s">
        <v>33</v>
      </c>
      <c r="AG63" s="6" t="s">
        <v>101</v>
      </c>
      <c r="AH63" s="6" t="s">
        <v>104</v>
      </c>
      <c r="AI63" s="14">
        <v>29.443601999999998</v>
      </c>
      <c r="AJ63" s="6">
        <f t="shared" ref="AJ63" si="108">AVERAGE(AI63:AI65)</f>
        <v>29.506271999999999</v>
      </c>
      <c r="AK63" s="6">
        <v>67</v>
      </c>
      <c r="AL63" s="6" t="s">
        <v>33</v>
      </c>
      <c r="AM63" s="6" t="s">
        <v>102</v>
      </c>
      <c r="AN63" s="6" t="s">
        <v>104</v>
      </c>
      <c r="AO63" s="14">
        <v>28.933195000000001</v>
      </c>
      <c r="AP63" s="6">
        <f t="shared" ref="AP63" si="109">AVERAGE(AO63:AO65)</f>
        <v>28.836504666666666</v>
      </c>
      <c r="AQ63" s="6">
        <v>70</v>
      </c>
      <c r="AR63" s="6" t="s">
        <v>33</v>
      </c>
      <c r="AS63" s="6" t="s">
        <v>82</v>
      </c>
      <c r="AT63" s="6" t="s">
        <v>104</v>
      </c>
      <c r="AU63" s="14">
        <v>21.380832999999999</v>
      </c>
      <c r="AV63" s="6">
        <f t="shared" ref="AV63" si="110">AVERAGE(AU63:AU65)</f>
        <v>21.474408999999998</v>
      </c>
      <c r="AX63" s="14">
        <f t="shared" ref="AX63" si="111">X63-AV63</f>
        <v>-5.3285666666667453E-2</v>
      </c>
      <c r="AY63" s="14">
        <f>AD63-AV63</f>
        <v>2.3679390000000033</v>
      </c>
      <c r="AZ63" s="14">
        <f>R63-AV63</f>
        <v>6.2551683333333372</v>
      </c>
      <c r="BA63" s="14">
        <f>L63-AV63</f>
        <v>1.9857070000000014</v>
      </c>
      <c r="BB63" s="14">
        <f>AJ63-AV63</f>
        <v>8.0318630000000013</v>
      </c>
      <c r="BC63" s="14">
        <f>AP63-AV63</f>
        <v>7.3620956666666686</v>
      </c>
      <c r="BE63" s="14">
        <f t="shared" ref="BE63:BJ63" si="112">AX63-AX84</f>
        <v>1.1400236666666679</v>
      </c>
      <c r="BF63" s="14">
        <f t="shared" si="112"/>
        <v>1.7763823333333413</v>
      </c>
      <c r="BG63" s="14">
        <f t="shared" si="112"/>
        <v>0.31000700000000592</v>
      </c>
      <c r="BH63" s="14">
        <f t="shared" si="112"/>
        <v>-1.5557863333333302</v>
      </c>
      <c r="BI63" s="14">
        <f t="shared" si="112"/>
        <v>0.96266933333333782</v>
      </c>
      <c r="BJ63" s="14">
        <f t="shared" si="112"/>
        <v>0.56503900000000584</v>
      </c>
    </row>
    <row r="64" spans="1:62">
      <c r="A64" s="6">
        <v>56</v>
      </c>
      <c r="B64" s="6" t="s">
        <v>33</v>
      </c>
      <c r="C64" s="6" t="s">
        <v>103</v>
      </c>
      <c r="D64" s="6" t="s">
        <v>104</v>
      </c>
      <c r="E64" s="14">
        <v>14.053201</v>
      </c>
      <c r="G64" s="6">
        <v>62</v>
      </c>
      <c r="H64" s="6" t="s">
        <v>33</v>
      </c>
      <c r="I64" s="6" t="s">
        <v>100</v>
      </c>
      <c r="J64" s="6" t="s">
        <v>104</v>
      </c>
      <c r="K64" s="13">
        <v>22.913902</v>
      </c>
      <c r="L64" s="17"/>
      <c r="M64" s="6">
        <v>59</v>
      </c>
      <c r="N64" s="6" t="s">
        <v>33</v>
      </c>
      <c r="O64" s="6" t="s">
        <v>99</v>
      </c>
      <c r="P64" s="6" t="s">
        <v>104</v>
      </c>
      <c r="Q64" s="14">
        <v>27.722757000000001</v>
      </c>
      <c r="S64" s="6">
        <v>50</v>
      </c>
      <c r="T64" s="6" t="s">
        <v>33</v>
      </c>
      <c r="U64" s="6" t="s">
        <v>97</v>
      </c>
      <c r="V64" s="6" t="s">
        <v>104</v>
      </c>
      <c r="W64" s="14">
        <v>21.635649999999998</v>
      </c>
      <c r="Y64" s="6">
        <v>53</v>
      </c>
      <c r="Z64" s="6" t="s">
        <v>33</v>
      </c>
      <c r="AA64" s="6" t="s">
        <v>98</v>
      </c>
      <c r="AB64" s="6" t="s">
        <v>104</v>
      </c>
      <c r="AC64" s="14">
        <v>23.789332999999999</v>
      </c>
      <c r="AE64" s="6">
        <v>65</v>
      </c>
      <c r="AF64" s="6" t="s">
        <v>33</v>
      </c>
      <c r="AG64" s="6" t="s">
        <v>101</v>
      </c>
      <c r="AH64" s="6" t="s">
        <v>104</v>
      </c>
      <c r="AI64" s="14">
        <v>29.632158</v>
      </c>
      <c r="AK64" s="6">
        <v>68</v>
      </c>
      <c r="AL64" s="6" t="s">
        <v>33</v>
      </c>
      <c r="AM64" s="6" t="s">
        <v>102</v>
      </c>
      <c r="AN64" s="6" t="s">
        <v>104</v>
      </c>
      <c r="AO64" s="14">
        <v>28.685255000000002</v>
      </c>
      <c r="AQ64" s="6">
        <v>71</v>
      </c>
      <c r="AR64" s="6" t="s">
        <v>33</v>
      </c>
      <c r="AS64" s="6" t="s">
        <v>82</v>
      </c>
      <c r="AT64" s="6" t="s">
        <v>104</v>
      </c>
      <c r="AU64" s="14">
        <v>21.631133999999999</v>
      </c>
      <c r="AX64" s="14"/>
      <c r="AY64" s="14"/>
      <c r="AZ64" s="14"/>
      <c r="BA64" s="14"/>
      <c r="BB64" s="14"/>
      <c r="BC64" s="14"/>
    </row>
    <row r="65" spans="1:62" ht="14" thickBot="1">
      <c r="A65" s="6">
        <v>57</v>
      </c>
      <c r="B65" s="6" t="s">
        <v>33</v>
      </c>
      <c r="C65" s="6" t="s">
        <v>103</v>
      </c>
      <c r="D65" s="6" t="s">
        <v>104</v>
      </c>
      <c r="E65" s="14">
        <v>14.066981999999999</v>
      </c>
      <c r="G65" s="6">
        <v>63</v>
      </c>
      <c r="H65" s="6" t="s">
        <v>33</v>
      </c>
      <c r="I65" s="6" t="s">
        <v>100</v>
      </c>
      <c r="J65" s="6" t="s">
        <v>104</v>
      </c>
      <c r="K65" s="19">
        <v>23.391780000000001</v>
      </c>
      <c r="L65" s="18"/>
      <c r="M65" s="6">
        <v>60</v>
      </c>
      <c r="N65" s="6" t="s">
        <v>33</v>
      </c>
      <c r="O65" s="6" t="s">
        <v>99</v>
      </c>
      <c r="P65" s="6" t="s">
        <v>104</v>
      </c>
      <c r="Q65" s="14">
        <v>27.707958000000001</v>
      </c>
      <c r="S65" s="6">
        <v>51</v>
      </c>
      <c r="T65" s="6" t="s">
        <v>33</v>
      </c>
      <c r="U65" s="6" t="s">
        <v>97</v>
      </c>
      <c r="V65" s="6" t="s">
        <v>104</v>
      </c>
      <c r="W65" s="14">
        <v>21.265370999999998</v>
      </c>
      <c r="Y65" s="6">
        <v>54</v>
      </c>
      <c r="Z65" s="6" t="s">
        <v>33</v>
      </c>
      <c r="AA65" s="6" t="s">
        <v>98</v>
      </c>
      <c r="AB65" s="6" t="s">
        <v>104</v>
      </c>
      <c r="AC65" s="14">
        <v>23.827223</v>
      </c>
      <c r="AE65" s="6">
        <v>66</v>
      </c>
      <c r="AF65" s="6" t="s">
        <v>33</v>
      </c>
      <c r="AG65" s="6" t="s">
        <v>101</v>
      </c>
      <c r="AH65" s="6" t="s">
        <v>104</v>
      </c>
      <c r="AI65" s="14">
        <v>29.443055999999999</v>
      </c>
      <c r="AK65" s="6">
        <v>69</v>
      </c>
      <c r="AL65" s="6" t="s">
        <v>33</v>
      </c>
      <c r="AM65" s="6" t="s">
        <v>102</v>
      </c>
      <c r="AN65" s="6" t="s">
        <v>104</v>
      </c>
      <c r="AO65" s="14">
        <v>28.891064</v>
      </c>
      <c r="AQ65" s="6">
        <v>72</v>
      </c>
      <c r="AR65" s="6" t="s">
        <v>33</v>
      </c>
      <c r="AS65" s="6" t="s">
        <v>82</v>
      </c>
      <c r="AT65" s="6" t="s">
        <v>104</v>
      </c>
      <c r="AU65" s="14">
        <v>21.411259999999999</v>
      </c>
      <c r="AX65" s="14"/>
      <c r="AY65" s="14"/>
      <c r="AZ65" s="14"/>
      <c r="BA65" s="14"/>
      <c r="BB65" s="14"/>
      <c r="BC65" s="14"/>
    </row>
    <row r="66" spans="1:62">
      <c r="A66" s="6">
        <v>151</v>
      </c>
      <c r="B66" s="6" t="s">
        <v>83</v>
      </c>
      <c r="C66" s="6" t="s">
        <v>103</v>
      </c>
      <c r="D66" s="6" t="s">
        <v>104</v>
      </c>
      <c r="E66" s="14">
        <v>13.492696</v>
      </c>
      <c r="F66" s="6">
        <f t="shared" ref="F66" si="113">AVERAGE(E66:E68)</f>
        <v>13.347166000000001</v>
      </c>
      <c r="G66" s="6">
        <v>157</v>
      </c>
      <c r="H66" s="6" t="s">
        <v>83</v>
      </c>
      <c r="I66" s="6" t="s">
        <v>100</v>
      </c>
      <c r="J66" s="6" t="s">
        <v>104</v>
      </c>
      <c r="K66" s="14">
        <v>24.627222</v>
      </c>
      <c r="L66" s="6">
        <f t="shared" ref="L66" si="114">AVERAGE(K66:K68)</f>
        <v>24.666186</v>
      </c>
      <c r="M66" s="6">
        <v>154</v>
      </c>
      <c r="N66" s="6" t="s">
        <v>83</v>
      </c>
      <c r="O66" s="6" t="s">
        <v>99</v>
      </c>
      <c r="P66" s="6" t="s">
        <v>104</v>
      </c>
      <c r="Q66" s="14">
        <v>27.426269999999999</v>
      </c>
      <c r="R66" s="6">
        <f t="shared" ref="R66" si="115">AVERAGE(Q66:Q68)</f>
        <v>27.442139333333333</v>
      </c>
      <c r="S66" s="6">
        <v>145</v>
      </c>
      <c r="T66" s="6" t="s">
        <v>83</v>
      </c>
      <c r="U66" s="6" t="s">
        <v>97</v>
      </c>
      <c r="V66" s="6" t="s">
        <v>104</v>
      </c>
      <c r="W66" s="14">
        <v>20.073425</v>
      </c>
      <c r="X66" s="6">
        <f t="shared" ref="X66" si="116">AVERAGE(W66:W68)</f>
        <v>20.170138000000001</v>
      </c>
      <c r="Y66" s="6">
        <v>148</v>
      </c>
      <c r="Z66" s="6" t="s">
        <v>83</v>
      </c>
      <c r="AA66" s="6" t="s">
        <v>98</v>
      </c>
      <c r="AB66" s="6" t="s">
        <v>104</v>
      </c>
      <c r="AC66" s="14">
        <v>21.580317000000001</v>
      </c>
      <c r="AD66" s="6">
        <f t="shared" ref="AD66" si="117">AVERAGE(AC66:AC68)</f>
        <v>21.546098999999998</v>
      </c>
      <c r="AE66" s="6">
        <v>160</v>
      </c>
      <c r="AF66" s="6" t="s">
        <v>83</v>
      </c>
      <c r="AG66" s="6" t="s">
        <v>101</v>
      </c>
      <c r="AH66" s="6" t="s">
        <v>104</v>
      </c>
      <c r="AI66" s="14">
        <v>28.300356000000001</v>
      </c>
      <c r="AJ66" s="6">
        <f t="shared" ref="AJ66" si="118">AVERAGE(AI66:AI68)</f>
        <v>28.209765666666666</v>
      </c>
      <c r="AK66" s="6">
        <v>163</v>
      </c>
      <c r="AL66" s="6" t="s">
        <v>83</v>
      </c>
      <c r="AM66" s="6" t="s">
        <v>102</v>
      </c>
      <c r="AN66" s="6" t="s">
        <v>104</v>
      </c>
      <c r="AO66" s="14">
        <v>27.74456</v>
      </c>
      <c r="AP66" s="6">
        <f t="shared" ref="AP66" si="119">AVERAGE(AO66:AO68)</f>
        <v>27.791869999999999</v>
      </c>
      <c r="AQ66" s="6">
        <v>166</v>
      </c>
      <c r="AR66" s="6" t="s">
        <v>83</v>
      </c>
      <c r="AS66" s="6" t="s">
        <v>82</v>
      </c>
      <c r="AT66" s="6" t="s">
        <v>104</v>
      </c>
      <c r="AU66" s="14">
        <v>20.879660000000001</v>
      </c>
      <c r="AV66" s="6">
        <f t="shared" ref="AV66" si="120">AVERAGE(AU66:AU68)</f>
        <v>20.840540666666669</v>
      </c>
      <c r="AX66" s="14">
        <f t="shared" ref="AX66" si="121">X66-AV66</f>
        <v>-0.67040266666666781</v>
      </c>
      <c r="AY66" s="14">
        <f>AD66-AV66</f>
        <v>0.70555833333332885</v>
      </c>
      <c r="AZ66" s="14">
        <f>R66-AV66</f>
        <v>6.6015986666666642</v>
      </c>
      <c r="BA66" s="14">
        <f>L66-AV66</f>
        <v>3.8256453333333305</v>
      </c>
      <c r="BB66" s="14">
        <f>AJ66-AV66</f>
        <v>7.3692249999999966</v>
      </c>
      <c r="BC66" s="14">
        <f>AP66-AV66</f>
        <v>6.9513293333333301</v>
      </c>
      <c r="BE66" s="14">
        <f>AX66-AX78</f>
        <v>0.29265299999999783</v>
      </c>
      <c r="BF66" s="14">
        <f t="shared" ref="BF66:BJ66" si="122">AY66-AY78</f>
        <v>3.5868666666662108E-2</v>
      </c>
      <c r="BG66" s="14">
        <f t="shared" si="122"/>
        <v>0.55970566666666244</v>
      </c>
      <c r="BH66" s="14">
        <f t="shared" si="122"/>
        <v>8.9272499999996313E-2</v>
      </c>
      <c r="BI66" s="14">
        <f t="shared" si="122"/>
        <v>0.24694066666666359</v>
      </c>
      <c r="BJ66" s="14">
        <f t="shared" si="122"/>
        <v>0.10395166666666356</v>
      </c>
    </row>
    <row r="67" spans="1:62">
      <c r="A67" s="6">
        <v>152</v>
      </c>
      <c r="B67" s="6" t="s">
        <v>83</v>
      </c>
      <c r="C67" s="6" t="s">
        <v>103</v>
      </c>
      <c r="D67" s="6" t="s">
        <v>104</v>
      </c>
      <c r="E67" s="14">
        <v>13.157947</v>
      </c>
      <c r="G67" s="6">
        <v>158</v>
      </c>
      <c r="H67" s="6" t="s">
        <v>83</v>
      </c>
      <c r="I67" s="6" t="s">
        <v>100</v>
      </c>
      <c r="J67" s="6" t="s">
        <v>104</v>
      </c>
      <c r="K67" s="14">
        <v>24.696874999999999</v>
      </c>
      <c r="M67" s="6">
        <v>155</v>
      </c>
      <c r="N67" s="6" t="s">
        <v>83</v>
      </c>
      <c r="O67" s="6" t="s">
        <v>99</v>
      </c>
      <c r="P67" s="6" t="s">
        <v>104</v>
      </c>
      <c r="Q67" s="14">
        <v>27.425535</v>
      </c>
      <c r="S67" s="6">
        <v>146</v>
      </c>
      <c r="T67" s="6" t="s">
        <v>83</v>
      </c>
      <c r="U67" s="6" t="s">
        <v>97</v>
      </c>
      <c r="V67" s="6" t="s">
        <v>104</v>
      </c>
      <c r="W67" s="14">
        <v>20.183513999999999</v>
      </c>
      <c r="Y67" s="6">
        <v>149</v>
      </c>
      <c r="Z67" s="6" t="s">
        <v>83</v>
      </c>
      <c r="AA67" s="6" t="s">
        <v>98</v>
      </c>
      <c r="AB67" s="6" t="s">
        <v>104</v>
      </c>
      <c r="AC67" s="14">
        <v>21.495272</v>
      </c>
      <c r="AE67" s="6">
        <v>161</v>
      </c>
      <c r="AF67" s="6" t="s">
        <v>83</v>
      </c>
      <c r="AG67" s="6" t="s">
        <v>101</v>
      </c>
      <c r="AH67" s="6" t="s">
        <v>104</v>
      </c>
      <c r="AI67" s="14">
        <v>28.097458</v>
      </c>
      <c r="AK67" s="6">
        <v>164</v>
      </c>
      <c r="AL67" s="6" t="s">
        <v>83</v>
      </c>
      <c r="AM67" s="6" t="s">
        <v>102</v>
      </c>
      <c r="AN67" s="6" t="s">
        <v>104</v>
      </c>
      <c r="AO67" s="14">
        <v>27.748646000000001</v>
      </c>
      <c r="AQ67" s="6">
        <v>167</v>
      </c>
      <c r="AR67" s="6" t="s">
        <v>83</v>
      </c>
      <c r="AS67" s="6" t="s">
        <v>82</v>
      </c>
      <c r="AT67" s="6" t="s">
        <v>104</v>
      </c>
      <c r="AU67" s="14">
        <v>20.848172999999999</v>
      </c>
      <c r="AX67" s="14"/>
      <c r="AY67" s="14"/>
      <c r="AZ67" s="14"/>
      <c r="BA67" s="14"/>
      <c r="BB67" s="14"/>
      <c r="BC67" s="14"/>
    </row>
    <row r="68" spans="1:62" ht="14" thickBot="1">
      <c r="A68" s="6">
        <v>153</v>
      </c>
      <c r="B68" s="6" t="s">
        <v>83</v>
      </c>
      <c r="C68" s="6" t="s">
        <v>103</v>
      </c>
      <c r="D68" s="6" t="s">
        <v>104</v>
      </c>
      <c r="E68" s="14">
        <v>13.390855</v>
      </c>
      <c r="G68" s="6">
        <v>159</v>
      </c>
      <c r="H68" s="6" t="s">
        <v>83</v>
      </c>
      <c r="I68" s="6" t="s">
        <v>100</v>
      </c>
      <c r="J68" s="6" t="s">
        <v>104</v>
      </c>
      <c r="K68" s="14">
        <v>24.674461000000001</v>
      </c>
      <c r="M68" s="6">
        <v>156</v>
      </c>
      <c r="N68" s="6" t="s">
        <v>83</v>
      </c>
      <c r="O68" s="6" t="s">
        <v>99</v>
      </c>
      <c r="P68" s="6" t="s">
        <v>104</v>
      </c>
      <c r="Q68" s="14">
        <v>27.474613000000002</v>
      </c>
      <c r="S68" s="6">
        <v>147</v>
      </c>
      <c r="T68" s="6" t="s">
        <v>83</v>
      </c>
      <c r="U68" s="6" t="s">
        <v>97</v>
      </c>
      <c r="V68" s="6" t="s">
        <v>104</v>
      </c>
      <c r="W68" s="14">
        <v>20.253475000000002</v>
      </c>
      <c r="Y68" s="6">
        <v>150</v>
      </c>
      <c r="Z68" s="6" t="s">
        <v>83</v>
      </c>
      <c r="AA68" s="6" t="s">
        <v>98</v>
      </c>
      <c r="AB68" s="6" t="s">
        <v>104</v>
      </c>
      <c r="AC68" s="14">
        <v>21.562708000000001</v>
      </c>
      <c r="AE68" s="6">
        <v>162</v>
      </c>
      <c r="AF68" s="6" t="s">
        <v>83</v>
      </c>
      <c r="AG68" s="6" t="s">
        <v>101</v>
      </c>
      <c r="AH68" s="6" t="s">
        <v>104</v>
      </c>
      <c r="AI68" s="14">
        <v>28.231483000000001</v>
      </c>
      <c r="AK68" s="6">
        <v>165</v>
      </c>
      <c r="AL68" s="6" t="s">
        <v>83</v>
      </c>
      <c r="AM68" s="6" t="s">
        <v>102</v>
      </c>
      <c r="AN68" s="6" t="s">
        <v>104</v>
      </c>
      <c r="AO68" s="14">
        <v>27.882404000000001</v>
      </c>
      <c r="AQ68" s="6">
        <v>168</v>
      </c>
      <c r="AR68" s="6" t="s">
        <v>83</v>
      </c>
      <c r="AS68" s="6" t="s">
        <v>82</v>
      </c>
      <c r="AT68" s="6" t="s">
        <v>104</v>
      </c>
      <c r="AU68" s="14">
        <v>20.793789</v>
      </c>
      <c r="AX68" s="14"/>
      <c r="AY68" s="14"/>
      <c r="AZ68" s="14"/>
      <c r="BA68" s="14"/>
      <c r="BB68" s="14"/>
      <c r="BC68" s="14"/>
    </row>
    <row r="69" spans="1:62">
      <c r="A69" s="6">
        <v>175</v>
      </c>
      <c r="B69" s="6" t="s">
        <v>84</v>
      </c>
      <c r="C69" s="6" t="s">
        <v>103</v>
      </c>
      <c r="D69" s="6" t="s">
        <v>104</v>
      </c>
      <c r="E69" s="14">
        <v>13.920092</v>
      </c>
      <c r="F69" s="6">
        <f t="shared" ref="F69" si="123">AVERAGE(E69:E71)</f>
        <v>13.808741666666668</v>
      </c>
      <c r="G69" s="6">
        <v>181</v>
      </c>
      <c r="H69" s="6" t="s">
        <v>84</v>
      </c>
      <c r="I69" s="6" t="s">
        <v>100</v>
      </c>
      <c r="J69" s="6" t="s">
        <v>104</v>
      </c>
      <c r="K69" s="14">
        <v>24.595044999999999</v>
      </c>
      <c r="L69" s="6">
        <f t="shared" ref="L69" si="124">AVERAGE(K69:K71)</f>
        <v>24.618323333333333</v>
      </c>
      <c r="M69" s="6">
        <v>178</v>
      </c>
      <c r="N69" s="6" t="s">
        <v>84</v>
      </c>
      <c r="O69" s="6" t="s">
        <v>99</v>
      </c>
      <c r="P69" s="6" t="s">
        <v>104</v>
      </c>
      <c r="Q69" s="14">
        <v>27.755018</v>
      </c>
      <c r="R69" s="6">
        <f t="shared" ref="R69" si="125">AVERAGE(Q69:Q71)</f>
        <v>27.758239333333336</v>
      </c>
      <c r="S69" s="6">
        <v>169</v>
      </c>
      <c r="T69" s="6" t="s">
        <v>84</v>
      </c>
      <c r="U69" s="6" t="s">
        <v>97</v>
      </c>
      <c r="V69" s="6" t="s">
        <v>104</v>
      </c>
      <c r="W69" s="15">
        <v>20.342473999999999</v>
      </c>
      <c r="X69" s="9">
        <f>AVERAGE(W69,W71)</f>
        <v>20.300656499999999</v>
      </c>
      <c r="Y69" s="6">
        <v>172</v>
      </c>
      <c r="Z69" s="6" t="s">
        <v>84</v>
      </c>
      <c r="AA69" s="6" t="s">
        <v>98</v>
      </c>
      <c r="AB69" s="6" t="s">
        <v>104</v>
      </c>
      <c r="AC69" s="14">
        <v>22.315971000000001</v>
      </c>
      <c r="AD69" s="6">
        <f t="shared" ref="AD69" si="126">AVERAGE(AC69:AC71)</f>
        <v>22.281127333333334</v>
      </c>
      <c r="AE69" s="6">
        <v>184</v>
      </c>
      <c r="AF69" s="6" t="s">
        <v>84</v>
      </c>
      <c r="AG69" s="6" t="s">
        <v>101</v>
      </c>
      <c r="AH69" s="6" t="s">
        <v>104</v>
      </c>
      <c r="AI69" s="14">
        <v>28.415861</v>
      </c>
      <c r="AJ69" s="6">
        <f t="shared" ref="AJ69" si="127">AVERAGE(AI69:AI71)</f>
        <v>28.471716000000001</v>
      </c>
      <c r="AK69" s="6">
        <v>187</v>
      </c>
      <c r="AL69" s="6" t="s">
        <v>84</v>
      </c>
      <c r="AM69" s="6" t="s">
        <v>102</v>
      </c>
      <c r="AN69" s="6" t="s">
        <v>104</v>
      </c>
      <c r="AO69" s="14">
        <v>27.967226</v>
      </c>
      <c r="AP69" s="6">
        <f t="shared" ref="AP69" si="128">AVERAGE(AO69:AO71)</f>
        <v>28.113642333333335</v>
      </c>
      <c r="AQ69" s="6">
        <v>190</v>
      </c>
      <c r="AR69" s="6" t="s">
        <v>84</v>
      </c>
      <c r="AS69" s="6" t="s">
        <v>82</v>
      </c>
      <c r="AT69" s="6" t="s">
        <v>104</v>
      </c>
      <c r="AU69" s="14">
        <v>20.979973000000001</v>
      </c>
      <c r="AV69" s="6">
        <f t="shared" ref="AV69" si="129">AVERAGE(AU69:AU71)</f>
        <v>21.05779466666667</v>
      </c>
      <c r="AX69" s="14">
        <f t="shared" ref="AX69" si="130">X69-AV69</f>
        <v>-0.757138166666671</v>
      </c>
      <c r="AY69" s="14">
        <f>AD69-AV69</f>
        <v>1.2233326666666642</v>
      </c>
      <c r="AZ69" s="14">
        <f>R69-AV69</f>
        <v>6.7004446666666659</v>
      </c>
      <c r="BA69" s="14">
        <f>L69-AV69</f>
        <v>3.5605286666666629</v>
      </c>
      <c r="BB69" s="14">
        <f>AJ69-AV69</f>
        <v>7.4139213333333309</v>
      </c>
      <c r="BC69" s="14">
        <f>AP69-AV69</f>
        <v>7.055847666666665</v>
      </c>
      <c r="BE69" s="14">
        <f t="shared" ref="BE69:BJ69" si="131">AX69-AX81</f>
        <v>9.448183333332949E-2</v>
      </c>
      <c r="BF69" s="14">
        <f t="shared" si="131"/>
        <v>0.53491166666666246</v>
      </c>
      <c r="BG69" s="14">
        <f t="shared" si="131"/>
        <v>0.84422199999999847</v>
      </c>
      <c r="BH69" s="14">
        <f t="shared" si="131"/>
        <v>6.1018333333329622E-2</v>
      </c>
      <c r="BI69" s="14">
        <f t="shared" si="131"/>
        <v>0.48257033333333155</v>
      </c>
      <c r="BJ69" s="14">
        <f t="shared" si="131"/>
        <v>0.33648633333332967</v>
      </c>
    </row>
    <row r="70" spans="1:62">
      <c r="A70" s="6">
        <v>176</v>
      </c>
      <c r="B70" s="6" t="s">
        <v>84</v>
      </c>
      <c r="C70" s="6" t="s">
        <v>103</v>
      </c>
      <c r="D70" s="6" t="s">
        <v>104</v>
      </c>
      <c r="E70" s="14">
        <v>13.796744</v>
      </c>
      <c r="G70" s="6">
        <v>182</v>
      </c>
      <c r="H70" s="6" t="s">
        <v>84</v>
      </c>
      <c r="I70" s="6" t="s">
        <v>100</v>
      </c>
      <c r="J70" s="6" t="s">
        <v>104</v>
      </c>
      <c r="K70" s="14">
        <v>24.702784999999999</v>
      </c>
      <c r="M70" s="6">
        <v>179</v>
      </c>
      <c r="N70" s="6" t="s">
        <v>84</v>
      </c>
      <c r="O70" s="6" t="s">
        <v>99</v>
      </c>
      <c r="P70" s="6" t="s">
        <v>104</v>
      </c>
      <c r="Q70" s="14">
        <v>27.861329999999999</v>
      </c>
      <c r="S70" s="6">
        <v>170</v>
      </c>
      <c r="T70" s="6" t="s">
        <v>84</v>
      </c>
      <c r="U70" s="6" t="s">
        <v>97</v>
      </c>
      <c r="V70" s="6" t="s">
        <v>104</v>
      </c>
      <c r="W70" s="13">
        <v>20.816462000000001</v>
      </c>
      <c r="X70" s="17"/>
      <c r="Y70" s="6">
        <v>173</v>
      </c>
      <c r="Z70" s="6" t="s">
        <v>84</v>
      </c>
      <c r="AA70" s="6" t="s">
        <v>98</v>
      </c>
      <c r="AB70" s="6" t="s">
        <v>104</v>
      </c>
      <c r="AC70" s="14">
        <v>22.344933000000001</v>
      </c>
      <c r="AE70" s="6">
        <v>185</v>
      </c>
      <c r="AF70" s="6" t="s">
        <v>84</v>
      </c>
      <c r="AG70" s="6" t="s">
        <v>101</v>
      </c>
      <c r="AH70" s="6" t="s">
        <v>104</v>
      </c>
      <c r="AI70" s="14">
        <v>28.398277</v>
      </c>
      <c r="AK70" s="6">
        <v>188</v>
      </c>
      <c r="AL70" s="6" t="s">
        <v>84</v>
      </c>
      <c r="AM70" s="6" t="s">
        <v>102</v>
      </c>
      <c r="AN70" s="6" t="s">
        <v>104</v>
      </c>
      <c r="AO70" s="14">
        <v>28.223593000000001</v>
      </c>
      <c r="AQ70" s="6">
        <v>191</v>
      </c>
      <c r="AR70" s="6" t="s">
        <v>84</v>
      </c>
      <c r="AS70" s="6" t="s">
        <v>82</v>
      </c>
      <c r="AT70" s="6" t="s">
        <v>104</v>
      </c>
      <c r="AU70" s="14">
        <v>21.287822999999999</v>
      </c>
      <c r="AX70" s="14"/>
      <c r="AY70" s="14"/>
      <c r="AZ70" s="14"/>
      <c r="BA70" s="14"/>
      <c r="BB70" s="14"/>
      <c r="BC70" s="14"/>
    </row>
    <row r="71" spans="1:62" ht="14" thickBot="1">
      <c r="A71" s="6">
        <v>177</v>
      </c>
      <c r="B71" s="6" t="s">
        <v>84</v>
      </c>
      <c r="C71" s="6" t="s">
        <v>103</v>
      </c>
      <c r="D71" s="6" t="s">
        <v>104</v>
      </c>
      <c r="E71" s="14">
        <v>13.709389</v>
      </c>
      <c r="G71" s="6">
        <v>183</v>
      </c>
      <c r="H71" s="6" t="s">
        <v>84</v>
      </c>
      <c r="I71" s="6" t="s">
        <v>100</v>
      </c>
      <c r="J71" s="6" t="s">
        <v>104</v>
      </c>
      <c r="K71" s="14">
        <v>24.55714</v>
      </c>
      <c r="M71" s="6">
        <v>180</v>
      </c>
      <c r="N71" s="6" t="s">
        <v>84</v>
      </c>
      <c r="O71" s="6" t="s">
        <v>99</v>
      </c>
      <c r="P71" s="6" t="s">
        <v>104</v>
      </c>
      <c r="Q71" s="14">
        <v>27.658370000000001</v>
      </c>
      <c r="S71" s="6">
        <v>171</v>
      </c>
      <c r="T71" s="6" t="s">
        <v>84</v>
      </c>
      <c r="U71" s="6" t="s">
        <v>97</v>
      </c>
      <c r="V71" s="6" t="s">
        <v>104</v>
      </c>
      <c r="W71" s="19">
        <v>20.258838999999998</v>
      </c>
      <c r="X71" s="18"/>
      <c r="Y71" s="6">
        <v>174</v>
      </c>
      <c r="Z71" s="6" t="s">
        <v>84</v>
      </c>
      <c r="AA71" s="6" t="s">
        <v>98</v>
      </c>
      <c r="AB71" s="6" t="s">
        <v>104</v>
      </c>
      <c r="AC71" s="14">
        <v>22.182478</v>
      </c>
      <c r="AE71" s="6">
        <v>186</v>
      </c>
      <c r="AF71" s="6" t="s">
        <v>84</v>
      </c>
      <c r="AG71" s="6" t="s">
        <v>101</v>
      </c>
      <c r="AH71" s="6" t="s">
        <v>104</v>
      </c>
      <c r="AI71" s="14">
        <v>28.601009999999999</v>
      </c>
      <c r="AK71" s="6">
        <v>189</v>
      </c>
      <c r="AL71" s="6" t="s">
        <v>84</v>
      </c>
      <c r="AM71" s="6" t="s">
        <v>102</v>
      </c>
      <c r="AN71" s="6" t="s">
        <v>104</v>
      </c>
      <c r="AO71" s="14">
        <v>28.150107999999999</v>
      </c>
      <c r="AQ71" s="6">
        <v>192</v>
      </c>
      <c r="AR71" s="6" t="s">
        <v>84</v>
      </c>
      <c r="AS71" s="6" t="s">
        <v>82</v>
      </c>
      <c r="AT71" s="6" t="s">
        <v>104</v>
      </c>
      <c r="AU71" s="14">
        <v>20.905588000000002</v>
      </c>
      <c r="AX71" s="14"/>
      <c r="AY71" s="14"/>
      <c r="AZ71" s="14"/>
      <c r="BA71" s="14"/>
      <c r="BB71" s="14"/>
      <c r="BC71" s="14"/>
    </row>
    <row r="72" spans="1:62">
      <c r="A72" s="6">
        <v>199</v>
      </c>
      <c r="B72" s="6" t="s">
        <v>85</v>
      </c>
      <c r="C72" s="6" t="s">
        <v>103</v>
      </c>
      <c r="D72" s="6" t="s">
        <v>104</v>
      </c>
      <c r="E72" s="14">
        <v>13.223946</v>
      </c>
      <c r="F72" s="6">
        <f t="shared" ref="F72" si="132">AVERAGE(E72:E74)</f>
        <v>13.171182999999999</v>
      </c>
      <c r="G72" s="6">
        <v>205</v>
      </c>
      <c r="H72" s="6" t="s">
        <v>85</v>
      </c>
      <c r="I72" s="6" t="s">
        <v>100</v>
      </c>
      <c r="J72" s="6" t="s">
        <v>104</v>
      </c>
      <c r="K72" s="14">
        <v>23.951713999999999</v>
      </c>
      <c r="L72" s="6">
        <f t="shared" ref="L72" si="133">AVERAGE(K72:K74)</f>
        <v>24.038636333333329</v>
      </c>
      <c r="M72" s="6">
        <v>202</v>
      </c>
      <c r="N72" s="6" t="s">
        <v>85</v>
      </c>
      <c r="O72" s="6" t="s">
        <v>99</v>
      </c>
      <c r="P72" s="6" t="s">
        <v>104</v>
      </c>
      <c r="Q72" s="14">
        <v>27.078890000000001</v>
      </c>
      <c r="R72" s="6">
        <f t="shared" ref="R72" si="134">AVERAGE(Q72:Q74)</f>
        <v>27.010322000000002</v>
      </c>
      <c r="S72" s="6">
        <v>193</v>
      </c>
      <c r="T72" s="6" t="s">
        <v>85</v>
      </c>
      <c r="U72" s="6" t="s">
        <v>97</v>
      </c>
      <c r="V72" s="6" t="s">
        <v>104</v>
      </c>
      <c r="W72" s="14">
        <v>19.821161</v>
      </c>
      <c r="X72" s="6">
        <f t="shared" ref="X72" si="135">AVERAGE(W72:W74)</f>
        <v>20.093048333333332</v>
      </c>
      <c r="Y72" s="6">
        <v>196</v>
      </c>
      <c r="Z72" s="6" t="s">
        <v>85</v>
      </c>
      <c r="AA72" s="6" t="s">
        <v>98</v>
      </c>
      <c r="AB72" s="6" t="s">
        <v>104</v>
      </c>
      <c r="AC72" s="14">
        <v>21.266895000000002</v>
      </c>
      <c r="AD72" s="6">
        <f t="shared" ref="AD72" si="136">AVERAGE(AC72:AC74)</f>
        <v>21.362326333333332</v>
      </c>
      <c r="AE72" s="6">
        <v>208</v>
      </c>
      <c r="AF72" s="6" t="s">
        <v>85</v>
      </c>
      <c r="AG72" s="6" t="s">
        <v>101</v>
      </c>
      <c r="AH72" s="6" t="s">
        <v>104</v>
      </c>
      <c r="AI72" s="14">
        <v>27.244633</v>
      </c>
      <c r="AJ72" s="6">
        <f t="shared" ref="AJ72" si="137">AVERAGE(AI72:AI74)</f>
        <v>27.148267000000004</v>
      </c>
      <c r="AK72" s="6">
        <v>211</v>
      </c>
      <c r="AL72" s="6" t="s">
        <v>85</v>
      </c>
      <c r="AM72" s="6" t="s">
        <v>102</v>
      </c>
      <c r="AN72" s="6" t="s">
        <v>104</v>
      </c>
      <c r="AO72" s="14">
        <v>27.197937</v>
      </c>
      <c r="AP72" s="6">
        <f t="shared" ref="AP72" si="138">AVERAGE(AO72:AO74)</f>
        <v>27.075374666666665</v>
      </c>
      <c r="AQ72" s="6">
        <v>214</v>
      </c>
      <c r="AR72" s="6" t="s">
        <v>85</v>
      </c>
      <c r="AS72" s="6" t="s">
        <v>82</v>
      </c>
      <c r="AT72" s="6" t="s">
        <v>104</v>
      </c>
      <c r="AU72" s="14">
        <v>20.453673999999999</v>
      </c>
      <c r="AV72" s="6">
        <f t="shared" ref="AV72" si="139">AVERAGE(AU72:AU74)</f>
        <v>20.459722333333332</v>
      </c>
      <c r="AX72" s="14">
        <f t="shared" ref="AX72" si="140">X72-AV72</f>
        <v>-0.36667399999999972</v>
      </c>
      <c r="AY72" s="14">
        <f>AD72-AV72</f>
        <v>0.90260400000000018</v>
      </c>
      <c r="AZ72" s="14">
        <f>R72-AV72</f>
        <v>6.5505996666666704</v>
      </c>
      <c r="BA72" s="14">
        <f>L72-AV72</f>
        <v>3.5789139999999975</v>
      </c>
      <c r="BB72" s="14">
        <f>AJ72-AV72</f>
        <v>6.6885446666666724</v>
      </c>
      <c r="BC72" s="14">
        <f>AP72-AV72</f>
        <v>6.6156523333333332</v>
      </c>
      <c r="BE72" s="14">
        <f t="shared" ref="BE72:BJ72" si="141">AX72-AX84</f>
        <v>0.82663533333333561</v>
      </c>
      <c r="BF72" s="14">
        <f t="shared" si="141"/>
        <v>0.31104733333333812</v>
      </c>
      <c r="BG72" s="14">
        <f t="shared" si="141"/>
        <v>0.60543833333333907</v>
      </c>
      <c r="BH72" s="14">
        <f t="shared" si="141"/>
        <v>3.742066666666588E-2</v>
      </c>
      <c r="BI72" s="14">
        <f t="shared" si="141"/>
        <v>-0.38064899999999113</v>
      </c>
      <c r="BJ72" s="14">
        <f t="shared" si="141"/>
        <v>-0.1814043333333295</v>
      </c>
    </row>
    <row r="73" spans="1:62">
      <c r="A73" s="6">
        <v>200</v>
      </c>
      <c r="B73" s="6" t="s">
        <v>85</v>
      </c>
      <c r="C73" s="6" t="s">
        <v>103</v>
      </c>
      <c r="D73" s="6" t="s">
        <v>104</v>
      </c>
      <c r="E73" s="14">
        <v>13.090919</v>
      </c>
      <c r="G73" s="6">
        <v>206</v>
      </c>
      <c r="H73" s="6" t="s">
        <v>85</v>
      </c>
      <c r="I73" s="6" t="s">
        <v>100</v>
      </c>
      <c r="J73" s="6" t="s">
        <v>104</v>
      </c>
      <c r="K73" s="14">
        <v>24.054130000000001</v>
      </c>
      <c r="M73" s="6">
        <v>203</v>
      </c>
      <c r="N73" s="6" t="s">
        <v>85</v>
      </c>
      <c r="O73" s="6" t="s">
        <v>99</v>
      </c>
      <c r="P73" s="6" t="s">
        <v>104</v>
      </c>
      <c r="Q73" s="14">
        <v>26.968073</v>
      </c>
      <c r="S73" s="6">
        <v>194</v>
      </c>
      <c r="T73" s="6" t="s">
        <v>85</v>
      </c>
      <c r="U73" s="6" t="s">
        <v>97</v>
      </c>
      <c r="V73" s="6" t="s">
        <v>104</v>
      </c>
      <c r="W73" s="14">
        <v>20.33014</v>
      </c>
      <c r="Y73" s="6">
        <v>197</v>
      </c>
      <c r="Z73" s="6" t="s">
        <v>85</v>
      </c>
      <c r="AA73" s="6" t="s">
        <v>98</v>
      </c>
      <c r="AB73" s="6" t="s">
        <v>104</v>
      </c>
      <c r="AC73" s="14">
        <v>21.333296000000001</v>
      </c>
      <c r="AE73" s="6">
        <v>209</v>
      </c>
      <c r="AF73" s="6" t="s">
        <v>85</v>
      </c>
      <c r="AG73" s="6" t="s">
        <v>101</v>
      </c>
      <c r="AH73" s="6" t="s">
        <v>104</v>
      </c>
      <c r="AI73" s="14">
        <v>27.049156</v>
      </c>
      <c r="AK73" s="6">
        <v>212</v>
      </c>
      <c r="AL73" s="6" t="s">
        <v>85</v>
      </c>
      <c r="AM73" s="6" t="s">
        <v>102</v>
      </c>
      <c r="AN73" s="6" t="s">
        <v>104</v>
      </c>
      <c r="AO73" s="14">
        <v>27.06794</v>
      </c>
      <c r="AQ73" s="6">
        <v>215</v>
      </c>
      <c r="AR73" s="6" t="s">
        <v>85</v>
      </c>
      <c r="AS73" s="6" t="s">
        <v>82</v>
      </c>
      <c r="AT73" s="6" t="s">
        <v>104</v>
      </c>
      <c r="AU73" s="14">
        <v>20.524785999999999</v>
      </c>
      <c r="AX73" s="14"/>
      <c r="AY73" s="14"/>
      <c r="AZ73" s="14"/>
      <c r="BA73" s="14"/>
      <c r="BB73" s="14"/>
      <c r="BC73" s="14"/>
    </row>
    <row r="74" spans="1:62">
      <c r="A74" s="6">
        <v>201</v>
      </c>
      <c r="B74" s="6" t="s">
        <v>85</v>
      </c>
      <c r="C74" s="6" t="s">
        <v>103</v>
      </c>
      <c r="D74" s="6" t="s">
        <v>104</v>
      </c>
      <c r="E74" s="14">
        <v>13.198684</v>
      </c>
      <c r="G74" s="6">
        <v>207</v>
      </c>
      <c r="H74" s="6" t="s">
        <v>85</v>
      </c>
      <c r="I74" s="6" t="s">
        <v>100</v>
      </c>
      <c r="J74" s="6" t="s">
        <v>104</v>
      </c>
      <c r="K74" s="14">
        <v>24.110064999999999</v>
      </c>
      <c r="M74" s="6">
        <v>204</v>
      </c>
      <c r="N74" s="6" t="s">
        <v>85</v>
      </c>
      <c r="O74" s="6" t="s">
        <v>99</v>
      </c>
      <c r="P74" s="6" t="s">
        <v>104</v>
      </c>
      <c r="Q74" s="14">
        <v>26.984003000000001</v>
      </c>
      <c r="S74" s="6">
        <v>195</v>
      </c>
      <c r="T74" s="6" t="s">
        <v>85</v>
      </c>
      <c r="U74" s="6" t="s">
        <v>97</v>
      </c>
      <c r="V74" s="6" t="s">
        <v>104</v>
      </c>
      <c r="W74" s="14">
        <v>20.127844</v>
      </c>
      <c r="Y74" s="6">
        <v>198</v>
      </c>
      <c r="Z74" s="6" t="s">
        <v>85</v>
      </c>
      <c r="AA74" s="6" t="s">
        <v>98</v>
      </c>
      <c r="AB74" s="6" t="s">
        <v>104</v>
      </c>
      <c r="AC74" s="14">
        <v>21.486788000000001</v>
      </c>
      <c r="AE74" s="6">
        <v>210</v>
      </c>
      <c r="AF74" s="6" t="s">
        <v>85</v>
      </c>
      <c r="AG74" s="6" t="s">
        <v>101</v>
      </c>
      <c r="AH74" s="6" t="s">
        <v>104</v>
      </c>
      <c r="AI74" s="14">
        <v>27.151012000000001</v>
      </c>
      <c r="AK74" s="6">
        <v>213</v>
      </c>
      <c r="AL74" s="6" t="s">
        <v>85</v>
      </c>
      <c r="AM74" s="6" t="s">
        <v>102</v>
      </c>
      <c r="AN74" s="6" t="s">
        <v>104</v>
      </c>
      <c r="AO74" s="14">
        <v>26.960246999999999</v>
      </c>
      <c r="AQ74" s="6">
        <v>216</v>
      </c>
      <c r="AR74" s="6" t="s">
        <v>85</v>
      </c>
      <c r="AS74" s="6" t="s">
        <v>82</v>
      </c>
      <c r="AT74" s="6" t="s">
        <v>104</v>
      </c>
      <c r="AU74" s="14">
        <v>20.400707000000001</v>
      </c>
      <c r="AX74" s="14"/>
      <c r="AY74" s="14"/>
      <c r="AZ74" s="14"/>
      <c r="BA74" s="14"/>
      <c r="BB74" s="14"/>
      <c r="BC74" s="14"/>
    </row>
    <row r="75" spans="1:62">
      <c r="A75" s="6">
        <v>367</v>
      </c>
      <c r="B75" s="6" t="s">
        <v>86</v>
      </c>
      <c r="C75" s="6" t="s">
        <v>103</v>
      </c>
      <c r="D75" s="6" t="s">
        <v>104</v>
      </c>
      <c r="E75" s="14" t="s">
        <v>87</v>
      </c>
      <c r="F75" s="6">
        <f t="shared" ref="F75" si="142">AVERAGE(E75:E77)</f>
        <v>36.935153999999997</v>
      </c>
      <c r="G75" s="6">
        <v>373</v>
      </c>
      <c r="H75" s="6" t="s">
        <v>86</v>
      </c>
      <c r="I75" s="6" t="s">
        <v>100</v>
      </c>
      <c r="J75" s="6" t="s">
        <v>104</v>
      </c>
      <c r="K75" s="14" t="s">
        <v>87</v>
      </c>
      <c r="L75" s="6" t="e">
        <f t="shared" ref="L75" si="143">AVERAGE(K75:K77)</f>
        <v>#DIV/0!</v>
      </c>
      <c r="M75" s="6">
        <v>370</v>
      </c>
      <c r="N75" s="6" t="s">
        <v>86</v>
      </c>
      <c r="O75" s="6" t="s">
        <v>99</v>
      </c>
      <c r="P75" s="6" t="s">
        <v>104</v>
      </c>
      <c r="Q75" s="14" t="s">
        <v>87</v>
      </c>
      <c r="R75" s="6" t="e">
        <f t="shared" ref="R75" si="144">AVERAGE(Q75:Q77)</f>
        <v>#DIV/0!</v>
      </c>
      <c r="S75" s="6">
        <v>361</v>
      </c>
      <c r="T75" s="6" t="s">
        <v>86</v>
      </c>
      <c r="U75" s="6" t="s">
        <v>97</v>
      </c>
      <c r="V75" s="6" t="s">
        <v>104</v>
      </c>
      <c r="W75" s="14" t="s">
        <v>87</v>
      </c>
      <c r="X75" s="6" t="e">
        <f t="shared" ref="X75" si="145">AVERAGE(W75:W77)</f>
        <v>#DIV/0!</v>
      </c>
      <c r="Y75" s="6">
        <v>364</v>
      </c>
      <c r="Z75" s="6" t="s">
        <v>86</v>
      </c>
      <c r="AA75" s="6" t="s">
        <v>98</v>
      </c>
      <c r="AB75" s="6" t="s">
        <v>104</v>
      </c>
      <c r="AC75" s="14" t="s">
        <v>87</v>
      </c>
      <c r="AD75" s="6" t="e">
        <f t="shared" ref="AD75" si="146">AVERAGE(AC75:AC77)</f>
        <v>#DIV/0!</v>
      </c>
      <c r="AE75" s="6">
        <v>376</v>
      </c>
      <c r="AF75" s="6" t="s">
        <v>86</v>
      </c>
      <c r="AG75" s="6" t="s">
        <v>101</v>
      </c>
      <c r="AH75" s="6" t="s">
        <v>104</v>
      </c>
      <c r="AI75" s="14" t="s">
        <v>87</v>
      </c>
      <c r="AJ75" s="6" t="e">
        <f t="shared" ref="AJ75" si="147">AVERAGE(AI75:AI77)</f>
        <v>#DIV/0!</v>
      </c>
      <c r="AK75" s="6">
        <v>379</v>
      </c>
      <c r="AL75" s="6" t="s">
        <v>86</v>
      </c>
      <c r="AM75" s="6" t="s">
        <v>102</v>
      </c>
      <c r="AN75" s="6" t="s">
        <v>104</v>
      </c>
      <c r="AO75" s="14" t="s">
        <v>87</v>
      </c>
      <c r="AP75" s="6" t="e">
        <f t="shared" ref="AP75" si="148">AVERAGE(AO75:AO77)</f>
        <v>#DIV/0!</v>
      </c>
      <c r="AQ75" s="6">
        <v>382</v>
      </c>
      <c r="AR75" s="6" t="s">
        <v>86</v>
      </c>
      <c r="AS75" s="6" t="s">
        <v>82</v>
      </c>
      <c r="AT75" s="6" t="s">
        <v>105</v>
      </c>
      <c r="AU75" s="14" t="s">
        <v>87</v>
      </c>
      <c r="AV75" s="6" t="e">
        <f t="shared" ref="AV75" si="149">AVERAGE(AU75:AU77)</f>
        <v>#DIV/0!</v>
      </c>
      <c r="AX75" s="14"/>
      <c r="AY75" s="14"/>
      <c r="AZ75" s="14"/>
      <c r="BA75" s="14"/>
      <c r="BB75" s="14"/>
      <c r="BC75" s="14"/>
    </row>
    <row r="76" spans="1:62">
      <c r="A76" s="6">
        <v>368</v>
      </c>
      <c r="B76" s="6" t="s">
        <v>86</v>
      </c>
      <c r="C76" s="6" t="s">
        <v>103</v>
      </c>
      <c r="D76" s="6" t="s">
        <v>104</v>
      </c>
      <c r="E76" s="14" t="s">
        <v>87</v>
      </c>
      <c r="G76" s="6">
        <v>374</v>
      </c>
      <c r="H76" s="6" t="s">
        <v>86</v>
      </c>
      <c r="I76" s="6" t="s">
        <v>100</v>
      </c>
      <c r="J76" s="6" t="s">
        <v>104</v>
      </c>
      <c r="K76" s="14" t="s">
        <v>87</v>
      </c>
      <c r="M76" s="6">
        <v>371</v>
      </c>
      <c r="N76" s="6" t="s">
        <v>86</v>
      </c>
      <c r="O76" s="6" t="s">
        <v>99</v>
      </c>
      <c r="P76" s="6" t="s">
        <v>104</v>
      </c>
      <c r="Q76" s="14" t="s">
        <v>87</v>
      </c>
      <c r="S76" s="6">
        <v>362</v>
      </c>
      <c r="T76" s="6" t="s">
        <v>86</v>
      </c>
      <c r="U76" s="6" t="s">
        <v>97</v>
      </c>
      <c r="V76" s="6" t="s">
        <v>104</v>
      </c>
      <c r="W76" s="14" t="s">
        <v>87</v>
      </c>
      <c r="Y76" s="6">
        <v>365</v>
      </c>
      <c r="Z76" s="6" t="s">
        <v>86</v>
      </c>
      <c r="AA76" s="6" t="s">
        <v>98</v>
      </c>
      <c r="AB76" s="6" t="s">
        <v>104</v>
      </c>
      <c r="AC76" s="14" t="s">
        <v>87</v>
      </c>
      <c r="AE76" s="6">
        <v>377</v>
      </c>
      <c r="AF76" s="6" t="s">
        <v>86</v>
      </c>
      <c r="AG76" s="6" t="s">
        <v>101</v>
      </c>
      <c r="AH76" s="6" t="s">
        <v>104</v>
      </c>
      <c r="AI76" s="14" t="s">
        <v>87</v>
      </c>
      <c r="AK76" s="6">
        <v>380</v>
      </c>
      <c r="AL76" s="6" t="s">
        <v>86</v>
      </c>
      <c r="AM76" s="6" t="s">
        <v>102</v>
      </c>
      <c r="AN76" s="6" t="s">
        <v>104</v>
      </c>
      <c r="AO76" s="14" t="s">
        <v>87</v>
      </c>
      <c r="AQ76" s="6">
        <v>383</v>
      </c>
      <c r="AR76" s="6" t="s">
        <v>86</v>
      </c>
      <c r="AS76" s="6" t="s">
        <v>82</v>
      </c>
      <c r="AT76" s="6" t="s">
        <v>105</v>
      </c>
      <c r="AU76" s="14" t="s">
        <v>87</v>
      </c>
      <c r="AX76" s="14"/>
      <c r="AY76" s="14"/>
      <c r="AZ76" s="14"/>
      <c r="BA76" s="14"/>
      <c r="BB76" s="14"/>
      <c r="BC76" s="14"/>
    </row>
    <row r="77" spans="1:62">
      <c r="A77" s="6">
        <v>369</v>
      </c>
      <c r="B77" s="6" t="s">
        <v>86</v>
      </c>
      <c r="C77" s="6" t="s">
        <v>103</v>
      </c>
      <c r="D77" s="6" t="s">
        <v>104</v>
      </c>
      <c r="E77" s="14">
        <v>36.935153999999997</v>
      </c>
      <c r="G77" s="6">
        <v>375</v>
      </c>
      <c r="H77" s="6" t="s">
        <v>86</v>
      </c>
      <c r="I77" s="6" t="s">
        <v>100</v>
      </c>
      <c r="J77" s="6" t="s">
        <v>104</v>
      </c>
      <c r="K77" s="14" t="s">
        <v>87</v>
      </c>
      <c r="M77" s="6">
        <v>372</v>
      </c>
      <c r="N77" s="6" t="s">
        <v>86</v>
      </c>
      <c r="O77" s="6" t="s">
        <v>99</v>
      </c>
      <c r="P77" s="6" t="s">
        <v>104</v>
      </c>
      <c r="Q77" s="14" t="s">
        <v>87</v>
      </c>
      <c r="S77" s="6">
        <v>363</v>
      </c>
      <c r="T77" s="6" t="s">
        <v>86</v>
      </c>
      <c r="U77" s="6" t="s">
        <v>97</v>
      </c>
      <c r="V77" s="6" t="s">
        <v>104</v>
      </c>
      <c r="W77" s="14" t="s">
        <v>87</v>
      </c>
      <c r="Y77" s="6">
        <v>366</v>
      </c>
      <c r="Z77" s="6" t="s">
        <v>86</v>
      </c>
      <c r="AA77" s="6" t="s">
        <v>98</v>
      </c>
      <c r="AB77" s="6" t="s">
        <v>104</v>
      </c>
      <c r="AC77" s="14" t="s">
        <v>87</v>
      </c>
      <c r="AE77" s="6">
        <v>378</v>
      </c>
      <c r="AF77" s="6" t="s">
        <v>86</v>
      </c>
      <c r="AG77" s="6" t="s">
        <v>101</v>
      </c>
      <c r="AH77" s="6" t="s">
        <v>104</v>
      </c>
      <c r="AI77" s="14" t="s">
        <v>87</v>
      </c>
      <c r="AK77" s="6">
        <v>381</v>
      </c>
      <c r="AL77" s="6" t="s">
        <v>86</v>
      </c>
      <c r="AM77" s="6" t="s">
        <v>102</v>
      </c>
      <c r="AN77" s="6" t="s">
        <v>104</v>
      </c>
      <c r="AO77" s="14" t="s">
        <v>87</v>
      </c>
      <c r="AQ77" s="6">
        <v>384</v>
      </c>
      <c r="AR77" s="6" t="s">
        <v>86</v>
      </c>
      <c r="AS77" s="6" t="s">
        <v>82</v>
      </c>
      <c r="AT77" s="6" t="s">
        <v>105</v>
      </c>
      <c r="AU77" s="14" t="s">
        <v>87</v>
      </c>
      <c r="AX77" s="14"/>
      <c r="AY77" s="14"/>
      <c r="AZ77" s="14"/>
      <c r="BA77" s="14"/>
      <c r="BB77" s="14"/>
      <c r="BC77" s="14"/>
    </row>
    <row r="78" spans="1:62">
      <c r="A78" s="6">
        <v>223</v>
      </c>
      <c r="B78" s="6" t="s">
        <v>88</v>
      </c>
      <c r="C78" s="6" t="s">
        <v>103</v>
      </c>
      <c r="D78" s="6" t="s">
        <v>104</v>
      </c>
      <c r="E78" s="14">
        <v>14.047053</v>
      </c>
      <c r="F78" s="6">
        <f t="shared" ref="F78" si="150">AVERAGE(E78:E80)</f>
        <v>13.939227833333334</v>
      </c>
      <c r="G78" s="6">
        <v>229</v>
      </c>
      <c r="H78" s="6" t="s">
        <v>88</v>
      </c>
      <c r="I78" s="6" t="s">
        <v>100</v>
      </c>
      <c r="J78" s="6" t="s">
        <v>104</v>
      </c>
      <c r="K78" s="14">
        <v>23.619183</v>
      </c>
      <c r="L78" s="6">
        <f t="shared" ref="L78" si="151">AVERAGE(K78:K80)</f>
        <v>23.5721065</v>
      </c>
      <c r="M78" s="6">
        <v>226</v>
      </c>
      <c r="N78" s="6" t="s">
        <v>88</v>
      </c>
      <c r="O78" s="6" t="s">
        <v>99</v>
      </c>
      <c r="P78" s="6" t="s">
        <v>104</v>
      </c>
      <c r="Q78" s="14">
        <v>25.884146000000001</v>
      </c>
      <c r="R78" s="6">
        <f t="shared" ref="R78" si="152">AVERAGE(Q78:Q80)</f>
        <v>25.877626666666668</v>
      </c>
      <c r="S78" s="6">
        <v>217</v>
      </c>
      <c r="T78" s="6" t="s">
        <v>88</v>
      </c>
      <c r="U78" s="6" t="s">
        <v>97</v>
      </c>
      <c r="V78" s="6" t="s">
        <v>104</v>
      </c>
      <c r="W78" s="14">
        <v>18.632995999999999</v>
      </c>
      <c r="X78" s="6">
        <f t="shared" ref="X78" si="153">AVERAGE(W78:W80)</f>
        <v>18.872678000000001</v>
      </c>
      <c r="Y78" s="6">
        <v>220</v>
      </c>
      <c r="Z78" s="6" t="s">
        <v>88</v>
      </c>
      <c r="AA78" s="6" t="s">
        <v>98</v>
      </c>
      <c r="AB78" s="6" t="s">
        <v>104</v>
      </c>
      <c r="AC78" s="14">
        <v>20.635505999999999</v>
      </c>
      <c r="AD78" s="6">
        <f t="shared" ref="AD78" si="154">AVERAGE(AC78:AC80)</f>
        <v>20.505423333333333</v>
      </c>
      <c r="AE78" s="6">
        <v>232</v>
      </c>
      <c r="AF78" s="6" t="s">
        <v>88</v>
      </c>
      <c r="AG78" s="6" t="s">
        <v>101</v>
      </c>
      <c r="AH78" s="6" t="s">
        <v>104</v>
      </c>
      <c r="AI78" s="14">
        <v>27.001601999999998</v>
      </c>
      <c r="AJ78" s="6">
        <f t="shared" ref="AJ78" si="155">AVERAGE(AI78:AI80)</f>
        <v>26.958017999999999</v>
      </c>
      <c r="AK78" s="6">
        <v>235</v>
      </c>
      <c r="AL78" s="6" t="s">
        <v>88</v>
      </c>
      <c r="AM78" s="6" t="s">
        <v>102</v>
      </c>
      <c r="AN78" s="6" t="s">
        <v>104</v>
      </c>
      <c r="AO78" s="14">
        <v>26.714907</v>
      </c>
      <c r="AP78" s="6">
        <f t="shared" ref="AP78" si="156">AVERAGE(AO78:AO80)</f>
        <v>26.683111333333333</v>
      </c>
      <c r="AQ78" s="6">
        <v>238</v>
      </c>
      <c r="AR78" s="6" t="s">
        <v>88</v>
      </c>
      <c r="AS78" s="6" t="s">
        <v>82</v>
      </c>
      <c r="AT78" s="6" t="s">
        <v>104</v>
      </c>
      <c r="AU78" s="14">
        <v>19.877002999999998</v>
      </c>
      <c r="AV78" s="6">
        <f t="shared" ref="AV78" si="157">AVERAGE(AU78:AU80)</f>
        <v>19.835733666666666</v>
      </c>
      <c r="AX78" s="14">
        <f t="shared" ref="AX78" si="158">X78-AV78</f>
        <v>-0.96305566666666564</v>
      </c>
      <c r="AY78" s="14">
        <f>AD78-AV78</f>
        <v>0.66968966666666674</v>
      </c>
      <c r="AZ78" s="14">
        <f>R78-AV78</f>
        <v>6.0418930000000017</v>
      </c>
      <c r="BA78" s="14">
        <f>L78-AV78</f>
        <v>3.7363728333333341</v>
      </c>
      <c r="BB78" s="14">
        <f>AJ78-AV78</f>
        <v>7.122284333333333</v>
      </c>
      <c r="BC78" s="14">
        <f>AP78-AV78</f>
        <v>6.8473776666666666</v>
      </c>
      <c r="BE78" s="6">
        <v>0</v>
      </c>
      <c r="BF78" s="6">
        <v>0</v>
      </c>
      <c r="BG78" s="6">
        <v>0</v>
      </c>
      <c r="BH78" s="6">
        <v>0</v>
      </c>
      <c r="BI78" s="6">
        <v>0</v>
      </c>
      <c r="BJ78" s="6">
        <v>0</v>
      </c>
    </row>
    <row r="79" spans="1:62">
      <c r="A79" s="6">
        <v>224</v>
      </c>
      <c r="B79" s="6" t="s">
        <v>88</v>
      </c>
      <c r="C79" s="6" t="s">
        <v>103</v>
      </c>
      <c r="D79" s="6" t="s">
        <v>104</v>
      </c>
      <c r="E79" s="14">
        <v>13.8311615</v>
      </c>
      <c r="G79" s="6">
        <v>231</v>
      </c>
      <c r="H79" s="6" t="s">
        <v>88</v>
      </c>
      <c r="I79" s="6" t="s">
        <v>100</v>
      </c>
      <c r="J79" s="6" t="s">
        <v>104</v>
      </c>
      <c r="K79" s="14">
        <v>23.525030000000001</v>
      </c>
      <c r="M79" s="6">
        <v>227</v>
      </c>
      <c r="N79" s="6" t="s">
        <v>88</v>
      </c>
      <c r="O79" s="6" t="s">
        <v>99</v>
      </c>
      <c r="P79" s="6" t="s">
        <v>104</v>
      </c>
      <c r="Q79" s="14">
        <v>25.92924</v>
      </c>
      <c r="S79" s="6">
        <v>218</v>
      </c>
      <c r="T79" s="6" t="s">
        <v>88</v>
      </c>
      <c r="U79" s="6" t="s">
        <v>97</v>
      </c>
      <c r="V79" s="6" t="s">
        <v>104</v>
      </c>
      <c r="W79" s="14">
        <v>18.961867999999999</v>
      </c>
      <c r="Y79" s="6">
        <v>221</v>
      </c>
      <c r="Z79" s="6" t="s">
        <v>88</v>
      </c>
      <c r="AA79" s="6" t="s">
        <v>98</v>
      </c>
      <c r="AB79" s="6" t="s">
        <v>104</v>
      </c>
      <c r="AC79" s="14">
        <v>20.386547</v>
      </c>
      <c r="AE79" s="6">
        <v>233</v>
      </c>
      <c r="AF79" s="6" t="s">
        <v>88</v>
      </c>
      <c r="AG79" s="6" t="s">
        <v>101</v>
      </c>
      <c r="AH79" s="6" t="s">
        <v>104</v>
      </c>
      <c r="AI79" s="14">
        <v>26.922799999999999</v>
      </c>
      <c r="AK79" s="6">
        <v>236</v>
      </c>
      <c r="AL79" s="6" t="s">
        <v>88</v>
      </c>
      <c r="AM79" s="6" t="s">
        <v>102</v>
      </c>
      <c r="AN79" s="6" t="s">
        <v>104</v>
      </c>
      <c r="AO79" s="14">
        <v>26.646719000000001</v>
      </c>
      <c r="AQ79" s="6">
        <v>239</v>
      </c>
      <c r="AR79" s="6" t="s">
        <v>88</v>
      </c>
      <c r="AS79" s="6" t="s">
        <v>82</v>
      </c>
      <c r="AT79" s="6" t="s">
        <v>104</v>
      </c>
      <c r="AU79" s="14">
        <v>19.865411999999999</v>
      </c>
      <c r="AX79" s="14"/>
      <c r="AY79" s="14"/>
      <c r="AZ79" s="14"/>
      <c r="BA79" s="14"/>
      <c r="BB79" s="14"/>
      <c r="BC79" s="14"/>
    </row>
    <row r="80" spans="1:62" ht="14" thickBot="1">
      <c r="A80" s="6">
        <v>225</v>
      </c>
      <c r="B80" s="6" t="s">
        <v>88</v>
      </c>
      <c r="C80" s="6" t="s">
        <v>103</v>
      </c>
      <c r="D80" s="6" t="s">
        <v>104</v>
      </c>
      <c r="E80" s="14">
        <v>13.939469000000001</v>
      </c>
      <c r="K80" s="14"/>
      <c r="M80" s="6">
        <v>228</v>
      </c>
      <c r="N80" s="6" t="s">
        <v>88</v>
      </c>
      <c r="O80" s="6" t="s">
        <v>99</v>
      </c>
      <c r="P80" s="6" t="s">
        <v>104</v>
      </c>
      <c r="Q80" s="14">
        <v>25.819493999999999</v>
      </c>
      <c r="S80" s="6">
        <v>219</v>
      </c>
      <c r="T80" s="6" t="s">
        <v>88</v>
      </c>
      <c r="U80" s="6" t="s">
        <v>97</v>
      </c>
      <c r="V80" s="6" t="s">
        <v>104</v>
      </c>
      <c r="W80" s="14">
        <v>19.02317</v>
      </c>
      <c r="Y80" s="6">
        <v>222</v>
      </c>
      <c r="Z80" s="6" t="s">
        <v>88</v>
      </c>
      <c r="AA80" s="6" t="s">
        <v>98</v>
      </c>
      <c r="AB80" s="6" t="s">
        <v>104</v>
      </c>
      <c r="AC80" s="14">
        <v>20.494216999999999</v>
      </c>
      <c r="AE80" s="6">
        <v>234</v>
      </c>
      <c r="AF80" s="6" t="s">
        <v>88</v>
      </c>
      <c r="AG80" s="6" t="s">
        <v>101</v>
      </c>
      <c r="AH80" s="6" t="s">
        <v>104</v>
      </c>
      <c r="AI80" s="14">
        <v>26.949652</v>
      </c>
      <c r="AK80" s="6">
        <v>237</v>
      </c>
      <c r="AL80" s="6" t="s">
        <v>88</v>
      </c>
      <c r="AM80" s="6" t="s">
        <v>102</v>
      </c>
      <c r="AN80" s="6" t="s">
        <v>104</v>
      </c>
      <c r="AO80" s="14">
        <v>26.687708000000001</v>
      </c>
      <c r="AQ80" s="6">
        <v>240</v>
      </c>
      <c r="AR80" s="6" t="s">
        <v>88</v>
      </c>
      <c r="AS80" s="6" t="s">
        <v>82</v>
      </c>
      <c r="AT80" s="6" t="s">
        <v>104</v>
      </c>
      <c r="AU80" s="14">
        <v>19.764786000000001</v>
      </c>
      <c r="AX80" s="14"/>
      <c r="AY80" s="14"/>
      <c r="AZ80" s="14"/>
      <c r="BA80" s="14"/>
      <c r="BB80" s="14"/>
      <c r="BC80" s="14"/>
    </row>
    <row r="81" spans="1:62">
      <c r="A81" s="6">
        <v>247</v>
      </c>
      <c r="B81" s="6" t="s">
        <v>89</v>
      </c>
      <c r="C81" s="6" t="s">
        <v>103</v>
      </c>
      <c r="D81" s="6" t="s">
        <v>104</v>
      </c>
      <c r="E81" s="15">
        <v>13.406942000000001</v>
      </c>
      <c r="F81" s="9">
        <f>AVERAGE(E81:E82)</f>
        <v>13.431043000000001</v>
      </c>
      <c r="G81" s="6">
        <v>253</v>
      </c>
      <c r="H81" s="6" t="s">
        <v>89</v>
      </c>
      <c r="I81" s="6" t="s">
        <v>100</v>
      </c>
      <c r="J81" s="6" t="s">
        <v>104</v>
      </c>
      <c r="K81" s="14">
        <v>23.94538</v>
      </c>
      <c r="L81" s="6">
        <f t="shared" ref="L81" si="159">AVERAGE(K81:K83)</f>
        <v>23.992909333333333</v>
      </c>
      <c r="M81" s="6">
        <v>250</v>
      </c>
      <c r="N81" s="6" t="s">
        <v>89</v>
      </c>
      <c r="O81" s="6" t="s">
        <v>99</v>
      </c>
      <c r="P81" s="6" t="s">
        <v>104</v>
      </c>
      <c r="Q81" s="14">
        <v>26.383096999999999</v>
      </c>
      <c r="R81" s="6">
        <f t="shared" ref="R81" si="160">AVERAGE(Q81:Q83)</f>
        <v>26.349621666666668</v>
      </c>
      <c r="S81" s="6">
        <v>241</v>
      </c>
      <c r="T81" s="6" t="s">
        <v>89</v>
      </c>
      <c r="U81" s="6" t="s">
        <v>97</v>
      </c>
      <c r="V81" s="6" t="s">
        <v>104</v>
      </c>
      <c r="W81" s="14">
        <v>19.56438</v>
      </c>
      <c r="X81" s="6">
        <f t="shared" ref="X81" si="161">AVERAGE(W81:W83)</f>
        <v>19.641779</v>
      </c>
      <c r="Y81" s="6">
        <v>244</v>
      </c>
      <c r="Z81" s="6" t="s">
        <v>89</v>
      </c>
      <c r="AA81" s="6" t="s">
        <v>98</v>
      </c>
      <c r="AB81" s="6" t="s">
        <v>104</v>
      </c>
      <c r="AC81" s="14">
        <v>21.204875999999999</v>
      </c>
      <c r="AD81" s="6">
        <f t="shared" ref="AD81" si="162">AVERAGE(AC81:AC83)</f>
        <v>21.181820000000002</v>
      </c>
      <c r="AE81" s="6">
        <v>256</v>
      </c>
      <c r="AF81" s="6" t="s">
        <v>89</v>
      </c>
      <c r="AG81" s="6" t="s">
        <v>101</v>
      </c>
      <c r="AH81" s="6" t="s">
        <v>104</v>
      </c>
      <c r="AI81" s="14">
        <v>27.543320000000001</v>
      </c>
      <c r="AJ81" s="6">
        <f t="shared" ref="AJ81" si="163">AVERAGE(AI81:AI83)</f>
        <v>27.42475</v>
      </c>
      <c r="AK81" s="6">
        <v>259</v>
      </c>
      <c r="AL81" s="6" t="s">
        <v>89</v>
      </c>
      <c r="AM81" s="6" t="s">
        <v>102</v>
      </c>
      <c r="AN81" s="6" t="s">
        <v>104</v>
      </c>
      <c r="AO81" s="14">
        <v>27.234154</v>
      </c>
      <c r="AP81" s="6">
        <f t="shared" ref="AP81" si="164">AVERAGE(AO81:AO83)</f>
        <v>27.212760333333335</v>
      </c>
      <c r="AQ81" s="6">
        <v>262</v>
      </c>
      <c r="AR81" s="6" t="s">
        <v>89</v>
      </c>
      <c r="AS81" s="6" t="s">
        <v>82</v>
      </c>
      <c r="AT81" s="6" t="s">
        <v>104</v>
      </c>
      <c r="AU81" s="14">
        <v>20.496223000000001</v>
      </c>
      <c r="AV81" s="6">
        <f t="shared" ref="AV81" si="165">AVERAGE(AU81:AU83)</f>
        <v>20.493399</v>
      </c>
      <c r="AX81" s="14">
        <f t="shared" ref="AX81" si="166">X81-AV81</f>
        <v>-0.85162000000000049</v>
      </c>
      <c r="AY81" s="14">
        <f>AD81-AV81</f>
        <v>0.68842100000000173</v>
      </c>
      <c r="AZ81" s="14">
        <f>R81-AV81</f>
        <v>5.8562226666666675</v>
      </c>
      <c r="BA81" s="14">
        <f>L81-AV81</f>
        <v>3.4995103333333333</v>
      </c>
      <c r="BB81" s="14">
        <f>AJ81-AV81</f>
        <v>6.9313509999999994</v>
      </c>
      <c r="BC81" s="14">
        <f>AP81-AV81</f>
        <v>6.7193613333333353</v>
      </c>
      <c r="BE81" s="6">
        <v>0</v>
      </c>
      <c r="BF81" s="6">
        <v>0</v>
      </c>
      <c r="BG81" s="6">
        <v>0</v>
      </c>
      <c r="BH81" s="6">
        <v>0</v>
      </c>
      <c r="BI81" s="6">
        <v>0</v>
      </c>
      <c r="BJ81" s="6">
        <v>0</v>
      </c>
    </row>
    <row r="82" spans="1:62">
      <c r="A82" s="6">
        <v>248</v>
      </c>
      <c r="B82" s="6" t="s">
        <v>89</v>
      </c>
      <c r="C82" s="6" t="s">
        <v>103</v>
      </c>
      <c r="D82" s="6" t="s">
        <v>104</v>
      </c>
      <c r="E82" s="16">
        <v>13.455144000000001</v>
      </c>
      <c r="F82" s="17"/>
      <c r="G82" s="6">
        <v>254</v>
      </c>
      <c r="H82" s="6" t="s">
        <v>89</v>
      </c>
      <c r="I82" s="6" t="s">
        <v>100</v>
      </c>
      <c r="J82" s="6" t="s">
        <v>104</v>
      </c>
      <c r="K82" s="14">
        <v>23.966480000000001</v>
      </c>
      <c r="M82" s="6">
        <v>251</v>
      </c>
      <c r="N82" s="6" t="s">
        <v>89</v>
      </c>
      <c r="O82" s="6" t="s">
        <v>99</v>
      </c>
      <c r="P82" s="6" t="s">
        <v>104</v>
      </c>
      <c r="Q82" s="14">
        <v>26.379908</v>
      </c>
      <c r="S82" s="6">
        <v>242</v>
      </c>
      <c r="T82" s="6" t="s">
        <v>89</v>
      </c>
      <c r="U82" s="6" t="s">
        <v>97</v>
      </c>
      <c r="V82" s="6" t="s">
        <v>104</v>
      </c>
      <c r="W82" s="14">
        <v>19.615629999999999</v>
      </c>
      <c r="Y82" s="6">
        <v>245</v>
      </c>
      <c r="Z82" s="6" t="s">
        <v>89</v>
      </c>
      <c r="AA82" s="6" t="s">
        <v>98</v>
      </c>
      <c r="AB82" s="6" t="s">
        <v>104</v>
      </c>
      <c r="AC82" s="14">
        <v>21.066061000000001</v>
      </c>
      <c r="AE82" s="6">
        <v>257</v>
      </c>
      <c r="AF82" s="6" t="s">
        <v>89</v>
      </c>
      <c r="AG82" s="6" t="s">
        <v>101</v>
      </c>
      <c r="AH82" s="6" t="s">
        <v>104</v>
      </c>
      <c r="AI82" s="14">
        <v>27.284936999999999</v>
      </c>
      <c r="AK82" s="6">
        <v>260</v>
      </c>
      <c r="AL82" s="6" t="s">
        <v>89</v>
      </c>
      <c r="AM82" s="6" t="s">
        <v>102</v>
      </c>
      <c r="AN82" s="6" t="s">
        <v>104</v>
      </c>
      <c r="AO82" s="14">
        <v>27.057137999999998</v>
      </c>
      <c r="AQ82" s="6">
        <v>263</v>
      </c>
      <c r="AR82" s="6" t="s">
        <v>89</v>
      </c>
      <c r="AS82" s="6" t="s">
        <v>82</v>
      </c>
      <c r="AT82" s="6" t="s">
        <v>104</v>
      </c>
      <c r="AU82" s="14">
        <v>20.534400000000002</v>
      </c>
      <c r="AX82" s="14"/>
      <c r="AY82" s="14"/>
      <c r="AZ82" s="14"/>
      <c r="BA82" s="14"/>
      <c r="BB82" s="14"/>
      <c r="BC82" s="14"/>
    </row>
    <row r="83" spans="1:62" ht="14" thickBot="1">
      <c r="A83" s="6">
        <v>249</v>
      </c>
      <c r="B83" s="6" t="s">
        <v>89</v>
      </c>
      <c r="C83" s="6" t="s">
        <v>103</v>
      </c>
      <c r="D83" s="6" t="s">
        <v>104</v>
      </c>
      <c r="E83" s="10">
        <v>13.748645</v>
      </c>
      <c r="F83" s="18"/>
      <c r="G83" s="6">
        <v>255</v>
      </c>
      <c r="H83" s="6" t="s">
        <v>89</v>
      </c>
      <c r="I83" s="6" t="s">
        <v>100</v>
      </c>
      <c r="J83" s="6" t="s">
        <v>104</v>
      </c>
      <c r="K83" s="14">
        <v>24.066867999999999</v>
      </c>
      <c r="M83" s="6">
        <v>252</v>
      </c>
      <c r="N83" s="6" t="s">
        <v>89</v>
      </c>
      <c r="O83" s="6" t="s">
        <v>99</v>
      </c>
      <c r="P83" s="6" t="s">
        <v>104</v>
      </c>
      <c r="Q83" s="14">
        <v>26.28586</v>
      </c>
      <c r="S83" s="6">
        <v>243</v>
      </c>
      <c r="T83" s="6" t="s">
        <v>89</v>
      </c>
      <c r="U83" s="6" t="s">
        <v>97</v>
      </c>
      <c r="V83" s="6" t="s">
        <v>104</v>
      </c>
      <c r="W83" s="14">
        <v>19.745327</v>
      </c>
      <c r="Y83" s="6">
        <v>246</v>
      </c>
      <c r="Z83" s="6" t="s">
        <v>89</v>
      </c>
      <c r="AA83" s="6" t="s">
        <v>98</v>
      </c>
      <c r="AB83" s="6" t="s">
        <v>104</v>
      </c>
      <c r="AC83" s="14">
        <v>21.274522999999999</v>
      </c>
      <c r="AE83" s="6">
        <v>258</v>
      </c>
      <c r="AF83" s="6" t="s">
        <v>89</v>
      </c>
      <c r="AG83" s="6" t="s">
        <v>101</v>
      </c>
      <c r="AH83" s="6" t="s">
        <v>104</v>
      </c>
      <c r="AI83" s="14">
        <v>27.445993000000001</v>
      </c>
      <c r="AK83" s="6">
        <v>261</v>
      </c>
      <c r="AL83" s="6" t="s">
        <v>89</v>
      </c>
      <c r="AM83" s="6" t="s">
        <v>102</v>
      </c>
      <c r="AN83" s="6" t="s">
        <v>104</v>
      </c>
      <c r="AO83" s="14">
        <v>27.346989000000001</v>
      </c>
      <c r="AQ83" s="6">
        <v>264</v>
      </c>
      <c r="AR83" s="6" t="s">
        <v>89</v>
      </c>
      <c r="AS83" s="6" t="s">
        <v>82</v>
      </c>
      <c r="AT83" s="6" t="s">
        <v>104</v>
      </c>
      <c r="AU83" s="14">
        <v>20.449573999999998</v>
      </c>
      <c r="AX83" s="14"/>
      <c r="AY83" s="14"/>
      <c r="AZ83" s="14"/>
      <c r="BA83" s="14"/>
      <c r="BB83" s="14"/>
      <c r="BC83" s="14"/>
    </row>
    <row r="84" spans="1:62">
      <c r="A84" s="6">
        <v>271</v>
      </c>
      <c r="B84" s="6" t="s">
        <v>90</v>
      </c>
      <c r="C84" s="6" t="s">
        <v>103</v>
      </c>
      <c r="D84" s="6" t="s">
        <v>104</v>
      </c>
      <c r="E84" s="14">
        <v>13.876042</v>
      </c>
      <c r="F84" s="6">
        <f t="shared" ref="F84" si="167">AVERAGE(E84:E86)</f>
        <v>13.906524333333332</v>
      </c>
      <c r="G84" s="6">
        <v>278</v>
      </c>
      <c r="H84" s="6" t="s">
        <v>90</v>
      </c>
      <c r="I84" s="6" t="s">
        <v>100</v>
      </c>
      <c r="J84" s="6" t="s">
        <v>104</v>
      </c>
      <c r="K84" s="14">
        <v>24.698530000000002</v>
      </c>
      <c r="L84" s="6">
        <f t="shared" ref="L84" si="168">AVERAGE(K84:K86)</f>
        <v>24.728076999999999</v>
      </c>
      <c r="M84" s="6">
        <v>274</v>
      </c>
      <c r="N84" s="6" t="s">
        <v>90</v>
      </c>
      <c r="O84" s="6" t="s">
        <v>99</v>
      </c>
      <c r="P84" s="6" t="s">
        <v>104</v>
      </c>
      <c r="Q84" s="14">
        <v>27.128021</v>
      </c>
      <c r="R84" s="6">
        <f t="shared" ref="R84" si="169">AVERAGE(Q84:Q86)</f>
        <v>27.131744999999999</v>
      </c>
      <c r="S84" s="6">
        <v>265</v>
      </c>
      <c r="T84" s="6" t="s">
        <v>90</v>
      </c>
      <c r="U84" s="6" t="s">
        <v>97</v>
      </c>
      <c r="V84" s="6" t="s">
        <v>104</v>
      </c>
      <c r="W84" s="14">
        <v>19.64996</v>
      </c>
      <c r="X84" s="6">
        <f t="shared" ref="X84" si="170">AVERAGE(W84:W86)</f>
        <v>19.993274333333332</v>
      </c>
      <c r="Y84" s="6">
        <v>268</v>
      </c>
      <c r="Z84" s="6" t="s">
        <v>90</v>
      </c>
      <c r="AA84" s="6" t="s">
        <v>98</v>
      </c>
      <c r="AB84" s="6" t="s">
        <v>104</v>
      </c>
      <c r="AC84" s="14">
        <v>21.888255999999998</v>
      </c>
      <c r="AD84" s="6">
        <f t="shared" ref="AD84" si="171">AVERAGE(AC84:AC86)</f>
        <v>21.778140333333329</v>
      </c>
      <c r="AE84" s="6">
        <v>280</v>
      </c>
      <c r="AF84" s="6" t="s">
        <v>90</v>
      </c>
      <c r="AG84" s="6" t="s">
        <v>101</v>
      </c>
      <c r="AH84" s="6" t="s">
        <v>104</v>
      </c>
      <c r="AI84" s="14">
        <v>28.397193999999999</v>
      </c>
      <c r="AJ84" s="6">
        <f t="shared" ref="AJ84" si="172">AVERAGE(AI84:AI86)</f>
        <v>28.255777333333331</v>
      </c>
      <c r="AK84" s="6">
        <v>283</v>
      </c>
      <c r="AL84" s="6" t="s">
        <v>90</v>
      </c>
      <c r="AM84" s="6" t="s">
        <v>102</v>
      </c>
      <c r="AN84" s="6" t="s">
        <v>104</v>
      </c>
      <c r="AO84" s="14">
        <v>28.014938000000001</v>
      </c>
      <c r="AP84" s="6">
        <f t="shared" ref="AP84" si="173">AVERAGE(AO84:AO86)</f>
        <v>27.98364033333333</v>
      </c>
      <c r="AQ84" s="6">
        <v>286</v>
      </c>
      <c r="AR84" s="6" t="s">
        <v>90</v>
      </c>
      <c r="AS84" s="6" t="s">
        <v>82</v>
      </c>
      <c r="AT84" s="6" t="s">
        <v>104</v>
      </c>
      <c r="AU84" s="14">
        <v>21.281181</v>
      </c>
      <c r="AV84" s="6">
        <f t="shared" ref="AV84" si="174">AVERAGE(AU84:AU86)</f>
        <v>21.186583666666667</v>
      </c>
      <c r="AX84" s="14">
        <f t="shared" ref="AX84" si="175">X84-AV84</f>
        <v>-1.1933093333333353</v>
      </c>
      <c r="AY84" s="14">
        <f>AD84-AV84</f>
        <v>0.59155666666666207</v>
      </c>
      <c r="AZ84" s="14">
        <f>R84-AV84</f>
        <v>5.9451613333333313</v>
      </c>
      <c r="BA84" s="14">
        <f>L84-AV84</f>
        <v>3.5414933333333316</v>
      </c>
      <c r="BB84" s="14">
        <f>AJ84-AV84</f>
        <v>7.0691936666666635</v>
      </c>
      <c r="BC84" s="14">
        <f>AP84-AV84</f>
        <v>6.7970566666666627</v>
      </c>
      <c r="BE84" s="6">
        <v>0</v>
      </c>
      <c r="BF84" s="6">
        <v>0</v>
      </c>
      <c r="BG84" s="6">
        <v>0</v>
      </c>
      <c r="BH84" s="6">
        <v>0</v>
      </c>
      <c r="BI84" s="6">
        <v>0</v>
      </c>
      <c r="BJ84" s="6">
        <v>0</v>
      </c>
    </row>
    <row r="85" spans="1:62">
      <c r="A85" s="6">
        <v>272</v>
      </c>
      <c r="B85" s="6" t="s">
        <v>90</v>
      </c>
      <c r="C85" s="6" t="s">
        <v>103</v>
      </c>
      <c r="D85" s="6" t="s">
        <v>104</v>
      </c>
      <c r="E85" s="14">
        <v>13.877694999999999</v>
      </c>
      <c r="G85" s="6">
        <v>279</v>
      </c>
      <c r="H85" s="6" t="s">
        <v>90</v>
      </c>
      <c r="I85" s="6" t="s">
        <v>100</v>
      </c>
      <c r="J85" s="6" t="s">
        <v>104</v>
      </c>
      <c r="K85" s="14">
        <v>24.757624</v>
      </c>
      <c r="M85" s="6">
        <v>275</v>
      </c>
      <c r="N85" s="6" t="s">
        <v>90</v>
      </c>
      <c r="O85" s="6" t="s">
        <v>99</v>
      </c>
      <c r="P85" s="6" t="s">
        <v>104</v>
      </c>
      <c r="Q85" s="14">
        <v>27.169560000000001</v>
      </c>
      <c r="S85" s="6">
        <v>266</v>
      </c>
      <c r="T85" s="6" t="s">
        <v>90</v>
      </c>
      <c r="U85" s="6" t="s">
        <v>97</v>
      </c>
      <c r="V85" s="6" t="s">
        <v>104</v>
      </c>
      <c r="W85" s="14">
        <v>20.144455000000001</v>
      </c>
      <c r="Y85" s="6">
        <v>269</v>
      </c>
      <c r="Z85" s="6" t="s">
        <v>90</v>
      </c>
      <c r="AA85" s="6" t="s">
        <v>98</v>
      </c>
      <c r="AB85" s="6" t="s">
        <v>104</v>
      </c>
      <c r="AC85" s="14">
        <v>21.673891000000001</v>
      </c>
      <c r="AE85" s="6">
        <v>281</v>
      </c>
      <c r="AF85" s="6" t="s">
        <v>90</v>
      </c>
      <c r="AG85" s="6" t="s">
        <v>101</v>
      </c>
      <c r="AH85" s="6" t="s">
        <v>104</v>
      </c>
      <c r="AI85" s="14">
        <v>28.118181</v>
      </c>
      <c r="AK85" s="6">
        <v>284</v>
      </c>
      <c r="AL85" s="6" t="s">
        <v>90</v>
      </c>
      <c r="AM85" s="6" t="s">
        <v>102</v>
      </c>
      <c r="AN85" s="6" t="s">
        <v>104</v>
      </c>
      <c r="AO85" s="14">
        <v>27.962116000000002</v>
      </c>
      <c r="AQ85" s="6">
        <v>287</v>
      </c>
      <c r="AR85" s="6" t="s">
        <v>90</v>
      </c>
      <c r="AS85" s="6" t="s">
        <v>82</v>
      </c>
      <c r="AT85" s="6" t="s">
        <v>104</v>
      </c>
      <c r="AU85" s="14">
        <v>21.170914</v>
      </c>
      <c r="AX85" s="14"/>
      <c r="AY85" s="14"/>
      <c r="AZ85" s="14"/>
      <c r="BA85" s="14"/>
      <c r="BB85" s="14"/>
      <c r="BC85" s="14"/>
    </row>
    <row r="86" spans="1:62">
      <c r="A86" s="6">
        <v>273</v>
      </c>
      <c r="B86" s="6" t="s">
        <v>90</v>
      </c>
      <c r="C86" s="6" t="s">
        <v>103</v>
      </c>
      <c r="D86" s="6" t="s">
        <v>104</v>
      </c>
      <c r="E86" s="14">
        <v>13.965835999999999</v>
      </c>
      <c r="K86" s="14"/>
      <c r="M86" s="6">
        <v>276</v>
      </c>
      <c r="N86" s="6" t="s">
        <v>90</v>
      </c>
      <c r="O86" s="6" t="s">
        <v>99</v>
      </c>
      <c r="P86" s="6" t="s">
        <v>104</v>
      </c>
      <c r="Q86" s="14">
        <v>27.097653999999999</v>
      </c>
      <c r="S86" s="6">
        <v>267</v>
      </c>
      <c r="T86" s="6" t="s">
        <v>90</v>
      </c>
      <c r="U86" s="6" t="s">
        <v>97</v>
      </c>
      <c r="V86" s="6" t="s">
        <v>104</v>
      </c>
      <c r="W86" s="14">
        <v>20.185407999999999</v>
      </c>
      <c r="Y86" s="6">
        <v>270</v>
      </c>
      <c r="Z86" s="6" t="s">
        <v>90</v>
      </c>
      <c r="AA86" s="6" t="s">
        <v>98</v>
      </c>
      <c r="AB86" s="6" t="s">
        <v>104</v>
      </c>
      <c r="AC86" s="14">
        <v>21.772273999999999</v>
      </c>
      <c r="AE86" s="6">
        <v>282</v>
      </c>
      <c r="AF86" s="6" t="s">
        <v>90</v>
      </c>
      <c r="AG86" s="6" t="s">
        <v>101</v>
      </c>
      <c r="AH86" s="6" t="s">
        <v>104</v>
      </c>
      <c r="AI86" s="14">
        <v>28.251957000000001</v>
      </c>
      <c r="AK86" s="6">
        <v>285</v>
      </c>
      <c r="AL86" s="6" t="s">
        <v>90</v>
      </c>
      <c r="AM86" s="6" t="s">
        <v>102</v>
      </c>
      <c r="AN86" s="6" t="s">
        <v>104</v>
      </c>
      <c r="AO86" s="14">
        <v>27.973866999999998</v>
      </c>
      <c r="AQ86" s="6">
        <v>288</v>
      </c>
      <c r="AR86" s="6" t="s">
        <v>90</v>
      </c>
      <c r="AS86" s="6" t="s">
        <v>82</v>
      </c>
      <c r="AT86" s="6" t="s">
        <v>104</v>
      </c>
      <c r="AU86" s="14">
        <v>21.107655999999999</v>
      </c>
      <c r="AX86" s="14"/>
      <c r="AY86" s="14"/>
      <c r="AZ86" s="14"/>
      <c r="BA86" s="14"/>
      <c r="BB86" s="14"/>
      <c r="BC86" s="14"/>
    </row>
    <row r="87" spans="1:62">
      <c r="A87" s="6">
        <v>295</v>
      </c>
      <c r="B87" s="6" t="s">
        <v>90</v>
      </c>
      <c r="C87" s="6" t="s">
        <v>103</v>
      </c>
      <c r="D87" s="6" t="s">
        <v>106</v>
      </c>
      <c r="E87" s="14">
        <v>16.455065000000001</v>
      </c>
      <c r="F87" s="6">
        <f t="shared" ref="F87" si="176">AVERAGE(E87:E89)</f>
        <v>16.323021333333333</v>
      </c>
      <c r="G87" s="6">
        <v>301</v>
      </c>
      <c r="H87" s="6" t="s">
        <v>90</v>
      </c>
      <c r="I87" s="6" t="s">
        <v>100</v>
      </c>
      <c r="J87" s="6" t="s">
        <v>106</v>
      </c>
      <c r="K87" s="14">
        <v>26.990462999999998</v>
      </c>
      <c r="L87" s="6">
        <f t="shared" ref="L87" si="177">AVERAGE(K87:K89)</f>
        <v>27.028309333333336</v>
      </c>
      <c r="M87" s="6">
        <v>298</v>
      </c>
      <c r="N87" s="6" t="s">
        <v>90</v>
      </c>
      <c r="O87" s="6" t="s">
        <v>99</v>
      </c>
      <c r="P87" s="6" t="s">
        <v>106</v>
      </c>
      <c r="Q87" s="14">
        <v>29.428232000000001</v>
      </c>
      <c r="R87" s="6">
        <f t="shared" ref="R87" si="178">AVERAGE(Q87:Q89)</f>
        <v>29.423261999999998</v>
      </c>
      <c r="S87" s="6">
        <v>289</v>
      </c>
      <c r="T87" s="6" t="s">
        <v>90</v>
      </c>
      <c r="U87" s="6" t="s">
        <v>97</v>
      </c>
      <c r="V87" s="6" t="s">
        <v>106</v>
      </c>
      <c r="W87" s="14">
        <v>22.619195999999999</v>
      </c>
      <c r="X87" s="6">
        <f t="shared" ref="X87" si="179">AVERAGE(W87:W89)</f>
        <v>22.50994833333333</v>
      </c>
      <c r="Y87" s="6">
        <v>292</v>
      </c>
      <c r="Z87" s="6" t="s">
        <v>90</v>
      </c>
      <c r="AA87" s="6" t="s">
        <v>98</v>
      </c>
      <c r="AB87" s="6" t="s">
        <v>106</v>
      </c>
      <c r="AC87" s="14">
        <v>24.233703999999999</v>
      </c>
      <c r="AD87" s="6">
        <f t="shared" ref="AD87" si="180">AVERAGE(AC87:AC89)</f>
        <v>24.099217333333332</v>
      </c>
      <c r="AE87" s="6">
        <v>304</v>
      </c>
      <c r="AF87" s="6" t="s">
        <v>90</v>
      </c>
      <c r="AG87" s="6" t="s">
        <v>101</v>
      </c>
      <c r="AH87" s="6" t="s">
        <v>106</v>
      </c>
      <c r="AI87" s="14">
        <v>30.567377</v>
      </c>
      <c r="AJ87" s="6">
        <f t="shared" ref="AJ87" si="181">AVERAGE(AI87:AI89)</f>
        <v>30.746971000000002</v>
      </c>
      <c r="AK87" s="6">
        <v>307</v>
      </c>
      <c r="AL87" s="6" t="s">
        <v>90</v>
      </c>
      <c r="AM87" s="6" t="s">
        <v>102</v>
      </c>
      <c r="AN87" s="6" t="s">
        <v>106</v>
      </c>
      <c r="AO87" s="14">
        <v>30.357475000000001</v>
      </c>
      <c r="AP87" s="6">
        <f t="shared" ref="AP87" si="182">AVERAGE(AO87:AO89)</f>
        <v>30.257830999999999</v>
      </c>
      <c r="AQ87" s="6">
        <v>310</v>
      </c>
      <c r="AR87" s="6" t="s">
        <v>90</v>
      </c>
      <c r="AS87" s="6" t="s">
        <v>82</v>
      </c>
      <c r="AT87" s="6" t="s">
        <v>106</v>
      </c>
      <c r="AU87" s="14">
        <v>23.671731999999999</v>
      </c>
      <c r="AV87" s="6">
        <f t="shared" ref="AV87" si="183">AVERAGE(AU87:AU89)</f>
        <v>23.574939666666666</v>
      </c>
      <c r="AX87" s="14"/>
      <c r="AY87" s="14"/>
      <c r="AZ87" s="14"/>
      <c r="BA87" s="14"/>
      <c r="BB87" s="14"/>
      <c r="BC87" s="14"/>
    </row>
    <row r="88" spans="1:62">
      <c r="A88" s="6">
        <v>296</v>
      </c>
      <c r="B88" s="6" t="s">
        <v>90</v>
      </c>
      <c r="C88" s="6" t="s">
        <v>103</v>
      </c>
      <c r="D88" s="6" t="s">
        <v>106</v>
      </c>
      <c r="E88" s="14">
        <v>16.221039000000001</v>
      </c>
      <c r="G88" s="6">
        <v>302</v>
      </c>
      <c r="H88" s="6" t="s">
        <v>90</v>
      </c>
      <c r="I88" s="6" t="s">
        <v>100</v>
      </c>
      <c r="J88" s="6" t="s">
        <v>106</v>
      </c>
      <c r="K88" s="14">
        <v>26.945421</v>
      </c>
      <c r="M88" s="6">
        <v>299</v>
      </c>
      <c r="N88" s="6" t="s">
        <v>90</v>
      </c>
      <c r="O88" s="6" t="s">
        <v>99</v>
      </c>
      <c r="P88" s="6" t="s">
        <v>106</v>
      </c>
      <c r="Q88" s="14">
        <v>29.405183999999998</v>
      </c>
      <c r="S88" s="6">
        <v>290</v>
      </c>
      <c r="T88" s="6" t="s">
        <v>90</v>
      </c>
      <c r="U88" s="6" t="s">
        <v>97</v>
      </c>
      <c r="V88" s="6" t="s">
        <v>106</v>
      </c>
      <c r="W88" s="14">
        <v>22.310345000000002</v>
      </c>
      <c r="Y88" s="6">
        <v>293</v>
      </c>
      <c r="Z88" s="6" t="s">
        <v>90</v>
      </c>
      <c r="AA88" s="6" t="s">
        <v>98</v>
      </c>
      <c r="AB88" s="6" t="s">
        <v>106</v>
      </c>
      <c r="AC88" s="14">
        <v>24.058489000000002</v>
      </c>
      <c r="AE88" s="6">
        <v>305</v>
      </c>
      <c r="AF88" s="6" t="s">
        <v>90</v>
      </c>
      <c r="AG88" s="6" t="s">
        <v>101</v>
      </c>
      <c r="AH88" s="6" t="s">
        <v>106</v>
      </c>
      <c r="AI88" s="14">
        <v>30.764658000000001</v>
      </c>
      <c r="AK88" s="6">
        <v>308</v>
      </c>
      <c r="AL88" s="6" t="s">
        <v>90</v>
      </c>
      <c r="AM88" s="6" t="s">
        <v>102</v>
      </c>
      <c r="AN88" s="6" t="s">
        <v>106</v>
      </c>
      <c r="AO88" s="14">
        <v>30.114173999999998</v>
      </c>
      <c r="AQ88" s="6">
        <v>311</v>
      </c>
      <c r="AR88" s="6" t="s">
        <v>90</v>
      </c>
      <c r="AS88" s="6" t="s">
        <v>82</v>
      </c>
      <c r="AT88" s="6" t="s">
        <v>106</v>
      </c>
      <c r="AU88" s="14">
        <v>23.522655</v>
      </c>
      <c r="AX88" s="14"/>
      <c r="AY88" s="14"/>
      <c r="AZ88" s="14"/>
      <c r="BA88" s="14"/>
      <c r="BB88" s="14"/>
      <c r="BC88" s="14"/>
    </row>
    <row r="89" spans="1:62">
      <c r="A89" s="6">
        <v>297</v>
      </c>
      <c r="B89" s="6" t="s">
        <v>90</v>
      </c>
      <c r="C89" s="6" t="s">
        <v>103</v>
      </c>
      <c r="D89" s="6" t="s">
        <v>106</v>
      </c>
      <c r="E89" s="14">
        <v>16.292960000000001</v>
      </c>
      <c r="G89" s="6">
        <v>303</v>
      </c>
      <c r="H89" s="6" t="s">
        <v>90</v>
      </c>
      <c r="I89" s="6" t="s">
        <v>100</v>
      </c>
      <c r="J89" s="6" t="s">
        <v>106</v>
      </c>
      <c r="K89" s="14">
        <v>27.149044</v>
      </c>
      <c r="M89" s="6">
        <v>300</v>
      </c>
      <c r="N89" s="6" t="s">
        <v>90</v>
      </c>
      <c r="O89" s="6" t="s">
        <v>99</v>
      </c>
      <c r="P89" s="6" t="s">
        <v>106</v>
      </c>
      <c r="Q89" s="14">
        <v>29.43637</v>
      </c>
      <c r="S89" s="6">
        <v>291</v>
      </c>
      <c r="T89" s="6" t="s">
        <v>90</v>
      </c>
      <c r="U89" s="6" t="s">
        <v>97</v>
      </c>
      <c r="V89" s="6" t="s">
        <v>106</v>
      </c>
      <c r="W89" s="14">
        <v>22.600304000000001</v>
      </c>
      <c r="Y89" s="6">
        <v>294</v>
      </c>
      <c r="Z89" s="6" t="s">
        <v>90</v>
      </c>
      <c r="AA89" s="6" t="s">
        <v>98</v>
      </c>
      <c r="AB89" s="6" t="s">
        <v>106</v>
      </c>
      <c r="AC89" s="14">
        <v>24.005458999999998</v>
      </c>
      <c r="AE89" s="6">
        <v>306</v>
      </c>
      <c r="AF89" s="6" t="s">
        <v>90</v>
      </c>
      <c r="AG89" s="6" t="s">
        <v>101</v>
      </c>
      <c r="AH89" s="6" t="s">
        <v>106</v>
      </c>
      <c r="AI89" s="14">
        <v>30.908878000000001</v>
      </c>
      <c r="AK89" s="6">
        <v>309</v>
      </c>
      <c r="AL89" s="6" t="s">
        <v>90</v>
      </c>
      <c r="AM89" s="6" t="s">
        <v>102</v>
      </c>
      <c r="AN89" s="6" t="s">
        <v>106</v>
      </c>
      <c r="AO89" s="14">
        <v>30.301843999999999</v>
      </c>
      <c r="AQ89" s="6">
        <v>312</v>
      </c>
      <c r="AR89" s="6" t="s">
        <v>90</v>
      </c>
      <c r="AS89" s="6" t="s">
        <v>82</v>
      </c>
      <c r="AT89" s="6" t="s">
        <v>106</v>
      </c>
      <c r="AU89" s="14">
        <v>23.530432000000001</v>
      </c>
      <c r="AX89" s="14"/>
      <c r="AY89" s="14"/>
      <c r="AZ89" s="14"/>
      <c r="BA89" s="14"/>
      <c r="BB89" s="14"/>
      <c r="BC89" s="14"/>
    </row>
    <row r="90" spans="1:62">
      <c r="A90" s="6">
        <v>319</v>
      </c>
      <c r="B90" s="6" t="s">
        <v>90</v>
      </c>
      <c r="C90" s="6" t="s">
        <v>103</v>
      </c>
      <c r="D90" s="6" t="s">
        <v>106</v>
      </c>
      <c r="E90" s="14">
        <v>18.53126</v>
      </c>
      <c r="F90" s="6">
        <f t="shared" ref="F90" si="184">AVERAGE(E90:E92)</f>
        <v>18.567167999999999</v>
      </c>
      <c r="G90" s="6">
        <v>325</v>
      </c>
      <c r="H90" s="6" t="s">
        <v>90</v>
      </c>
      <c r="I90" s="6" t="s">
        <v>100</v>
      </c>
      <c r="J90" s="6" t="s">
        <v>106</v>
      </c>
      <c r="K90" s="14">
        <v>29.578309999999998</v>
      </c>
      <c r="L90" s="6">
        <f t="shared" ref="L90" si="185">AVERAGE(K90:K92)</f>
        <v>29.396086333333333</v>
      </c>
      <c r="M90" s="6">
        <v>322</v>
      </c>
      <c r="N90" s="6" t="s">
        <v>90</v>
      </c>
      <c r="O90" s="6" t="s">
        <v>99</v>
      </c>
      <c r="P90" s="6" t="s">
        <v>106</v>
      </c>
      <c r="Q90" s="14">
        <v>31.928588999999999</v>
      </c>
      <c r="R90" s="6">
        <f t="shared" ref="R90" si="186">AVERAGE(Q90:Q92)</f>
        <v>31.781049666666664</v>
      </c>
      <c r="S90" s="6">
        <v>313</v>
      </c>
      <c r="T90" s="6" t="s">
        <v>90</v>
      </c>
      <c r="U90" s="6" t="s">
        <v>97</v>
      </c>
      <c r="V90" s="6" t="s">
        <v>106</v>
      </c>
      <c r="W90" s="14">
        <v>24.847463999999999</v>
      </c>
      <c r="X90" s="6">
        <f t="shared" ref="X90" si="187">AVERAGE(W90:W92)</f>
        <v>24.877814000000001</v>
      </c>
      <c r="Y90" s="6">
        <v>316</v>
      </c>
      <c r="Z90" s="6" t="s">
        <v>90</v>
      </c>
      <c r="AA90" s="6" t="s">
        <v>98</v>
      </c>
      <c r="AB90" s="6" t="s">
        <v>106</v>
      </c>
      <c r="AC90" s="14">
        <v>26.446404000000001</v>
      </c>
      <c r="AD90" s="6">
        <f t="shared" ref="AD90" si="188">AVERAGE(AC90:AC92)</f>
        <v>26.486894333333336</v>
      </c>
      <c r="AE90" s="6">
        <v>328</v>
      </c>
      <c r="AF90" s="6" t="s">
        <v>90</v>
      </c>
      <c r="AG90" s="6" t="s">
        <v>101</v>
      </c>
      <c r="AH90" s="6" t="s">
        <v>106</v>
      </c>
      <c r="AI90" s="14">
        <v>32.655766</v>
      </c>
      <c r="AJ90" s="6">
        <f t="shared" ref="AJ90" si="189">AVERAGE(AI90:AI92)</f>
        <v>32.741991499999997</v>
      </c>
      <c r="AK90" s="6">
        <v>332</v>
      </c>
      <c r="AL90" s="6" t="s">
        <v>90</v>
      </c>
      <c r="AM90" s="6" t="s">
        <v>102</v>
      </c>
      <c r="AN90" s="6" t="s">
        <v>106</v>
      </c>
      <c r="AO90" s="14">
        <v>32.798650000000002</v>
      </c>
      <c r="AP90" s="6">
        <f t="shared" ref="AP90" si="190">AVERAGE(AO90:AO92)</f>
        <v>32.798650000000002</v>
      </c>
      <c r="AQ90" s="6">
        <v>334</v>
      </c>
      <c r="AR90" s="6" t="s">
        <v>90</v>
      </c>
      <c r="AS90" s="6" t="s">
        <v>82</v>
      </c>
      <c r="AT90" s="6" t="s">
        <v>106</v>
      </c>
      <c r="AU90" s="14">
        <v>25.918495</v>
      </c>
      <c r="AV90" s="6">
        <f t="shared" ref="AV90" si="191">AVERAGE(AU90:AU92)</f>
        <v>25.942686666666663</v>
      </c>
      <c r="AX90" s="14"/>
      <c r="AY90" s="14"/>
      <c r="AZ90" s="14"/>
      <c r="BA90" s="14"/>
      <c r="BB90" s="14"/>
      <c r="BC90" s="14"/>
    </row>
    <row r="91" spans="1:62">
      <c r="A91" s="6">
        <v>320</v>
      </c>
      <c r="B91" s="6" t="s">
        <v>90</v>
      </c>
      <c r="C91" s="6" t="s">
        <v>103</v>
      </c>
      <c r="D91" s="6" t="s">
        <v>106</v>
      </c>
      <c r="E91" s="14">
        <v>18.54533</v>
      </c>
      <c r="G91" s="6">
        <v>326</v>
      </c>
      <c r="H91" s="6" t="s">
        <v>90</v>
      </c>
      <c r="I91" s="6" t="s">
        <v>100</v>
      </c>
      <c r="J91" s="6" t="s">
        <v>106</v>
      </c>
      <c r="K91" s="14">
        <v>29.209007</v>
      </c>
      <c r="M91" s="6">
        <v>323</v>
      </c>
      <c r="N91" s="6" t="s">
        <v>90</v>
      </c>
      <c r="O91" s="6" t="s">
        <v>99</v>
      </c>
      <c r="P91" s="6" t="s">
        <v>106</v>
      </c>
      <c r="Q91" s="14">
        <v>31.85952</v>
      </c>
      <c r="S91" s="6">
        <v>314</v>
      </c>
      <c r="T91" s="6" t="s">
        <v>90</v>
      </c>
      <c r="U91" s="6" t="s">
        <v>97</v>
      </c>
      <c r="V91" s="6" t="s">
        <v>106</v>
      </c>
      <c r="W91" s="14">
        <v>24.884172</v>
      </c>
      <c r="Y91" s="6">
        <v>317</v>
      </c>
      <c r="Z91" s="6" t="s">
        <v>90</v>
      </c>
      <c r="AA91" s="6" t="s">
        <v>98</v>
      </c>
      <c r="AB91" s="6" t="s">
        <v>106</v>
      </c>
      <c r="AC91" s="14">
        <v>26.550626999999999</v>
      </c>
      <c r="AE91" s="6">
        <v>330</v>
      </c>
      <c r="AF91" s="6" t="s">
        <v>90</v>
      </c>
      <c r="AG91" s="6" t="s">
        <v>101</v>
      </c>
      <c r="AH91" s="6" t="s">
        <v>106</v>
      </c>
      <c r="AI91" s="14">
        <v>32.828217000000002</v>
      </c>
      <c r="AO91" s="14"/>
      <c r="AQ91" s="6">
        <v>335</v>
      </c>
      <c r="AR91" s="6" t="s">
        <v>90</v>
      </c>
      <c r="AS91" s="6" t="s">
        <v>82</v>
      </c>
      <c r="AT91" s="6" t="s">
        <v>106</v>
      </c>
      <c r="AU91" s="14">
        <v>25.964987000000001</v>
      </c>
      <c r="AX91" s="14"/>
      <c r="AY91" s="14"/>
      <c r="AZ91" s="14"/>
      <c r="BA91" s="14"/>
      <c r="BB91" s="14"/>
      <c r="BC91" s="14"/>
    </row>
    <row r="92" spans="1:62">
      <c r="A92" s="6">
        <v>321</v>
      </c>
      <c r="B92" s="6" t="s">
        <v>90</v>
      </c>
      <c r="C92" s="6" t="s">
        <v>103</v>
      </c>
      <c r="D92" s="6" t="s">
        <v>106</v>
      </c>
      <c r="E92" s="14">
        <v>18.624914</v>
      </c>
      <c r="G92" s="6">
        <v>327</v>
      </c>
      <c r="H92" s="6" t="s">
        <v>90</v>
      </c>
      <c r="I92" s="6" t="s">
        <v>100</v>
      </c>
      <c r="J92" s="6" t="s">
        <v>106</v>
      </c>
      <c r="K92" s="14">
        <v>29.400942000000001</v>
      </c>
      <c r="M92" s="6">
        <v>324</v>
      </c>
      <c r="N92" s="6" t="s">
        <v>90</v>
      </c>
      <c r="O92" s="6" t="s">
        <v>99</v>
      </c>
      <c r="P92" s="6" t="s">
        <v>106</v>
      </c>
      <c r="Q92" s="14">
        <v>31.555040000000002</v>
      </c>
      <c r="S92" s="6">
        <v>315</v>
      </c>
      <c r="T92" s="6" t="s">
        <v>90</v>
      </c>
      <c r="U92" s="6" t="s">
        <v>97</v>
      </c>
      <c r="V92" s="6" t="s">
        <v>106</v>
      </c>
      <c r="W92" s="14">
        <v>24.901806000000001</v>
      </c>
      <c r="Y92" s="6">
        <v>318</v>
      </c>
      <c r="Z92" s="6" t="s">
        <v>90</v>
      </c>
      <c r="AA92" s="6" t="s">
        <v>98</v>
      </c>
      <c r="AB92" s="6" t="s">
        <v>106</v>
      </c>
      <c r="AC92" s="14">
        <v>26.463652</v>
      </c>
      <c r="AI92" s="14"/>
      <c r="AO92" s="14"/>
      <c r="AQ92" s="6">
        <v>336</v>
      </c>
      <c r="AR92" s="6" t="s">
        <v>90</v>
      </c>
      <c r="AS92" s="6" t="s">
        <v>82</v>
      </c>
      <c r="AT92" s="6" t="s">
        <v>106</v>
      </c>
      <c r="AU92" s="14">
        <v>25.944578</v>
      </c>
      <c r="AX92" s="14"/>
      <c r="AY92" s="14"/>
      <c r="AZ92" s="14"/>
      <c r="BA92" s="14"/>
      <c r="BB92" s="14"/>
      <c r="BC92" s="14"/>
    </row>
    <row r="93" spans="1:62">
      <c r="A93" s="6">
        <v>343</v>
      </c>
      <c r="B93" s="6" t="s">
        <v>90</v>
      </c>
      <c r="C93" s="6" t="s">
        <v>103</v>
      </c>
      <c r="D93" s="6" t="s">
        <v>106</v>
      </c>
      <c r="E93" s="14">
        <v>20.734373000000001</v>
      </c>
      <c r="F93" s="6">
        <f t="shared" ref="F93" si="192">AVERAGE(E93:E95)</f>
        <v>20.865446666666667</v>
      </c>
      <c r="G93" s="6">
        <v>349</v>
      </c>
      <c r="H93" s="6" t="s">
        <v>90</v>
      </c>
      <c r="I93" s="6" t="s">
        <v>100</v>
      </c>
      <c r="J93" s="6" t="s">
        <v>106</v>
      </c>
      <c r="K93" s="14">
        <v>31.962962999999998</v>
      </c>
      <c r="L93" s="6">
        <f t="shared" ref="L93" si="193">AVERAGE(K93:K95)</f>
        <v>31.774048333333329</v>
      </c>
      <c r="M93" s="6">
        <v>346</v>
      </c>
      <c r="N93" s="6" t="s">
        <v>90</v>
      </c>
      <c r="O93" s="6" t="s">
        <v>99</v>
      </c>
      <c r="P93" s="6" t="s">
        <v>106</v>
      </c>
      <c r="Q93" s="14">
        <v>34.159523</v>
      </c>
      <c r="R93" s="6">
        <f t="shared" ref="R93" si="194">AVERAGE(Q93:Q95)</f>
        <v>34.142356999999997</v>
      </c>
      <c r="S93" s="6">
        <v>338</v>
      </c>
      <c r="T93" s="6" t="s">
        <v>90</v>
      </c>
      <c r="U93" s="6" t="s">
        <v>97</v>
      </c>
      <c r="V93" s="6" t="s">
        <v>106</v>
      </c>
      <c r="W93" s="14">
        <v>27.187521</v>
      </c>
      <c r="X93" s="6">
        <f t="shared" ref="X93" si="195">AVERAGE(W93:W95)</f>
        <v>27.168187</v>
      </c>
      <c r="Y93" s="6">
        <v>340</v>
      </c>
      <c r="Z93" s="6" t="s">
        <v>90</v>
      </c>
      <c r="AA93" s="6" t="s">
        <v>98</v>
      </c>
      <c r="AB93" s="6" t="s">
        <v>106</v>
      </c>
      <c r="AC93" s="14">
        <v>28.847930000000002</v>
      </c>
      <c r="AD93" s="6">
        <f t="shared" ref="AD93" si="196">AVERAGE(AC93:AC95)</f>
        <v>28.816674333333335</v>
      </c>
      <c r="AE93" s="6">
        <v>354</v>
      </c>
      <c r="AF93" s="6" t="s">
        <v>90</v>
      </c>
      <c r="AG93" s="6" t="s">
        <v>101</v>
      </c>
      <c r="AH93" s="6" t="s">
        <v>106</v>
      </c>
      <c r="AI93" s="14">
        <v>35.248539999999998</v>
      </c>
      <c r="AJ93" s="6">
        <f t="shared" ref="AJ93" si="197">AVERAGE(AI93:AI95)</f>
        <v>35.248539999999998</v>
      </c>
      <c r="AK93" s="6">
        <v>355</v>
      </c>
      <c r="AL93" s="6" t="s">
        <v>90</v>
      </c>
      <c r="AM93" s="6" t="s">
        <v>102</v>
      </c>
      <c r="AN93" s="6" t="s">
        <v>106</v>
      </c>
      <c r="AO93" s="14">
        <v>35.082928000000003</v>
      </c>
      <c r="AP93" s="6">
        <f t="shared" ref="AP93" si="198">AVERAGE(AO93:AO95)</f>
        <v>35.082928000000003</v>
      </c>
      <c r="AQ93" s="6">
        <v>358</v>
      </c>
      <c r="AR93" s="6" t="s">
        <v>90</v>
      </c>
      <c r="AS93" s="6" t="s">
        <v>82</v>
      </c>
      <c r="AT93" s="6" t="s">
        <v>106</v>
      </c>
      <c r="AU93" s="14">
        <v>28.406037999999999</v>
      </c>
      <c r="AV93" s="6">
        <f t="shared" ref="AV93" si="199">AVERAGE(AU93:AU95)</f>
        <v>28.300802666666669</v>
      </c>
      <c r="AX93" s="14"/>
      <c r="AY93" s="14"/>
      <c r="AZ93" s="14"/>
      <c r="BA93" s="14"/>
      <c r="BB93" s="14"/>
      <c r="BC93" s="14"/>
    </row>
    <row r="94" spans="1:62">
      <c r="A94" s="6">
        <v>344</v>
      </c>
      <c r="B94" s="6" t="s">
        <v>90</v>
      </c>
      <c r="C94" s="6" t="s">
        <v>103</v>
      </c>
      <c r="D94" s="6" t="s">
        <v>106</v>
      </c>
      <c r="E94" s="14">
        <v>20.904156</v>
      </c>
      <c r="G94" s="6">
        <v>350</v>
      </c>
      <c r="H94" s="6" t="s">
        <v>90</v>
      </c>
      <c r="I94" s="6" t="s">
        <v>100</v>
      </c>
      <c r="J94" s="6" t="s">
        <v>106</v>
      </c>
      <c r="K94" s="14">
        <v>31.907665000000001</v>
      </c>
      <c r="M94" s="6">
        <v>347</v>
      </c>
      <c r="N94" s="6" t="s">
        <v>90</v>
      </c>
      <c r="O94" s="6" t="s">
        <v>99</v>
      </c>
      <c r="P94" s="6" t="s">
        <v>106</v>
      </c>
      <c r="Q94" s="14">
        <v>34.055695</v>
      </c>
      <c r="S94" s="6">
        <v>339</v>
      </c>
      <c r="T94" s="6" t="s">
        <v>90</v>
      </c>
      <c r="U94" s="6" t="s">
        <v>97</v>
      </c>
      <c r="V94" s="6" t="s">
        <v>106</v>
      </c>
      <c r="W94" s="14">
        <v>27.148852999999999</v>
      </c>
      <c r="Y94" s="6">
        <v>341</v>
      </c>
      <c r="Z94" s="6" t="s">
        <v>90</v>
      </c>
      <c r="AA94" s="6" t="s">
        <v>98</v>
      </c>
      <c r="AB94" s="6" t="s">
        <v>106</v>
      </c>
      <c r="AC94" s="14">
        <v>28.761285999999998</v>
      </c>
      <c r="AI94" s="14"/>
      <c r="AO94" s="14"/>
      <c r="AQ94" s="6">
        <v>359</v>
      </c>
      <c r="AR94" s="6" t="s">
        <v>90</v>
      </c>
      <c r="AS94" s="6" t="s">
        <v>82</v>
      </c>
      <c r="AT94" s="6" t="s">
        <v>106</v>
      </c>
      <c r="AU94" s="14">
        <v>28.274954000000001</v>
      </c>
      <c r="AX94" s="14"/>
      <c r="AY94" s="14"/>
      <c r="AZ94" s="14"/>
      <c r="BA94" s="14"/>
      <c r="BB94" s="14"/>
      <c r="BC94" s="14"/>
    </row>
    <row r="95" spans="1:62">
      <c r="A95" s="6">
        <v>345</v>
      </c>
      <c r="B95" s="6" t="s">
        <v>90</v>
      </c>
      <c r="C95" s="6" t="s">
        <v>103</v>
      </c>
      <c r="D95" s="6" t="s">
        <v>106</v>
      </c>
      <c r="E95" s="14">
        <v>20.957811</v>
      </c>
      <c r="G95" s="6">
        <v>351</v>
      </c>
      <c r="H95" s="6" t="s">
        <v>90</v>
      </c>
      <c r="I95" s="6" t="s">
        <v>100</v>
      </c>
      <c r="J95" s="6" t="s">
        <v>106</v>
      </c>
      <c r="K95" s="14">
        <v>31.451516999999999</v>
      </c>
      <c r="M95" s="6">
        <v>348</v>
      </c>
      <c r="N95" s="6" t="s">
        <v>90</v>
      </c>
      <c r="O95" s="6" t="s">
        <v>99</v>
      </c>
      <c r="P95" s="6" t="s">
        <v>106</v>
      </c>
      <c r="Q95" s="14">
        <v>34.211852999999998</v>
      </c>
      <c r="W95" s="14"/>
      <c r="Y95" s="6">
        <v>342</v>
      </c>
      <c r="Z95" s="6" t="s">
        <v>90</v>
      </c>
      <c r="AA95" s="6" t="s">
        <v>98</v>
      </c>
      <c r="AB95" s="6" t="s">
        <v>106</v>
      </c>
      <c r="AC95" s="14">
        <v>28.840807000000002</v>
      </c>
      <c r="AI95" s="14"/>
      <c r="AO95" s="14"/>
      <c r="AQ95" s="6">
        <v>360</v>
      </c>
      <c r="AR95" s="6" t="s">
        <v>90</v>
      </c>
      <c r="AS95" s="6" t="s">
        <v>82</v>
      </c>
      <c r="AT95" s="6" t="s">
        <v>106</v>
      </c>
      <c r="AU95" s="14">
        <v>28.221416000000001</v>
      </c>
      <c r="AX95" s="14"/>
      <c r="AY95" s="14"/>
      <c r="AZ95" s="14"/>
      <c r="BA95" s="14"/>
      <c r="BB95" s="14"/>
      <c r="BC95" s="14"/>
    </row>
    <row r="96" spans="1:62">
      <c r="A96" s="6">
        <v>79</v>
      </c>
      <c r="B96" s="6" t="s">
        <v>91</v>
      </c>
      <c r="C96" s="6" t="s">
        <v>103</v>
      </c>
      <c r="D96" s="6" t="s">
        <v>104</v>
      </c>
      <c r="E96" s="14">
        <v>13.511938000000001</v>
      </c>
      <c r="F96" s="6">
        <f t="shared" ref="F96" si="200">AVERAGE(E96:E98)</f>
        <v>13.504623333333335</v>
      </c>
      <c r="G96" s="6">
        <v>85</v>
      </c>
      <c r="H96" s="6" t="s">
        <v>91</v>
      </c>
      <c r="I96" s="6" t="s">
        <v>100</v>
      </c>
      <c r="J96" s="6" t="s">
        <v>104</v>
      </c>
      <c r="K96" s="14">
        <v>23.420582</v>
      </c>
      <c r="L96" s="6">
        <f t="shared" ref="L96" si="201">AVERAGE(K96:K98)</f>
        <v>23.509466333333332</v>
      </c>
      <c r="M96" s="6">
        <v>82</v>
      </c>
      <c r="N96" s="6" t="s">
        <v>91</v>
      </c>
      <c r="O96" s="6" t="s">
        <v>99</v>
      </c>
      <c r="P96" s="6" t="s">
        <v>104</v>
      </c>
      <c r="Q96" s="14">
        <v>26.594481999999999</v>
      </c>
      <c r="R96" s="6">
        <f t="shared" ref="R96" si="202">AVERAGE(Q96:Q98)</f>
        <v>26.601320000000001</v>
      </c>
      <c r="S96" s="6">
        <v>73</v>
      </c>
      <c r="T96" s="6" t="s">
        <v>91</v>
      </c>
      <c r="U96" s="6" t="s">
        <v>97</v>
      </c>
      <c r="V96" s="6" t="s">
        <v>104</v>
      </c>
      <c r="W96" s="14">
        <v>19.900974000000001</v>
      </c>
      <c r="X96" s="6">
        <f t="shared" ref="X96" si="203">AVERAGE(W96:W98)</f>
        <v>20.022234666666666</v>
      </c>
      <c r="Y96" s="6">
        <v>76</v>
      </c>
      <c r="Z96" s="6" t="s">
        <v>91</v>
      </c>
      <c r="AA96" s="6" t="s">
        <v>98</v>
      </c>
      <c r="AB96" s="6" t="s">
        <v>104</v>
      </c>
      <c r="AC96" s="14">
        <v>21.810116000000001</v>
      </c>
      <c r="AD96" s="6">
        <f t="shared" ref="AD96" si="204">AVERAGE(AC96:AC98)</f>
        <v>21.746287666666671</v>
      </c>
      <c r="AE96" s="6">
        <v>88</v>
      </c>
      <c r="AF96" s="6" t="s">
        <v>91</v>
      </c>
      <c r="AG96" s="6" t="s">
        <v>101</v>
      </c>
      <c r="AH96" s="6" t="s">
        <v>104</v>
      </c>
      <c r="AI96" s="14">
        <v>27.950737</v>
      </c>
      <c r="AJ96" s="6">
        <f t="shared" ref="AJ96" si="205">AVERAGE(AI96:AI98)</f>
        <v>27.949147</v>
      </c>
      <c r="AK96" s="6">
        <v>91</v>
      </c>
      <c r="AL96" s="6" t="s">
        <v>91</v>
      </c>
      <c r="AM96" s="6" t="s">
        <v>102</v>
      </c>
      <c r="AN96" s="6" t="s">
        <v>104</v>
      </c>
      <c r="AO96" s="14">
        <v>27.484842</v>
      </c>
      <c r="AP96" s="6">
        <f t="shared" ref="AP96" si="206">AVERAGE(AO96:AO98)</f>
        <v>27.552235333333332</v>
      </c>
      <c r="AQ96" s="6">
        <v>94</v>
      </c>
      <c r="AR96" s="6" t="s">
        <v>91</v>
      </c>
      <c r="AS96" s="6" t="s">
        <v>82</v>
      </c>
      <c r="AT96" s="6" t="s">
        <v>104</v>
      </c>
      <c r="AU96" s="14">
        <v>20.559456000000001</v>
      </c>
      <c r="AV96" s="6">
        <f t="shared" ref="AV96" si="207">AVERAGE(AU96:AU98)</f>
        <v>20.60058433333333</v>
      </c>
      <c r="AX96" s="14">
        <f t="shared" ref="AX96" si="208">X96-AV96</f>
        <v>-0.57834966666666432</v>
      </c>
      <c r="AY96" s="14">
        <f>AD96-AV96</f>
        <v>1.1457033333333406</v>
      </c>
      <c r="AZ96" s="14">
        <f>R96-AV96</f>
        <v>6.0007356666666709</v>
      </c>
      <c r="BA96" s="14">
        <f>L96-AV96</f>
        <v>2.908882000000002</v>
      </c>
      <c r="BB96" s="14">
        <f>AJ96-AV96</f>
        <v>7.3485626666666697</v>
      </c>
      <c r="BC96" s="14">
        <f>AP96-AV96</f>
        <v>6.9516510000000018</v>
      </c>
      <c r="BE96" s="14">
        <f>AX96-AX78</f>
        <v>0.38470600000000132</v>
      </c>
      <c r="BF96" s="14">
        <f t="shared" ref="BF96:BJ96" si="209">AY96-AY78</f>
        <v>0.47601366666667388</v>
      </c>
      <c r="BG96" s="14">
        <f t="shared" si="209"/>
        <v>-4.1157333333330826E-2</v>
      </c>
      <c r="BH96" s="14">
        <f t="shared" si="209"/>
        <v>-0.82749083333333218</v>
      </c>
      <c r="BI96" s="14">
        <f t="shared" si="209"/>
        <v>0.22627833333333669</v>
      </c>
      <c r="BJ96" s="14">
        <f t="shared" si="209"/>
        <v>0.10427333333333522</v>
      </c>
    </row>
    <row r="97" spans="1:62">
      <c r="A97" s="6">
        <v>80</v>
      </c>
      <c r="B97" s="6" t="s">
        <v>91</v>
      </c>
      <c r="C97" s="6" t="s">
        <v>103</v>
      </c>
      <c r="D97" s="6" t="s">
        <v>104</v>
      </c>
      <c r="E97" s="14">
        <v>13.46871</v>
      </c>
      <c r="G97" s="6">
        <v>86</v>
      </c>
      <c r="H97" s="6" t="s">
        <v>91</v>
      </c>
      <c r="I97" s="6" t="s">
        <v>100</v>
      </c>
      <c r="J97" s="6" t="s">
        <v>104</v>
      </c>
      <c r="K97" s="14">
        <v>23.513199</v>
      </c>
      <c r="M97" s="6">
        <v>83</v>
      </c>
      <c r="N97" s="6" t="s">
        <v>91</v>
      </c>
      <c r="O97" s="6" t="s">
        <v>99</v>
      </c>
      <c r="P97" s="6" t="s">
        <v>104</v>
      </c>
      <c r="Q97" s="14">
        <v>26.608158</v>
      </c>
      <c r="S97" s="6">
        <v>74</v>
      </c>
      <c r="T97" s="6" t="s">
        <v>91</v>
      </c>
      <c r="U97" s="6" t="s">
        <v>97</v>
      </c>
      <c r="V97" s="6" t="s">
        <v>104</v>
      </c>
      <c r="W97" s="14">
        <v>20.238415</v>
      </c>
      <c r="Y97" s="6">
        <v>77</v>
      </c>
      <c r="Z97" s="6" t="s">
        <v>91</v>
      </c>
      <c r="AA97" s="6" t="s">
        <v>98</v>
      </c>
      <c r="AB97" s="6" t="s">
        <v>104</v>
      </c>
      <c r="AC97" s="14">
        <v>21.708293999999999</v>
      </c>
      <c r="AE97" s="6">
        <v>89</v>
      </c>
      <c r="AF97" s="6" t="s">
        <v>91</v>
      </c>
      <c r="AG97" s="6" t="s">
        <v>101</v>
      </c>
      <c r="AH97" s="6" t="s">
        <v>104</v>
      </c>
      <c r="AI97" s="14">
        <v>27.777612999999999</v>
      </c>
      <c r="AK97" s="6">
        <v>92</v>
      </c>
      <c r="AL97" s="6" t="s">
        <v>91</v>
      </c>
      <c r="AM97" s="6" t="s">
        <v>102</v>
      </c>
      <c r="AN97" s="6" t="s">
        <v>104</v>
      </c>
      <c r="AO97" s="14">
        <v>27.534754</v>
      </c>
      <c r="AQ97" s="6">
        <v>95</v>
      </c>
      <c r="AR97" s="6" t="s">
        <v>91</v>
      </c>
      <c r="AS97" s="6" t="s">
        <v>82</v>
      </c>
      <c r="AT97" s="6" t="s">
        <v>104</v>
      </c>
      <c r="AU97" s="14">
        <v>20.619416999999999</v>
      </c>
      <c r="AX97" s="14"/>
      <c r="AY97" s="14"/>
      <c r="AZ97" s="14"/>
      <c r="BA97" s="14"/>
      <c r="BB97" s="14"/>
      <c r="BC97" s="14"/>
    </row>
    <row r="98" spans="1:62" ht="14" thickBot="1">
      <c r="A98" s="6">
        <v>81</v>
      </c>
      <c r="B98" s="6" t="s">
        <v>91</v>
      </c>
      <c r="C98" s="6" t="s">
        <v>103</v>
      </c>
      <c r="D98" s="6" t="s">
        <v>104</v>
      </c>
      <c r="E98" s="14">
        <v>13.533222</v>
      </c>
      <c r="G98" s="6">
        <v>87</v>
      </c>
      <c r="H98" s="6" t="s">
        <v>91</v>
      </c>
      <c r="I98" s="6" t="s">
        <v>100</v>
      </c>
      <c r="J98" s="6" t="s">
        <v>104</v>
      </c>
      <c r="K98" s="14">
        <v>23.594618000000001</v>
      </c>
      <c r="Q98" s="14"/>
      <c r="S98" s="6">
        <v>75</v>
      </c>
      <c r="T98" s="6" t="s">
        <v>91</v>
      </c>
      <c r="U98" s="6" t="s">
        <v>97</v>
      </c>
      <c r="V98" s="6" t="s">
        <v>104</v>
      </c>
      <c r="W98" s="14">
        <v>19.927315</v>
      </c>
      <c r="Y98" s="6">
        <v>78</v>
      </c>
      <c r="Z98" s="6" t="s">
        <v>91</v>
      </c>
      <c r="AA98" s="6" t="s">
        <v>98</v>
      </c>
      <c r="AB98" s="6" t="s">
        <v>104</v>
      </c>
      <c r="AC98" s="14">
        <v>21.720452999999999</v>
      </c>
      <c r="AE98" s="6">
        <v>90</v>
      </c>
      <c r="AF98" s="6" t="s">
        <v>91</v>
      </c>
      <c r="AG98" s="6" t="s">
        <v>101</v>
      </c>
      <c r="AH98" s="6" t="s">
        <v>104</v>
      </c>
      <c r="AI98" s="14">
        <v>28.119091000000001</v>
      </c>
      <c r="AK98" s="6">
        <v>93</v>
      </c>
      <c r="AL98" s="6" t="s">
        <v>91</v>
      </c>
      <c r="AM98" s="6" t="s">
        <v>102</v>
      </c>
      <c r="AN98" s="6" t="s">
        <v>104</v>
      </c>
      <c r="AO98" s="14">
        <v>27.63711</v>
      </c>
      <c r="AQ98" s="6">
        <v>96</v>
      </c>
      <c r="AR98" s="6" t="s">
        <v>91</v>
      </c>
      <c r="AS98" s="6" t="s">
        <v>82</v>
      </c>
      <c r="AT98" s="6" t="s">
        <v>104</v>
      </c>
      <c r="AU98" s="14">
        <v>20.622879999999999</v>
      </c>
      <c r="AX98" s="14"/>
      <c r="AY98" s="14"/>
      <c r="AZ98" s="14"/>
      <c r="BA98" s="14"/>
      <c r="BB98" s="14"/>
      <c r="BC98" s="14"/>
    </row>
    <row r="99" spans="1:62">
      <c r="A99" s="6">
        <v>103</v>
      </c>
      <c r="B99" s="6" t="s">
        <v>92</v>
      </c>
      <c r="C99" s="6" t="s">
        <v>103</v>
      </c>
      <c r="D99" s="6" t="s">
        <v>104</v>
      </c>
      <c r="E99" s="14">
        <v>15.230065</v>
      </c>
      <c r="F99" s="6">
        <f t="shared" ref="F99" si="210">AVERAGE(E99:E101)</f>
        <v>15.1799385</v>
      </c>
      <c r="G99" s="6">
        <v>109</v>
      </c>
      <c r="H99" s="6" t="s">
        <v>92</v>
      </c>
      <c r="I99" s="6" t="s">
        <v>100</v>
      </c>
      <c r="J99" s="6" t="s">
        <v>104</v>
      </c>
      <c r="K99" s="14">
        <v>24.449438000000001</v>
      </c>
      <c r="L99" s="6">
        <f t="shared" ref="L99" si="211">AVERAGE(K99:K101)</f>
        <v>24.239925999999997</v>
      </c>
      <c r="M99" s="6">
        <v>106</v>
      </c>
      <c r="N99" s="6" t="s">
        <v>92</v>
      </c>
      <c r="O99" s="6" t="s">
        <v>99</v>
      </c>
      <c r="P99" s="6" t="s">
        <v>104</v>
      </c>
      <c r="Q99" s="14">
        <v>27.043040000000001</v>
      </c>
      <c r="R99" s="6">
        <f t="shared" ref="R99" si="212">AVERAGE(Q99:Q101)</f>
        <v>27.107438000000002</v>
      </c>
      <c r="S99" s="6">
        <v>97</v>
      </c>
      <c r="T99" s="6" t="s">
        <v>92</v>
      </c>
      <c r="U99" s="6" t="s">
        <v>97</v>
      </c>
      <c r="V99" s="6" t="s">
        <v>104</v>
      </c>
      <c r="W99" s="14">
        <v>20.279890000000002</v>
      </c>
      <c r="X99" s="6">
        <f t="shared" ref="X99" si="213">AVERAGE(W99:W101)</f>
        <v>20.431028999999999</v>
      </c>
      <c r="Y99" s="6">
        <v>100</v>
      </c>
      <c r="Z99" s="6" t="s">
        <v>92</v>
      </c>
      <c r="AA99" s="6" t="s">
        <v>98</v>
      </c>
      <c r="AB99" s="6" t="s">
        <v>104</v>
      </c>
      <c r="AC99" s="14">
        <v>22.226303000000001</v>
      </c>
      <c r="AD99" s="6">
        <f t="shared" ref="AD99" si="214">AVERAGE(AC99:AC101)</f>
        <v>22.112405666666671</v>
      </c>
      <c r="AE99" s="6">
        <v>112</v>
      </c>
      <c r="AF99" s="6" t="s">
        <v>92</v>
      </c>
      <c r="AG99" s="6" t="s">
        <v>101</v>
      </c>
      <c r="AH99" s="6" t="s">
        <v>104</v>
      </c>
      <c r="AI99" s="15">
        <v>28.429459000000001</v>
      </c>
      <c r="AJ99" s="9">
        <f>AVERAGE(AI99:AI100)</f>
        <v>28.455542999999999</v>
      </c>
      <c r="AK99" s="6">
        <v>115</v>
      </c>
      <c r="AL99" s="6" t="s">
        <v>92</v>
      </c>
      <c r="AM99" s="6" t="s">
        <v>102</v>
      </c>
      <c r="AN99" s="6" t="s">
        <v>104</v>
      </c>
      <c r="AO99" s="14">
        <v>27.937033</v>
      </c>
      <c r="AP99" s="6">
        <f t="shared" ref="AP99" si="215">AVERAGE(AO99:AO101)</f>
        <v>27.950948999999998</v>
      </c>
      <c r="AQ99" s="6">
        <v>119</v>
      </c>
      <c r="AR99" s="6" t="s">
        <v>92</v>
      </c>
      <c r="AS99" s="6" t="s">
        <v>82</v>
      </c>
      <c r="AT99" s="6" t="s">
        <v>104</v>
      </c>
      <c r="AU99" s="14">
        <v>21.193275</v>
      </c>
      <c r="AV99" s="6">
        <f t="shared" ref="AV99" si="216">AVERAGE(AU99:AU101)</f>
        <v>21.051947500000001</v>
      </c>
      <c r="AX99" s="14">
        <f t="shared" ref="AX99" si="217">X99-AV99</f>
        <v>-0.62091850000000193</v>
      </c>
      <c r="AY99" s="14">
        <f>AD99-AV99</f>
        <v>1.0604581666666704</v>
      </c>
      <c r="AZ99" s="14">
        <f>R99-AV99</f>
        <v>6.0554905000000012</v>
      </c>
      <c r="BA99" s="14">
        <f>L99-AV99</f>
        <v>3.1879784999999963</v>
      </c>
      <c r="BB99" s="14">
        <f>AJ99-AV99</f>
        <v>7.403595499999998</v>
      </c>
      <c r="BC99" s="14">
        <f>AP99-AV99</f>
        <v>6.8990014999999971</v>
      </c>
      <c r="BE99" s="14">
        <f t="shared" ref="BE99:BJ99" si="218">AX99-AX81</f>
        <v>0.23070149999999856</v>
      </c>
      <c r="BF99" s="14">
        <f t="shared" si="218"/>
        <v>0.37203716666666864</v>
      </c>
      <c r="BG99" s="14">
        <f t="shared" si="218"/>
        <v>0.19926783333333375</v>
      </c>
      <c r="BH99" s="14">
        <f t="shared" si="218"/>
        <v>-0.311531833333337</v>
      </c>
      <c r="BI99" s="14">
        <f t="shared" si="218"/>
        <v>0.47224449999999862</v>
      </c>
      <c r="BJ99" s="14">
        <f t="shared" si="218"/>
        <v>0.17964016666666183</v>
      </c>
    </row>
    <row r="100" spans="1:62">
      <c r="A100" s="6">
        <v>104</v>
      </c>
      <c r="B100" s="6" t="s">
        <v>92</v>
      </c>
      <c r="C100" s="6" t="s">
        <v>103</v>
      </c>
      <c r="D100" s="6" t="s">
        <v>104</v>
      </c>
      <c r="E100" s="14">
        <v>14.9723215</v>
      </c>
      <c r="G100" s="6">
        <v>110</v>
      </c>
      <c r="H100" s="6" t="s">
        <v>92</v>
      </c>
      <c r="I100" s="6" t="s">
        <v>100</v>
      </c>
      <c r="J100" s="6" t="s">
        <v>104</v>
      </c>
      <c r="K100" s="14">
        <v>23.980796999999999</v>
      </c>
      <c r="M100" s="6">
        <v>107</v>
      </c>
      <c r="N100" s="6" t="s">
        <v>92</v>
      </c>
      <c r="O100" s="6" t="s">
        <v>99</v>
      </c>
      <c r="P100" s="6" t="s">
        <v>104</v>
      </c>
      <c r="Q100" s="14">
        <v>27.098799</v>
      </c>
      <c r="S100" s="6">
        <v>98</v>
      </c>
      <c r="T100" s="6" t="s">
        <v>92</v>
      </c>
      <c r="U100" s="6" t="s">
        <v>97</v>
      </c>
      <c r="V100" s="6" t="s">
        <v>104</v>
      </c>
      <c r="W100" s="14">
        <v>20.406984000000001</v>
      </c>
      <c r="Y100" s="6">
        <v>101</v>
      </c>
      <c r="Z100" s="6" t="s">
        <v>92</v>
      </c>
      <c r="AA100" s="6" t="s">
        <v>98</v>
      </c>
      <c r="AB100" s="6" t="s">
        <v>104</v>
      </c>
      <c r="AC100" s="14">
        <v>22.115955</v>
      </c>
      <c r="AE100" s="6">
        <v>113</v>
      </c>
      <c r="AF100" s="6" t="s">
        <v>92</v>
      </c>
      <c r="AG100" s="6" t="s">
        <v>101</v>
      </c>
      <c r="AH100" s="6" t="s">
        <v>104</v>
      </c>
      <c r="AI100" s="16">
        <v>28.481627</v>
      </c>
      <c r="AJ100" s="17"/>
      <c r="AK100" s="6">
        <v>116</v>
      </c>
      <c r="AL100" s="6" t="s">
        <v>92</v>
      </c>
      <c r="AM100" s="6" t="s">
        <v>102</v>
      </c>
      <c r="AN100" s="6" t="s">
        <v>104</v>
      </c>
      <c r="AO100" s="14">
        <v>27.887066000000001</v>
      </c>
      <c r="AQ100" s="6">
        <v>120</v>
      </c>
      <c r="AR100" s="6" t="s">
        <v>92</v>
      </c>
      <c r="AS100" s="6" t="s">
        <v>82</v>
      </c>
      <c r="AT100" s="6" t="s">
        <v>104</v>
      </c>
      <c r="AU100" s="14">
        <v>20.910620000000002</v>
      </c>
      <c r="AX100" s="14"/>
      <c r="AY100" s="14"/>
      <c r="AZ100" s="14"/>
      <c r="BA100" s="14"/>
      <c r="BB100" s="14"/>
      <c r="BC100" s="14"/>
    </row>
    <row r="101" spans="1:62" ht="14" thickBot="1">
      <c r="A101" s="6">
        <v>105</v>
      </c>
      <c r="B101" s="6" t="s">
        <v>92</v>
      </c>
      <c r="C101" s="6" t="s">
        <v>103</v>
      </c>
      <c r="D101" s="6" t="s">
        <v>104</v>
      </c>
      <c r="E101" s="14">
        <v>15.337429</v>
      </c>
      <c r="G101" s="6">
        <v>111</v>
      </c>
      <c r="H101" s="6" t="s">
        <v>92</v>
      </c>
      <c r="I101" s="6" t="s">
        <v>100</v>
      </c>
      <c r="J101" s="6" t="s">
        <v>104</v>
      </c>
      <c r="K101" s="14">
        <v>24.289542999999998</v>
      </c>
      <c r="M101" s="6">
        <v>108</v>
      </c>
      <c r="N101" s="6" t="s">
        <v>92</v>
      </c>
      <c r="O101" s="6" t="s">
        <v>99</v>
      </c>
      <c r="P101" s="6" t="s">
        <v>104</v>
      </c>
      <c r="Q101" s="14">
        <v>27.180475000000001</v>
      </c>
      <c r="S101" s="6">
        <v>99</v>
      </c>
      <c r="T101" s="6" t="s">
        <v>92</v>
      </c>
      <c r="U101" s="6" t="s">
        <v>97</v>
      </c>
      <c r="V101" s="6" t="s">
        <v>104</v>
      </c>
      <c r="W101" s="14">
        <v>20.606213</v>
      </c>
      <c r="Y101" s="6">
        <v>102</v>
      </c>
      <c r="Z101" s="6" t="s">
        <v>92</v>
      </c>
      <c r="AA101" s="6" t="s">
        <v>98</v>
      </c>
      <c r="AB101" s="6" t="s">
        <v>104</v>
      </c>
      <c r="AC101" s="14">
        <v>21.994959000000001</v>
      </c>
      <c r="AE101" s="6">
        <v>114</v>
      </c>
      <c r="AF101" s="6" t="s">
        <v>92</v>
      </c>
      <c r="AG101" s="6" t="s">
        <v>101</v>
      </c>
      <c r="AH101" s="6" t="s">
        <v>104</v>
      </c>
      <c r="AI101" s="10">
        <v>29.087790999999999</v>
      </c>
      <c r="AJ101" s="18"/>
      <c r="AK101" s="6">
        <v>117</v>
      </c>
      <c r="AL101" s="6" t="s">
        <v>92</v>
      </c>
      <c r="AM101" s="6" t="s">
        <v>102</v>
      </c>
      <c r="AN101" s="6" t="s">
        <v>104</v>
      </c>
      <c r="AO101" s="14">
        <v>28.028748</v>
      </c>
      <c r="AU101" s="14"/>
      <c r="AX101" s="14"/>
      <c r="AY101" s="14"/>
      <c r="AZ101" s="14"/>
      <c r="BA101" s="14"/>
      <c r="BB101" s="14"/>
      <c r="BC101" s="14"/>
    </row>
    <row r="102" spans="1:62">
      <c r="A102" s="6">
        <v>127</v>
      </c>
      <c r="B102" s="6" t="s">
        <v>93</v>
      </c>
      <c r="C102" s="6" t="s">
        <v>103</v>
      </c>
      <c r="D102" s="6" t="s">
        <v>104</v>
      </c>
      <c r="E102" s="14">
        <v>13.795451999999999</v>
      </c>
      <c r="F102" s="6">
        <f t="shared" ref="F102" si="219">AVERAGE(E102:E104)</f>
        <v>13.769975666666667</v>
      </c>
      <c r="G102" s="6">
        <v>133</v>
      </c>
      <c r="H102" s="6" t="s">
        <v>93</v>
      </c>
      <c r="I102" s="6" t="s">
        <v>100</v>
      </c>
      <c r="J102" s="6" t="s">
        <v>104</v>
      </c>
      <c r="K102" s="14">
        <v>23.651917000000001</v>
      </c>
      <c r="L102" s="6">
        <f t="shared" ref="L102" si="220">AVERAGE(K102:K104)</f>
        <v>23.763533333333331</v>
      </c>
      <c r="M102" s="6">
        <v>130</v>
      </c>
      <c r="N102" s="6" t="s">
        <v>93</v>
      </c>
      <c r="O102" s="6" t="s">
        <v>99</v>
      </c>
      <c r="P102" s="6" t="s">
        <v>104</v>
      </c>
      <c r="Q102" s="14">
        <v>26.554383999999999</v>
      </c>
      <c r="R102" s="6">
        <f t="shared" ref="R102" si="221">AVERAGE(Q102:Q104)</f>
        <v>26.467410333333333</v>
      </c>
      <c r="S102" s="6">
        <v>121</v>
      </c>
      <c r="T102" s="6" t="s">
        <v>93</v>
      </c>
      <c r="U102" s="6" t="s">
        <v>97</v>
      </c>
      <c r="V102" s="6" t="s">
        <v>104</v>
      </c>
      <c r="W102" s="14">
        <v>19.982391</v>
      </c>
      <c r="X102" s="6">
        <f t="shared" ref="X102" si="222">AVERAGE(W102:W104)</f>
        <v>20.104458333333334</v>
      </c>
      <c r="Y102" s="6">
        <v>124</v>
      </c>
      <c r="Z102" s="6" t="s">
        <v>93</v>
      </c>
      <c r="AA102" s="6" t="s">
        <v>98</v>
      </c>
      <c r="AB102" s="6" t="s">
        <v>104</v>
      </c>
      <c r="AC102" s="14">
        <v>21.627386000000001</v>
      </c>
      <c r="AD102" s="6">
        <f t="shared" ref="AD102" si="223">AVERAGE(AC102:AC104)</f>
        <v>21.544069666666669</v>
      </c>
      <c r="AE102" s="6">
        <v>136</v>
      </c>
      <c r="AF102" s="6" t="s">
        <v>93</v>
      </c>
      <c r="AG102" s="6" t="s">
        <v>101</v>
      </c>
      <c r="AH102" s="6" t="s">
        <v>104</v>
      </c>
      <c r="AI102" s="14">
        <v>27.876242000000001</v>
      </c>
      <c r="AJ102" s="6">
        <f t="shared" ref="AJ102" si="224">AVERAGE(AI102:AI104)</f>
        <v>27.663273</v>
      </c>
      <c r="AK102" s="6">
        <v>139</v>
      </c>
      <c r="AL102" s="6" t="s">
        <v>93</v>
      </c>
      <c r="AM102" s="6" t="s">
        <v>102</v>
      </c>
      <c r="AN102" s="6" t="s">
        <v>104</v>
      </c>
      <c r="AO102" s="14">
        <v>27.298264</v>
      </c>
      <c r="AP102" s="6">
        <f t="shared" ref="AP102" si="225">AVERAGE(AO102:AO104)</f>
        <v>27.367793000000002</v>
      </c>
      <c r="AQ102" s="6">
        <v>142</v>
      </c>
      <c r="AR102" s="6" t="s">
        <v>93</v>
      </c>
      <c r="AS102" s="6" t="s">
        <v>82</v>
      </c>
      <c r="AT102" s="6" t="s">
        <v>104</v>
      </c>
      <c r="AU102" s="14">
        <v>20.707391999999999</v>
      </c>
      <c r="AV102" s="6">
        <f t="shared" ref="AV102" si="226">AVERAGE(AU102:AU104)</f>
        <v>20.735167000000001</v>
      </c>
      <c r="AX102" s="14">
        <f t="shared" ref="AX102" si="227">X102-AV102</f>
        <v>-0.63070866666666703</v>
      </c>
      <c r="AY102" s="14">
        <f>AD102-AV102</f>
        <v>0.80890266666666832</v>
      </c>
      <c r="AZ102" s="14">
        <f>R102-AV102</f>
        <v>5.7322433333333329</v>
      </c>
      <c r="BA102" s="14">
        <f>L102-AV102</f>
        <v>3.0283663333333308</v>
      </c>
      <c r="BB102" s="14">
        <f>AJ102-AV102</f>
        <v>6.9281059999999997</v>
      </c>
      <c r="BC102" s="14">
        <f>AP102-AV102</f>
        <v>6.6326260000000019</v>
      </c>
      <c r="BE102" s="14">
        <f t="shared" ref="BE102:BJ102" si="228">AX102-AX84</f>
        <v>0.5626006666666683</v>
      </c>
      <c r="BF102" s="14">
        <f t="shared" si="228"/>
        <v>0.21734600000000626</v>
      </c>
      <c r="BG102" s="14">
        <f t="shared" si="228"/>
        <v>-0.21291799999999839</v>
      </c>
      <c r="BH102" s="14">
        <f t="shared" si="228"/>
        <v>-0.51312700000000078</v>
      </c>
      <c r="BI102" s="14">
        <f t="shared" si="228"/>
        <v>-0.14108766666666384</v>
      </c>
      <c r="BJ102" s="14">
        <f t="shared" si="228"/>
        <v>-0.16443066666666084</v>
      </c>
    </row>
    <row r="103" spans="1:62">
      <c r="A103" s="6">
        <v>128</v>
      </c>
      <c r="B103" s="6" t="s">
        <v>93</v>
      </c>
      <c r="C103" s="6" t="s">
        <v>103</v>
      </c>
      <c r="D103" s="6" t="s">
        <v>104</v>
      </c>
      <c r="E103" s="14">
        <v>13.662341</v>
      </c>
      <c r="G103" s="6">
        <v>134</v>
      </c>
      <c r="H103" s="6" t="s">
        <v>93</v>
      </c>
      <c r="I103" s="6" t="s">
        <v>100</v>
      </c>
      <c r="J103" s="6" t="s">
        <v>104</v>
      </c>
      <c r="K103" s="14">
        <v>23.763991999999998</v>
      </c>
      <c r="M103" s="6">
        <v>131</v>
      </c>
      <c r="N103" s="6" t="s">
        <v>93</v>
      </c>
      <c r="O103" s="6" t="s">
        <v>99</v>
      </c>
      <c r="P103" s="6" t="s">
        <v>104</v>
      </c>
      <c r="Q103" s="14">
        <v>26.454896999999999</v>
      </c>
      <c r="S103" s="6">
        <v>122</v>
      </c>
      <c r="T103" s="6" t="s">
        <v>93</v>
      </c>
      <c r="U103" s="6" t="s">
        <v>97</v>
      </c>
      <c r="V103" s="6" t="s">
        <v>104</v>
      </c>
      <c r="W103" s="14">
        <v>20.237879</v>
      </c>
      <c r="Y103" s="6">
        <v>125</v>
      </c>
      <c r="Z103" s="6" t="s">
        <v>93</v>
      </c>
      <c r="AA103" s="6" t="s">
        <v>98</v>
      </c>
      <c r="AB103" s="6" t="s">
        <v>104</v>
      </c>
      <c r="AC103" s="14">
        <v>21.474653</v>
      </c>
      <c r="AE103" s="6">
        <v>137</v>
      </c>
      <c r="AF103" s="6" t="s">
        <v>93</v>
      </c>
      <c r="AG103" s="6" t="s">
        <v>101</v>
      </c>
      <c r="AH103" s="6" t="s">
        <v>104</v>
      </c>
      <c r="AI103" s="14">
        <v>27.527778999999999</v>
      </c>
      <c r="AK103" s="6">
        <v>140</v>
      </c>
      <c r="AL103" s="6" t="s">
        <v>93</v>
      </c>
      <c r="AM103" s="6" t="s">
        <v>102</v>
      </c>
      <c r="AN103" s="6" t="s">
        <v>104</v>
      </c>
      <c r="AO103" s="14">
        <v>27.338549</v>
      </c>
      <c r="AQ103" s="6">
        <v>143</v>
      </c>
      <c r="AR103" s="6" t="s">
        <v>93</v>
      </c>
      <c r="AS103" s="6" t="s">
        <v>82</v>
      </c>
      <c r="AT103" s="6" t="s">
        <v>104</v>
      </c>
      <c r="AU103" s="14">
        <v>20.79609</v>
      </c>
      <c r="AX103" s="14"/>
      <c r="AY103" s="14"/>
      <c r="AZ103" s="14"/>
      <c r="BA103" s="14"/>
      <c r="BB103" s="14"/>
      <c r="BC103" s="14"/>
    </row>
    <row r="104" spans="1:62">
      <c r="A104" s="6">
        <v>129</v>
      </c>
      <c r="B104" s="6" t="s">
        <v>93</v>
      </c>
      <c r="C104" s="6" t="s">
        <v>103</v>
      </c>
      <c r="D104" s="6" t="s">
        <v>104</v>
      </c>
      <c r="E104" s="14">
        <v>13.852134</v>
      </c>
      <c r="G104" s="6">
        <v>135</v>
      </c>
      <c r="H104" s="6" t="s">
        <v>93</v>
      </c>
      <c r="I104" s="6" t="s">
        <v>100</v>
      </c>
      <c r="J104" s="6" t="s">
        <v>104</v>
      </c>
      <c r="K104" s="14">
        <v>23.874690999999999</v>
      </c>
      <c r="M104" s="6">
        <v>132</v>
      </c>
      <c r="N104" s="6" t="s">
        <v>93</v>
      </c>
      <c r="O104" s="6" t="s">
        <v>99</v>
      </c>
      <c r="P104" s="6" t="s">
        <v>104</v>
      </c>
      <c r="Q104" s="14">
        <v>26.392949999999999</v>
      </c>
      <c r="S104" s="6">
        <v>123</v>
      </c>
      <c r="T104" s="6" t="s">
        <v>93</v>
      </c>
      <c r="U104" s="6" t="s">
        <v>97</v>
      </c>
      <c r="V104" s="6" t="s">
        <v>104</v>
      </c>
      <c r="W104" s="14">
        <v>20.093105000000001</v>
      </c>
      <c r="Y104" s="6">
        <v>126</v>
      </c>
      <c r="Z104" s="6" t="s">
        <v>93</v>
      </c>
      <c r="AA104" s="6" t="s">
        <v>98</v>
      </c>
      <c r="AB104" s="6" t="s">
        <v>104</v>
      </c>
      <c r="AC104" s="14">
        <v>21.530169999999998</v>
      </c>
      <c r="AE104" s="6">
        <v>138</v>
      </c>
      <c r="AF104" s="6" t="s">
        <v>93</v>
      </c>
      <c r="AG104" s="6" t="s">
        <v>101</v>
      </c>
      <c r="AH104" s="6" t="s">
        <v>104</v>
      </c>
      <c r="AI104" s="14">
        <v>27.585798</v>
      </c>
      <c r="AK104" s="6">
        <v>141</v>
      </c>
      <c r="AL104" s="6" t="s">
        <v>93</v>
      </c>
      <c r="AM104" s="6" t="s">
        <v>102</v>
      </c>
      <c r="AN104" s="6" t="s">
        <v>104</v>
      </c>
      <c r="AO104" s="14">
        <v>27.466566</v>
      </c>
      <c r="AQ104" s="6">
        <v>144</v>
      </c>
      <c r="AR104" s="6" t="s">
        <v>93</v>
      </c>
      <c r="AS104" s="6" t="s">
        <v>82</v>
      </c>
      <c r="AT104" s="6" t="s">
        <v>104</v>
      </c>
      <c r="AU104" s="14">
        <v>20.702019</v>
      </c>
      <c r="AX104" s="14"/>
      <c r="AY104" s="14"/>
      <c r="AZ104" s="14"/>
      <c r="BA104" s="14"/>
      <c r="BB104" s="14"/>
      <c r="BC104" s="14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85214-9150-47EB-9F6F-D875D766C80B}">
  <dimension ref="A1:I60"/>
  <sheetViews>
    <sheetView workbookViewId="0"/>
  </sheetViews>
  <sheetFormatPr baseColWidth="10" defaultColWidth="8.83203125" defaultRowHeight="13"/>
  <cols>
    <col min="1" max="16384" width="8.83203125" style="6"/>
  </cols>
  <sheetData>
    <row r="1" spans="1:8">
      <c r="A1" s="6" t="s">
        <v>711</v>
      </c>
    </row>
    <row r="3" spans="1:8">
      <c r="A3" s="6" t="s">
        <v>107</v>
      </c>
    </row>
    <row r="4" spans="1:8">
      <c r="B4" s="6" t="s">
        <v>108</v>
      </c>
      <c r="C4" s="6" t="s">
        <v>109</v>
      </c>
      <c r="D4" s="6" t="s">
        <v>110</v>
      </c>
      <c r="F4" s="6" t="s">
        <v>111</v>
      </c>
      <c r="G4" s="6" t="s">
        <v>112</v>
      </c>
      <c r="H4" s="6" t="s">
        <v>113</v>
      </c>
    </row>
    <row r="5" spans="1:8">
      <c r="A5" s="6" t="s">
        <v>114</v>
      </c>
      <c r="B5" s="6">
        <v>132.274</v>
      </c>
      <c r="C5" s="6">
        <v>44.917000000000002</v>
      </c>
      <c r="D5" s="6">
        <v>4.5149999999999997</v>
      </c>
      <c r="E5" s="6">
        <v>1</v>
      </c>
      <c r="F5" s="6">
        <v>125.961</v>
      </c>
      <c r="G5" s="6">
        <v>52.433999999999997</v>
      </c>
      <c r="H5" s="6">
        <v>7.4039999999999999</v>
      </c>
    </row>
    <row r="6" spans="1:8">
      <c r="B6" s="6">
        <v>107.922</v>
      </c>
      <c r="C6" s="6">
        <v>45.472000000000001</v>
      </c>
      <c r="D6" s="6">
        <v>7.7830000000000004</v>
      </c>
      <c r="E6" s="6">
        <v>2</v>
      </c>
      <c r="F6" s="6">
        <v>117.274</v>
      </c>
      <c r="G6" s="6">
        <v>42.524000000000001</v>
      </c>
      <c r="H6" s="6">
        <v>9.8450000000000006</v>
      </c>
    </row>
    <row r="7" spans="1:8">
      <c r="B7" s="6">
        <v>133.90700000000001</v>
      </c>
      <c r="C7" s="6">
        <v>47.002000000000002</v>
      </c>
      <c r="D7" s="6">
        <v>6.32</v>
      </c>
      <c r="E7" s="6">
        <v>3</v>
      </c>
      <c r="F7" s="6">
        <v>100.694</v>
      </c>
      <c r="G7" s="6">
        <v>39.042999999999999</v>
      </c>
      <c r="H7" s="6">
        <v>15.194000000000001</v>
      </c>
    </row>
    <row r="8" spans="1:8">
      <c r="B8" s="6">
        <v>138.066</v>
      </c>
      <c r="C8" s="6">
        <v>45.055</v>
      </c>
      <c r="D8" s="6">
        <v>6.6550000000000002</v>
      </c>
      <c r="E8" s="6">
        <v>4</v>
      </c>
      <c r="F8" s="6">
        <v>87.338999999999999</v>
      </c>
      <c r="G8" s="6">
        <v>74.977000000000004</v>
      </c>
      <c r="H8" s="6">
        <v>12.093999999999999</v>
      </c>
    </row>
    <row r="9" spans="1:8">
      <c r="B9" s="6">
        <v>126.51</v>
      </c>
      <c r="C9" s="6">
        <v>68.596000000000004</v>
      </c>
      <c r="D9" s="6">
        <v>9.2029999999999994</v>
      </c>
      <c r="E9" s="6">
        <v>5</v>
      </c>
      <c r="F9" s="6">
        <v>93.3</v>
      </c>
      <c r="G9" s="6">
        <v>75.248000000000005</v>
      </c>
      <c r="H9" s="6">
        <v>14.324</v>
      </c>
    </row>
    <row r="10" spans="1:8">
      <c r="B10" s="6">
        <v>101.944</v>
      </c>
      <c r="C10" s="6">
        <v>44.156999999999996</v>
      </c>
      <c r="D10" s="6">
        <v>19.062999999999999</v>
      </c>
      <c r="G10" s="6">
        <v>37.969000000000001</v>
      </c>
      <c r="H10" s="6">
        <v>8.7609999999999992</v>
      </c>
    </row>
    <row r="11" spans="1:8">
      <c r="B11" s="6">
        <v>113.86</v>
      </c>
      <c r="C11" s="6">
        <v>41.463000000000001</v>
      </c>
      <c r="D11" s="6">
        <v>11.946999999999999</v>
      </c>
      <c r="G11" s="6">
        <v>31.835999999999999</v>
      </c>
      <c r="H11" s="6">
        <v>8.0869999999999997</v>
      </c>
    </row>
    <row r="12" spans="1:8">
      <c r="B12" s="6">
        <v>145.89599999999999</v>
      </c>
      <c r="C12" s="6">
        <v>66.167000000000002</v>
      </c>
      <c r="D12" s="6">
        <v>12.555</v>
      </c>
      <c r="G12" s="6">
        <v>42.26</v>
      </c>
      <c r="H12" s="6">
        <v>12.664999999999999</v>
      </c>
    </row>
    <row r="13" spans="1:8">
      <c r="B13" s="6">
        <v>145.75899999999999</v>
      </c>
      <c r="C13" s="6">
        <v>70.695999999999998</v>
      </c>
      <c r="D13" s="6">
        <v>12.813000000000001</v>
      </c>
      <c r="G13" s="6">
        <v>32.905000000000001</v>
      </c>
      <c r="H13" s="6">
        <v>11.339</v>
      </c>
    </row>
    <row r="14" spans="1:8">
      <c r="C14" s="6">
        <v>56.665999999999997</v>
      </c>
      <c r="D14" s="6">
        <v>12.141999999999999</v>
      </c>
      <c r="H14" s="6">
        <v>10.275</v>
      </c>
    </row>
    <row r="15" spans="1:8">
      <c r="H15" s="6">
        <v>15.648</v>
      </c>
    </row>
    <row r="17" spans="1:9">
      <c r="A17" s="6" t="s">
        <v>115</v>
      </c>
    </row>
    <row r="18" spans="1:9">
      <c r="B18" s="6" t="s">
        <v>108</v>
      </c>
      <c r="C18" s="6" t="s">
        <v>109</v>
      </c>
      <c r="D18" s="6" t="s">
        <v>110</v>
      </c>
      <c r="E18" s="6" t="s">
        <v>116</v>
      </c>
      <c r="F18" s="6" t="s">
        <v>111</v>
      </c>
      <c r="G18" s="6" t="s">
        <v>112</v>
      </c>
      <c r="H18" s="6" t="s">
        <v>113</v>
      </c>
      <c r="I18" s="6" t="s">
        <v>117</v>
      </c>
    </row>
    <row r="19" spans="1:9">
      <c r="A19" s="6" t="s">
        <v>118</v>
      </c>
      <c r="B19" s="6">
        <v>16.301602878639187</v>
      </c>
      <c r="C19" s="6">
        <v>15.001883748998905</v>
      </c>
      <c r="D19" s="6">
        <v>16.196225734041715</v>
      </c>
      <c r="E19" s="6">
        <v>41.88149301208081</v>
      </c>
      <c r="F19" s="6">
        <v>10.5427678702356</v>
      </c>
      <c r="G19" s="6">
        <v>10.250053579687094</v>
      </c>
      <c r="H19" s="6">
        <v>7.350997710173373</v>
      </c>
      <c r="I19" s="6">
        <v>35.825679898029399</v>
      </c>
    </row>
    <row r="20" spans="1:9">
      <c r="B20" s="6">
        <v>14.374065175459377</v>
      </c>
      <c r="C20" s="6">
        <v>11.291056140232142</v>
      </c>
      <c r="D20" s="6">
        <v>15.210269252027567</v>
      </c>
      <c r="E20" s="6">
        <v>47.185498516688668</v>
      </c>
      <c r="F20" s="6">
        <v>11.104846987693591</v>
      </c>
      <c r="G20" s="6">
        <v>11.542666350828512</v>
      </c>
      <c r="H20" s="6">
        <v>11.27273752721284</v>
      </c>
      <c r="I20" s="6">
        <v>32.634157896517884</v>
      </c>
    </row>
    <row r="21" spans="1:9">
      <c r="B21" s="6">
        <v>13.973289115991561</v>
      </c>
      <c r="C21" s="6">
        <v>12.339435777695059</v>
      </c>
      <c r="D21" s="6">
        <v>17.145161472257005</v>
      </c>
      <c r="E21" s="6">
        <v>50.244368492888</v>
      </c>
      <c r="F21" s="6">
        <v>12.403889321286364</v>
      </c>
      <c r="G21" s="6">
        <v>11.232603521595433</v>
      </c>
      <c r="H21" s="6">
        <v>9.9488116589399116</v>
      </c>
      <c r="I21" s="6">
        <v>33.169029812865894</v>
      </c>
    </row>
    <row r="22" spans="1:9">
      <c r="B22" s="6">
        <v>11.201696502092428</v>
      </c>
      <c r="C22" s="6">
        <v>10.992431164201999</v>
      </c>
      <c r="D22" s="6">
        <v>14.36091277226941</v>
      </c>
      <c r="E22" s="6">
        <v>37.609827078609868</v>
      </c>
      <c r="F22" s="6">
        <v>12.032035012915523</v>
      </c>
      <c r="G22" s="6">
        <v>10.176824247346396</v>
      </c>
      <c r="H22" s="6">
        <v>13.688425659594149</v>
      </c>
      <c r="I22" s="6">
        <v>27.181009102906838</v>
      </c>
    </row>
    <row r="23" spans="1:9">
      <c r="B23" s="6">
        <v>8.0864042953989159</v>
      </c>
      <c r="C23" s="6">
        <v>15.63184551002222</v>
      </c>
      <c r="D23" s="6">
        <v>14.428186299392012</v>
      </c>
      <c r="E23" s="6">
        <v>45.262766065446172</v>
      </c>
      <c r="F23" s="6">
        <v>6.7421745457006539</v>
      </c>
      <c r="G23" s="6">
        <v>10.128140051662099</v>
      </c>
      <c r="H23" s="6">
        <v>9.795697833124656</v>
      </c>
      <c r="I23" s="6">
        <v>19.986802477073535</v>
      </c>
    </row>
    <row r="24" spans="1:9">
      <c r="B24" s="6">
        <v>11.158742512943725</v>
      </c>
      <c r="C24" s="6">
        <v>10.932737752811525</v>
      </c>
      <c r="D24" s="6">
        <v>15.405524911734517</v>
      </c>
      <c r="E24" s="6">
        <v>40.267875875604886</v>
      </c>
      <c r="F24" s="6">
        <v>9.1451389123887523</v>
      </c>
      <c r="G24" s="6">
        <v>8.7957091130587806</v>
      </c>
      <c r="H24" s="6">
        <v>9.9255298749055321</v>
      </c>
      <c r="I24" s="6">
        <v>34.418485556044352</v>
      </c>
    </row>
    <row r="25" spans="1:9">
      <c r="B25" s="6">
        <v>12.552897251080054</v>
      </c>
      <c r="C25" s="6">
        <v>13.538379975860941</v>
      </c>
      <c r="D25" s="6">
        <v>15.934012385367669</v>
      </c>
      <c r="E25" s="6">
        <v>50.986385119510892</v>
      </c>
      <c r="F25" s="6">
        <v>9.6044127102297736</v>
      </c>
      <c r="G25" s="6" t="e">
        <f>488.518*Q4/R4</f>
        <v>#DIV/0!</v>
      </c>
      <c r="H25" s="6">
        <v>15.328122003767499</v>
      </c>
      <c r="I25" s="6">
        <v>38.832053060810125</v>
      </c>
    </row>
    <row r="26" spans="1:9">
      <c r="B26" s="6">
        <v>15.549253832357621</v>
      </c>
      <c r="C26" s="6">
        <v>12.933549908068537</v>
      </c>
      <c r="D26" s="6">
        <v>13.89859339221459</v>
      </c>
      <c r="E26" s="6">
        <v>49.756827180129271</v>
      </c>
      <c r="F26" s="6">
        <v>9.0363101079489692</v>
      </c>
      <c r="H26" s="6">
        <v>13.030737820491128</v>
      </c>
      <c r="I26" s="6">
        <v>34.329351516587145</v>
      </c>
    </row>
    <row r="27" spans="1:9">
      <c r="B27" s="6">
        <v>12.411063359389983</v>
      </c>
      <c r="C27" s="6">
        <v>18.791625776905462</v>
      </c>
      <c r="D27" s="6">
        <v>13.072857094514569</v>
      </c>
      <c r="F27" s="6">
        <v>12.43472866118462</v>
      </c>
      <c r="H27" s="6">
        <v>8.9760752597204831</v>
      </c>
    </row>
    <row r="28" spans="1:9">
      <c r="B28" s="6">
        <v>13.940464507687276</v>
      </c>
      <c r="C28" s="6">
        <v>11.393974259190328</v>
      </c>
      <c r="F28" s="6">
        <v>8.2684624321793958</v>
      </c>
      <c r="H28" s="6">
        <v>13.228632984783369</v>
      </c>
    </row>
    <row r="29" spans="1:9">
      <c r="B29" s="6">
        <v>11.702480457514129</v>
      </c>
      <c r="C29" s="6">
        <v>10.446775630830317</v>
      </c>
      <c r="F29" s="6">
        <v>11.948518380652656</v>
      </c>
      <c r="H29" s="6">
        <v>11.5999909760527</v>
      </c>
    </row>
    <row r="30" spans="1:9">
      <c r="C30" s="6">
        <v>12.052158415394855</v>
      </c>
      <c r="H30" s="6">
        <v>10.349497478934722</v>
      </c>
    </row>
    <row r="31" spans="1:9">
      <c r="C31" s="6">
        <v>15.118698746799319</v>
      </c>
      <c r="H31" s="6">
        <v>12.836880872615705</v>
      </c>
    </row>
    <row r="32" spans="1:9">
      <c r="B32" s="6">
        <f>AVERAGE(B19:B29)</f>
        <v>12.841087262595842</v>
      </c>
      <c r="C32" s="6">
        <f>AVERAGE(C19:C31)</f>
        <v>13.112657908231661</v>
      </c>
      <c r="D32" s="6">
        <f>AVERAGE(D19:D31)</f>
        <v>15.072415923757672</v>
      </c>
      <c r="H32" s="6">
        <v>11.850247594554046</v>
      </c>
    </row>
    <row r="34" spans="1:9">
      <c r="A34" s="6" t="s">
        <v>712</v>
      </c>
    </row>
    <row r="35" spans="1:9">
      <c r="B35" s="6" t="s">
        <v>108</v>
      </c>
      <c r="C35" s="6" t="s">
        <v>109</v>
      </c>
      <c r="D35" s="6" t="s">
        <v>110</v>
      </c>
      <c r="E35" s="6" t="s">
        <v>116</v>
      </c>
      <c r="F35" s="6" t="s">
        <v>111</v>
      </c>
      <c r="G35" s="6" t="s">
        <v>112</v>
      </c>
      <c r="H35" s="6" t="s">
        <v>113</v>
      </c>
      <c r="I35" s="6" t="s">
        <v>117</v>
      </c>
    </row>
    <row r="36" spans="1:9">
      <c r="A36" s="6" t="s">
        <v>119</v>
      </c>
      <c r="B36" s="6">
        <v>0.15115745367578576</v>
      </c>
      <c r="C36" s="6">
        <v>0.1379248146334611</v>
      </c>
      <c r="D36" s="6">
        <v>0.33030702840264298</v>
      </c>
      <c r="E36" s="6">
        <v>3.130537028820735</v>
      </c>
      <c r="F36" s="6">
        <v>7.634214832110392E-2</v>
      </c>
      <c r="G36" s="6">
        <v>0.20052537625676631</v>
      </c>
      <c r="H36" s="6">
        <v>0.14148744822177928</v>
      </c>
      <c r="I36" s="6">
        <v>1.5538171921622017</v>
      </c>
    </row>
    <row r="37" spans="1:9">
      <c r="B37" s="6">
        <v>4.5805288992662355E-2</v>
      </c>
      <c r="C37" s="6">
        <v>0.1577737731969481</v>
      </c>
      <c r="D37" s="6">
        <v>0.22291907309762346</v>
      </c>
      <c r="E37" s="6">
        <v>6.4122315113172554</v>
      </c>
      <c r="F37" s="6">
        <v>8.3976363153214315E-2</v>
      </c>
      <c r="G37" s="6">
        <v>0.16133640678526628</v>
      </c>
      <c r="H37" s="6">
        <v>0.17762273176043514</v>
      </c>
      <c r="I37" s="6">
        <v>1.4866361016396303</v>
      </c>
    </row>
    <row r="38" spans="1:9">
      <c r="B38" s="6">
        <v>7.3797410043733788E-2</v>
      </c>
      <c r="C38" s="6">
        <v>0.21833854419835722</v>
      </c>
      <c r="D38" s="6">
        <v>0.23055328792973384</v>
      </c>
      <c r="E38" s="6">
        <v>5.7892795810170474</v>
      </c>
      <c r="F38" s="6">
        <v>7.0743724110889639E-2</v>
      </c>
      <c r="G38" s="6">
        <v>0.14148744822177928</v>
      </c>
      <c r="H38" s="6">
        <v>0.2397143457282663</v>
      </c>
      <c r="I38" s="6">
        <v>1.4169102728396887</v>
      </c>
    </row>
    <row r="39" spans="1:9">
      <c r="B39" s="6">
        <v>7.3797410043733788E-2</v>
      </c>
      <c r="C39" s="6">
        <v>0.19492695204655203</v>
      </c>
      <c r="D39" s="6">
        <v>0.31045806983915597</v>
      </c>
      <c r="E39" s="6">
        <v>3.8868332448551377</v>
      </c>
      <c r="F39" s="6">
        <v>3.1045806983915594E-2</v>
      </c>
      <c r="G39" s="6">
        <v>0.29773437845230527</v>
      </c>
      <c r="H39" s="6">
        <v>0.2376785551063702</v>
      </c>
      <c r="I39" s="6">
        <v>1.5166640133125979</v>
      </c>
    </row>
    <row r="40" spans="1:9">
      <c r="B40" s="6">
        <v>7.634214832110392E-2</v>
      </c>
      <c r="C40" s="6">
        <v>0.25243803711511698</v>
      </c>
      <c r="D40" s="6">
        <v>0.2259727590304676</v>
      </c>
      <c r="E40" s="6">
        <v>4.3418324488489173</v>
      </c>
      <c r="F40" s="6">
        <v>6.2600561623305212E-2</v>
      </c>
      <c r="G40" s="6">
        <v>0.13029059980135069</v>
      </c>
      <c r="H40" s="6">
        <v>0.14403218649914939</v>
      </c>
      <c r="I40" s="6">
        <v>2.6409293842547217</v>
      </c>
    </row>
    <row r="41" spans="1:9">
      <c r="B41" s="6">
        <v>8.6521101430584446E-2</v>
      </c>
      <c r="C41" s="6">
        <v>0.27686752457787023</v>
      </c>
      <c r="D41" s="6">
        <v>0.34252177213401958</v>
      </c>
      <c r="E41" s="6">
        <v>4.1469054968023649</v>
      </c>
      <c r="F41" s="6">
        <v>6.5145299900675344E-2</v>
      </c>
      <c r="G41" s="6">
        <v>0.18423905128159745</v>
      </c>
      <c r="H41" s="6">
        <v>0.19492695204655203</v>
      </c>
      <c r="I41" s="6">
        <v>1.9309474048684552</v>
      </c>
    </row>
    <row r="42" spans="1:9">
      <c r="B42" s="6">
        <v>4.5805288992662355E-2</v>
      </c>
      <c r="C42" s="6">
        <v>0.16388114506263643</v>
      </c>
      <c r="D42" s="6">
        <v>0.20866853874435071</v>
      </c>
      <c r="E42" s="6">
        <v>4.1469054968023649</v>
      </c>
      <c r="F42" s="6">
        <v>7.4815305354681838E-2</v>
      </c>
      <c r="G42" s="6">
        <v>0.22342802075309748</v>
      </c>
      <c r="H42" s="6">
        <v>0.20459695750055851</v>
      </c>
      <c r="I42" s="6">
        <v>1.1456411724720328</v>
      </c>
    </row>
    <row r="43" spans="1:9">
      <c r="B43" s="6">
        <v>0.20815959108887669</v>
      </c>
      <c r="D43" s="6">
        <v>0.23055328792973384</v>
      </c>
      <c r="E43" s="6">
        <v>3.1575112545608581</v>
      </c>
      <c r="F43" s="6">
        <v>5.9546875690461055E-2</v>
      </c>
      <c r="G43" s="6">
        <v>0.12316533262471432</v>
      </c>
      <c r="H43" s="6">
        <v>0.18780168486991564</v>
      </c>
      <c r="I43" s="6">
        <v>1.9563947876421566</v>
      </c>
    </row>
    <row r="44" spans="1:9">
      <c r="F44" s="6">
        <v>8.0922677220370151E-2</v>
      </c>
      <c r="G44" s="6">
        <v>9.9753740472909122E-2</v>
      </c>
      <c r="H44" s="6">
        <v>0.12214743731376627</v>
      </c>
      <c r="I44" s="6">
        <v>1.3308981190645783</v>
      </c>
    </row>
    <row r="45" spans="1:9">
      <c r="F45" s="6">
        <v>7.7868991287526002E-2</v>
      </c>
      <c r="G45" s="6" t="e">
        <f>298*$Q$5/$R$5</f>
        <v>#DIV/0!</v>
      </c>
      <c r="H45" s="6">
        <v>0.21375801529909097</v>
      </c>
      <c r="I45" s="6">
        <v>2.080069067922345</v>
      </c>
    </row>
    <row r="46" spans="1:9">
      <c r="F46" s="6">
        <v>5.4966346791194824E-2</v>
      </c>
      <c r="H46" s="6">
        <v>0.16947956927285071</v>
      </c>
      <c r="I46" s="6">
        <v>1.831193664395546</v>
      </c>
    </row>
    <row r="47" spans="1:9">
      <c r="H47" s="6" t="e">
        <f>298*$Q$5/$R$5</f>
        <v>#DIV/0!</v>
      </c>
      <c r="I47" s="6">
        <v>1.3308981190645783</v>
      </c>
    </row>
    <row r="48" spans="1:9">
      <c r="B48" s="6">
        <f>AVERAGE(B36:B43)</f>
        <v>9.5173211573642891E-2</v>
      </c>
      <c r="C48" s="6">
        <f>AVERAGE(C36:C43)</f>
        <v>0.20030725583299172</v>
      </c>
      <c r="D48" s="6">
        <f>AVERAGE(D36:D47)</f>
        <v>0.26274422713846601</v>
      </c>
      <c r="E48" s="6">
        <f>AVERAGE(E36:E47)</f>
        <v>4.3765045078780851</v>
      </c>
      <c r="F48" s="6">
        <f>AVERAGE(F36:F46)</f>
        <v>6.708855458521254E-2</v>
      </c>
      <c r="G48" s="6" t="e">
        <f>AVERAGE(G36:G46)</f>
        <v>#DIV/0!</v>
      </c>
      <c r="H48" s="6" t="e">
        <f>AVERAGE(H36:H47)</f>
        <v>#DIV/0!</v>
      </c>
      <c r="I48" s="6">
        <f>AVERAGE(I36:I47)</f>
        <v>1.6850832749698776</v>
      </c>
    </row>
    <row r="50" spans="1:9">
      <c r="A50" s="6" t="s">
        <v>120</v>
      </c>
      <c r="E50" s="6" t="s">
        <v>120</v>
      </c>
    </row>
    <row r="51" spans="1:9">
      <c r="B51" s="6" t="s">
        <v>108</v>
      </c>
      <c r="C51" s="6" t="s">
        <v>109</v>
      </c>
      <c r="D51" s="6" t="s">
        <v>110</v>
      </c>
      <c r="E51" s="6" t="s">
        <v>116</v>
      </c>
      <c r="F51" s="6" t="s">
        <v>111</v>
      </c>
      <c r="G51" s="6" t="s">
        <v>112</v>
      </c>
      <c r="H51" s="6" t="s">
        <v>113</v>
      </c>
      <c r="I51" s="6" t="s">
        <v>117</v>
      </c>
    </row>
    <row r="52" spans="1:9">
      <c r="A52" s="6" t="s">
        <v>114</v>
      </c>
      <c r="B52" s="6">
        <v>120.102</v>
      </c>
      <c r="C52" s="6">
        <v>80.09</v>
      </c>
      <c r="D52" s="6">
        <v>84.92</v>
      </c>
      <c r="E52" s="6">
        <v>87.816999999999993</v>
      </c>
      <c r="F52" s="6">
        <v>108.078</v>
      </c>
      <c r="G52" s="6">
        <v>115.879</v>
      </c>
      <c r="H52" s="6">
        <v>86.528000000000006</v>
      </c>
      <c r="I52" s="6">
        <v>90.813000000000002</v>
      </c>
    </row>
    <row r="53" spans="1:9">
      <c r="B53" s="6">
        <v>159.678</v>
      </c>
      <c r="C53" s="6">
        <v>117.042</v>
      </c>
      <c r="D53" s="6">
        <v>110.967</v>
      </c>
      <c r="E53" s="6">
        <v>84.275999999999996</v>
      </c>
      <c r="F53" s="6">
        <v>104.348</v>
      </c>
      <c r="G53" s="6">
        <v>99.635000000000005</v>
      </c>
      <c r="H53" s="6">
        <v>106.71299999999999</v>
      </c>
      <c r="I53" s="6">
        <v>113.788</v>
      </c>
    </row>
    <row r="54" spans="1:9">
      <c r="B54" s="6">
        <v>105.935</v>
      </c>
      <c r="C54" s="6">
        <v>74.628</v>
      </c>
      <c r="D54" s="6">
        <v>106.18</v>
      </c>
      <c r="E54" s="6">
        <v>107.16800000000001</v>
      </c>
      <c r="F54" s="6">
        <v>155.75800000000001</v>
      </c>
      <c r="G54" s="6">
        <v>104.58799999999999</v>
      </c>
      <c r="H54" s="6">
        <v>106.15</v>
      </c>
      <c r="I54" s="6">
        <v>102.31</v>
      </c>
    </row>
    <row r="55" spans="1:9">
      <c r="B55" s="6">
        <v>120.56</v>
      </c>
      <c r="C55" s="6">
        <v>107.855</v>
      </c>
      <c r="D55" s="6">
        <v>97.119</v>
      </c>
      <c r="E55" s="6">
        <v>113.824</v>
      </c>
      <c r="F55" s="6">
        <v>107.499</v>
      </c>
      <c r="G55" s="6">
        <v>96.004999999999995</v>
      </c>
      <c r="H55" s="6">
        <v>97.411000000000001</v>
      </c>
      <c r="I55" s="6">
        <v>42.41</v>
      </c>
    </row>
    <row r="56" spans="1:9">
      <c r="B56" s="6">
        <v>127.521</v>
      </c>
      <c r="C56" s="6">
        <v>93.138000000000005</v>
      </c>
      <c r="D56" s="6">
        <v>64.171999999999997</v>
      </c>
      <c r="E56" s="6">
        <v>99.751000000000005</v>
      </c>
      <c r="F56" s="6">
        <v>101.157</v>
      </c>
      <c r="G56" s="6">
        <v>124.41</v>
      </c>
      <c r="H56" s="6">
        <v>69.793000000000006</v>
      </c>
      <c r="I56" s="6">
        <v>60.945</v>
      </c>
    </row>
    <row r="57" spans="1:9">
      <c r="B57" s="6">
        <v>122.515</v>
      </c>
      <c r="C57" s="6">
        <v>116.045</v>
      </c>
      <c r="D57" s="6">
        <v>90.501999999999995</v>
      </c>
      <c r="F57" s="6">
        <v>96.542000000000002</v>
      </c>
      <c r="G57" s="6">
        <v>103.55500000000001</v>
      </c>
      <c r="H57" s="6">
        <v>85.914000000000001</v>
      </c>
    </row>
    <row r="58" spans="1:9">
      <c r="B58" s="6">
        <v>108.078</v>
      </c>
      <c r="C58" s="6">
        <v>120.051</v>
      </c>
      <c r="D58" s="6">
        <v>91.4</v>
      </c>
      <c r="F58" s="6">
        <v>121.7</v>
      </c>
      <c r="G58" s="6">
        <v>125.764</v>
      </c>
      <c r="H58" s="6">
        <v>84.102000000000004</v>
      </c>
    </row>
    <row r="59" spans="1:9">
      <c r="C59" s="6">
        <v>118.79</v>
      </c>
      <c r="D59" s="6">
        <v>97.4</v>
      </c>
      <c r="F59" s="6">
        <v>105.94499999999999</v>
      </c>
      <c r="G59" s="6">
        <v>94.316999999999993</v>
      </c>
    </row>
    <row r="60" spans="1:9">
      <c r="C60" s="6">
        <v>111.97499999999999</v>
      </c>
      <c r="D60" s="6">
        <v>95.9</v>
      </c>
      <c r="G60" s="6">
        <v>112.357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F62A1-5472-4ED4-873C-B29B45CC6D7C}">
  <dimension ref="A1:G471"/>
  <sheetViews>
    <sheetView workbookViewId="0"/>
  </sheetViews>
  <sheetFormatPr baseColWidth="10" defaultColWidth="8.83203125" defaultRowHeight="13"/>
  <cols>
    <col min="1" max="1" width="8.83203125" style="6"/>
    <col min="2" max="2" width="17" style="6" customWidth="1"/>
    <col min="3" max="3" width="13" style="6" customWidth="1"/>
    <col min="4" max="5" width="8.83203125" style="6"/>
    <col min="6" max="6" width="16.33203125" style="6" bestFit="1" customWidth="1"/>
    <col min="7" max="7" width="19.83203125" style="6" bestFit="1" customWidth="1"/>
    <col min="8" max="16384" width="8.83203125" style="6"/>
  </cols>
  <sheetData>
    <row r="1" spans="1:7">
      <c r="A1" s="6" t="s">
        <v>736</v>
      </c>
    </row>
    <row r="3" spans="1:7">
      <c r="A3" s="6" t="s">
        <v>45</v>
      </c>
      <c r="B3" s="6" t="s">
        <v>47</v>
      </c>
      <c r="C3" s="6" t="s">
        <v>46</v>
      </c>
      <c r="D3" s="6" t="s">
        <v>121</v>
      </c>
      <c r="E3" s="6" t="s">
        <v>49</v>
      </c>
      <c r="F3" s="6" t="s">
        <v>52</v>
      </c>
      <c r="G3" s="6" t="s">
        <v>122</v>
      </c>
    </row>
    <row r="4" spans="1:7">
      <c r="A4" s="6" t="s">
        <v>123</v>
      </c>
      <c r="B4" s="25">
        <v>19.693597793579102</v>
      </c>
      <c r="C4" s="6" t="s">
        <v>124</v>
      </c>
      <c r="D4" s="60">
        <f>AVERAGE(B4:B6)</f>
        <v>19.49426778157552</v>
      </c>
      <c r="E4" s="26"/>
      <c r="F4" s="26"/>
      <c r="G4" s="26"/>
    </row>
    <row r="5" spans="1:7">
      <c r="A5" s="6" t="s">
        <v>123</v>
      </c>
      <c r="B5" s="25">
        <v>19.182594299316406</v>
      </c>
      <c r="C5" s="6" t="s">
        <v>124</v>
      </c>
      <c r="D5" s="60"/>
      <c r="E5" s="26"/>
      <c r="F5" s="26"/>
      <c r="G5" s="26"/>
    </row>
    <row r="6" spans="1:7">
      <c r="A6" s="6" t="s">
        <v>123</v>
      </c>
      <c r="B6" s="25">
        <v>19.606611251831055</v>
      </c>
      <c r="C6" s="6" t="s">
        <v>124</v>
      </c>
      <c r="D6" s="60"/>
      <c r="E6" s="26"/>
      <c r="F6" s="26"/>
      <c r="G6" s="26"/>
    </row>
    <row r="7" spans="1:7">
      <c r="A7" s="6" t="s">
        <v>125</v>
      </c>
      <c r="B7" s="25">
        <v>20.049474716186523</v>
      </c>
      <c r="C7" s="6" t="s">
        <v>124</v>
      </c>
      <c r="D7" s="60">
        <f>AVERAGE(B7:B9)</f>
        <v>19.836664199829102</v>
      </c>
      <c r="E7" s="26"/>
      <c r="F7" s="26"/>
      <c r="G7" s="26"/>
    </row>
    <row r="8" spans="1:7">
      <c r="A8" s="6" t="s">
        <v>125</v>
      </c>
      <c r="B8" s="25">
        <v>19.822973251342773</v>
      </c>
      <c r="C8" s="6" t="s">
        <v>124</v>
      </c>
      <c r="D8" s="60"/>
      <c r="E8" s="26"/>
      <c r="F8" s="26"/>
      <c r="G8" s="26"/>
    </row>
    <row r="9" spans="1:7">
      <c r="A9" s="6" t="s">
        <v>125</v>
      </c>
      <c r="B9" s="25">
        <v>19.637544631958008</v>
      </c>
      <c r="C9" s="6" t="s">
        <v>124</v>
      </c>
      <c r="D9" s="60"/>
      <c r="E9" s="26"/>
      <c r="F9" s="26"/>
      <c r="G9" s="26"/>
    </row>
    <row r="10" spans="1:7">
      <c r="A10" s="6" t="s">
        <v>126</v>
      </c>
      <c r="B10" s="25">
        <v>19.445281982421875</v>
      </c>
      <c r="C10" s="6" t="s">
        <v>124</v>
      </c>
      <c r="D10" s="60">
        <f>AVERAGE(B10:B12)</f>
        <v>19.761030832926433</v>
      </c>
      <c r="E10" s="26"/>
      <c r="F10" s="26"/>
      <c r="G10" s="26"/>
    </row>
    <row r="11" spans="1:7">
      <c r="A11" s="6" t="s">
        <v>126</v>
      </c>
      <c r="B11" s="25">
        <v>19.886898040771484</v>
      </c>
      <c r="C11" s="6" t="s">
        <v>124</v>
      </c>
      <c r="D11" s="60"/>
      <c r="E11" s="26"/>
      <c r="F11" s="26"/>
      <c r="G11" s="26"/>
    </row>
    <row r="12" spans="1:7">
      <c r="A12" s="6" t="s">
        <v>126</v>
      </c>
      <c r="B12" s="25">
        <v>19.950912475585938</v>
      </c>
      <c r="C12" s="6" t="s">
        <v>124</v>
      </c>
      <c r="D12" s="60"/>
      <c r="E12" s="26"/>
      <c r="F12" s="26"/>
      <c r="G12" s="26"/>
    </row>
    <row r="13" spans="1:7">
      <c r="A13" s="6" t="s">
        <v>127</v>
      </c>
      <c r="B13" s="25">
        <v>21.598352432250977</v>
      </c>
      <c r="C13" s="6" t="s">
        <v>124</v>
      </c>
      <c r="D13" s="60">
        <f>AVERAGE(B13:B15)</f>
        <v>21.495457967122395</v>
      </c>
      <c r="E13" s="26"/>
      <c r="F13" s="26"/>
      <c r="G13" s="26"/>
    </row>
    <row r="14" spans="1:7">
      <c r="A14" s="6" t="s">
        <v>127</v>
      </c>
      <c r="B14" s="25">
        <v>21.397062301635742</v>
      </c>
      <c r="C14" s="6" t="s">
        <v>124</v>
      </c>
      <c r="D14" s="60"/>
      <c r="E14" s="26"/>
      <c r="F14" s="26"/>
      <c r="G14" s="26"/>
    </row>
    <row r="15" spans="1:7">
      <c r="A15" s="6" t="s">
        <v>127</v>
      </c>
      <c r="B15" s="25">
        <v>21.490959167480469</v>
      </c>
      <c r="C15" s="6" t="s">
        <v>124</v>
      </c>
      <c r="D15" s="60"/>
      <c r="E15" s="26"/>
      <c r="F15" s="26"/>
      <c r="G15" s="26"/>
    </row>
    <row r="16" spans="1:7">
      <c r="A16" s="6" t="s">
        <v>128</v>
      </c>
      <c r="B16" s="25">
        <v>19.481653213500977</v>
      </c>
      <c r="C16" s="6" t="s">
        <v>124</v>
      </c>
      <c r="D16" s="60">
        <f>AVERAGE(B16:B18)</f>
        <v>19.390603065490723</v>
      </c>
      <c r="E16" s="26"/>
      <c r="F16" s="26"/>
      <c r="G16" s="26"/>
    </row>
    <row r="17" spans="1:7">
      <c r="A17" s="6" t="s">
        <v>128</v>
      </c>
      <c r="B17" s="25">
        <v>19.299552917480469</v>
      </c>
      <c r="C17" s="6" t="s">
        <v>124</v>
      </c>
      <c r="D17" s="60"/>
      <c r="E17" s="26"/>
      <c r="F17" s="26"/>
      <c r="G17" s="26"/>
    </row>
    <row r="18" spans="1:7">
      <c r="A18" s="6" t="s">
        <v>128</v>
      </c>
      <c r="B18" s="42"/>
      <c r="C18" s="6" t="s">
        <v>124</v>
      </c>
      <c r="D18" s="60"/>
      <c r="E18" s="26"/>
      <c r="F18" s="26"/>
      <c r="G18" s="26"/>
    </row>
    <row r="19" spans="1:7">
      <c r="A19" s="6" t="s">
        <v>129</v>
      </c>
      <c r="B19" s="25">
        <v>19.767171859741211</v>
      </c>
      <c r="C19" s="6" t="s">
        <v>124</v>
      </c>
      <c r="D19" s="60">
        <f>AVERAGE(B19:B21)</f>
        <v>19.461554527282715</v>
      </c>
      <c r="E19" s="26"/>
      <c r="F19" s="26"/>
      <c r="G19" s="26"/>
    </row>
    <row r="20" spans="1:7">
      <c r="A20" s="6" t="s">
        <v>129</v>
      </c>
      <c r="B20" s="42"/>
      <c r="C20" s="6" t="s">
        <v>124</v>
      </c>
      <c r="D20" s="60"/>
      <c r="E20" s="26"/>
      <c r="F20" s="26"/>
      <c r="G20" s="26"/>
    </row>
    <row r="21" spans="1:7">
      <c r="A21" s="6" t="s">
        <v>129</v>
      </c>
      <c r="B21" s="25">
        <v>19.155937194824219</v>
      </c>
      <c r="C21" s="6" t="s">
        <v>124</v>
      </c>
      <c r="D21" s="60"/>
      <c r="E21" s="26"/>
      <c r="F21" s="26"/>
      <c r="G21" s="26"/>
    </row>
    <row r="22" spans="1:7">
      <c r="A22" s="6" t="s">
        <v>74</v>
      </c>
      <c r="B22" s="25">
        <v>19.104576110839844</v>
      </c>
      <c r="C22" s="6" t="s">
        <v>124</v>
      </c>
      <c r="D22" s="60">
        <f>AVERAGE(B22:B24)</f>
        <v>19.240880966186523</v>
      </c>
      <c r="E22" s="26"/>
      <c r="F22" s="26"/>
      <c r="G22" s="26"/>
    </row>
    <row r="23" spans="1:7">
      <c r="A23" s="6" t="s">
        <v>74</v>
      </c>
      <c r="B23" s="25">
        <v>19.254880905151367</v>
      </c>
      <c r="C23" s="6" t="s">
        <v>124</v>
      </c>
      <c r="D23" s="60"/>
      <c r="E23" s="26"/>
      <c r="F23" s="26"/>
      <c r="G23" s="26"/>
    </row>
    <row r="24" spans="1:7">
      <c r="A24" s="6" t="s">
        <v>74</v>
      </c>
      <c r="B24" s="25">
        <v>19.363185882568359</v>
      </c>
      <c r="C24" s="6" t="s">
        <v>124</v>
      </c>
      <c r="D24" s="60"/>
      <c r="E24" s="26"/>
      <c r="F24" s="26"/>
      <c r="G24" s="26"/>
    </row>
    <row r="25" spans="1:7">
      <c r="A25" s="6" t="s">
        <v>75</v>
      </c>
      <c r="B25" s="25">
        <v>19.786685943603516</v>
      </c>
      <c r="C25" s="6" t="s">
        <v>124</v>
      </c>
      <c r="D25" s="60">
        <f>AVERAGE(B25:B27)</f>
        <v>19.460215250651043</v>
      </c>
      <c r="E25" s="26"/>
      <c r="F25" s="26"/>
      <c r="G25" s="26"/>
    </row>
    <row r="26" spans="1:7">
      <c r="A26" s="6" t="s">
        <v>75</v>
      </c>
      <c r="B26" s="25">
        <v>19.348001480102539</v>
      </c>
      <c r="C26" s="6" t="s">
        <v>124</v>
      </c>
      <c r="D26" s="60"/>
      <c r="E26" s="26"/>
      <c r="F26" s="26"/>
      <c r="G26" s="26"/>
    </row>
    <row r="27" spans="1:7">
      <c r="A27" s="6" t="s">
        <v>75</v>
      </c>
      <c r="B27" s="25">
        <v>19.24595832824707</v>
      </c>
      <c r="C27" s="6" t="s">
        <v>124</v>
      </c>
      <c r="D27" s="60"/>
      <c r="E27" s="26"/>
      <c r="F27" s="26"/>
      <c r="G27" s="26"/>
    </row>
    <row r="28" spans="1:7">
      <c r="A28" s="6" t="s">
        <v>130</v>
      </c>
      <c r="B28" s="25">
        <v>20.247344970703125</v>
      </c>
      <c r="C28" s="6" t="s">
        <v>124</v>
      </c>
      <c r="D28" s="60">
        <f>AVERAGE(B28:B30)</f>
        <v>20.434540430704754</v>
      </c>
      <c r="E28" s="26"/>
      <c r="F28" s="26"/>
      <c r="G28" s="26"/>
    </row>
    <row r="29" spans="1:7">
      <c r="A29" s="6" t="s">
        <v>130</v>
      </c>
      <c r="B29" s="25">
        <v>20.375118255615234</v>
      </c>
      <c r="C29" s="6" t="s">
        <v>124</v>
      </c>
      <c r="D29" s="60"/>
      <c r="E29" s="26"/>
      <c r="F29" s="26"/>
      <c r="G29" s="26"/>
    </row>
    <row r="30" spans="1:7">
      <c r="A30" s="6" t="s">
        <v>130</v>
      </c>
      <c r="B30" s="25">
        <v>20.681158065795898</v>
      </c>
      <c r="C30" s="6" t="s">
        <v>124</v>
      </c>
      <c r="D30" s="60"/>
      <c r="E30" s="26"/>
      <c r="F30" s="26"/>
      <c r="G30" s="26"/>
    </row>
    <row r="31" spans="1:7">
      <c r="A31" s="6" t="s">
        <v>131</v>
      </c>
      <c r="B31" s="25">
        <v>19.806285858154297</v>
      </c>
      <c r="C31" s="6" t="s">
        <v>124</v>
      </c>
      <c r="D31" s="60">
        <f>AVERAGE(B31:B33)</f>
        <v>19.899506251017254</v>
      </c>
      <c r="E31" s="26"/>
      <c r="F31" s="26"/>
      <c r="G31" s="26"/>
    </row>
    <row r="32" spans="1:7">
      <c r="A32" s="6" t="s">
        <v>131</v>
      </c>
      <c r="B32" s="25">
        <v>19.950769424438477</v>
      </c>
      <c r="C32" s="6" t="s">
        <v>124</v>
      </c>
      <c r="D32" s="60"/>
      <c r="E32" s="26"/>
      <c r="F32" s="26"/>
      <c r="G32" s="26"/>
    </row>
    <row r="33" spans="1:7">
      <c r="A33" s="6" t="s">
        <v>131</v>
      </c>
      <c r="B33" s="25">
        <v>19.941463470458984</v>
      </c>
      <c r="C33" s="6" t="s">
        <v>124</v>
      </c>
      <c r="D33" s="60"/>
      <c r="E33" s="26"/>
      <c r="F33" s="26"/>
      <c r="G33" s="26"/>
    </row>
    <row r="34" spans="1:7">
      <c r="A34" s="6" t="s">
        <v>132</v>
      </c>
      <c r="B34" s="25">
        <v>18.518421173095703</v>
      </c>
      <c r="C34" s="6" t="s">
        <v>124</v>
      </c>
      <c r="D34" s="60">
        <f>AVERAGE(B34:B36)</f>
        <v>18.471347173055012</v>
      </c>
      <c r="E34" s="26"/>
      <c r="F34" s="26"/>
      <c r="G34" s="26"/>
    </row>
    <row r="35" spans="1:7">
      <c r="A35" s="6" t="s">
        <v>132</v>
      </c>
      <c r="B35" s="25">
        <v>18.368293762207031</v>
      </c>
      <c r="C35" s="6" t="s">
        <v>124</v>
      </c>
      <c r="D35" s="60"/>
      <c r="E35" s="26"/>
      <c r="F35" s="26"/>
      <c r="G35" s="26"/>
    </row>
    <row r="36" spans="1:7">
      <c r="A36" s="6" t="s">
        <v>132</v>
      </c>
      <c r="B36" s="25">
        <v>18.527326583862305</v>
      </c>
      <c r="C36" s="6" t="s">
        <v>124</v>
      </c>
      <c r="D36" s="60"/>
      <c r="E36" s="26"/>
      <c r="F36" s="26"/>
      <c r="G36" s="26"/>
    </row>
    <row r="37" spans="1:7">
      <c r="A37" s="6" t="s">
        <v>133</v>
      </c>
      <c r="B37" s="25">
        <v>20.113126754760742</v>
      </c>
      <c r="C37" s="6" t="s">
        <v>124</v>
      </c>
      <c r="D37" s="60">
        <f>AVERAGE(B37:B39)</f>
        <v>19.848600387573242</v>
      </c>
      <c r="E37" s="26"/>
      <c r="F37" s="26"/>
      <c r="G37" s="26"/>
    </row>
    <row r="38" spans="1:7">
      <c r="A38" s="6" t="s">
        <v>133</v>
      </c>
      <c r="B38" s="25">
        <v>19.930238723754883</v>
      </c>
      <c r="C38" s="6" t="s">
        <v>124</v>
      </c>
      <c r="D38" s="60"/>
      <c r="E38" s="26"/>
      <c r="F38" s="26"/>
      <c r="G38" s="26"/>
    </row>
    <row r="39" spans="1:7">
      <c r="A39" s="6" t="s">
        <v>133</v>
      </c>
      <c r="B39" s="25">
        <v>19.502435684204102</v>
      </c>
      <c r="C39" s="6" t="s">
        <v>124</v>
      </c>
      <c r="D39" s="60"/>
      <c r="E39" s="26"/>
      <c r="F39" s="26"/>
      <c r="G39" s="26"/>
    </row>
    <row r="40" spans="1:7">
      <c r="A40" s="6" t="s">
        <v>123</v>
      </c>
      <c r="B40" s="25">
        <v>21.0191650390625</v>
      </c>
      <c r="C40" s="6" t="s">
        <v>134</v>
      </c>
      <c r="D40" s="60">
        <f>AVERAGE(B40:B42)</f>
        <v>21.164044062296551</v>
      </c>
      <c r="E40" s="60">
        <f>D40-$D$4</f>
        <v>1.669776280721031</v>
      </c>
      <c r="F40" s="60">
        <f>AVERAGE(E40:E48)</f>
        <v>1.5798532697889545</v>
      </c>
      <c r="G40" s="26"/>
    </row>
    <row r="41" spans="1:7">
      <c r="A41" s="6" t="s">
        <v>123</v>
      </c>
      <c r="B41" s="25">
        <v>21.005956649780273</v>
      </c>
      <c r="C41" s="6" t="s">
        <v>134</v>
      </c>
      <c r="D41" s="60"/>
      <c r="E41" s="60"/>
      <c r="F41" s="61"/>
      <c r="G41" s="26"/>
    </row>
    <row r="42" spans="1:7">
      <c r="A42" s="6" t="s">
        <v>123</v>
      </c>
      <c r="B42" s="25">
        <v>21.467010498046875</v>
      </c>
      <c r="C42" s="6" t="s">
        <v>134</v>
      </c>
      <c r="D42" s="60"/>
      <c r="E42" s="60"/>
      <c r="F42" s="61"/>
      <c r="G42" s="26"/>
    </row>
    <row r="43" spans="1:7">
      <c r="A43" s="6" t="s">
        <v>125</v>
      </c>
      <c r="B43" s="25">
        <v>21.092807769775391</v>
      </c>
      <c r="C43" s="6" t="s">
        <v>134</v>
      </c>
      <c r="D43" s="60">
        <f>AVERAGE(B43:B45)</f>
        <v>20.978078842163086</v>
      </c>
      <c r="E43" s="60">
        <f>D43-$D$7</f>
        <v>1.1414146423339844</v>
      </c>
      <c r="F43" s="61"/>
      <c r="G43" s="26"/>
    </row>
    <row r="44" spans="1:7">
      <c r="A44" s="6" t="s">
        <v>125</v>
      </c>
      <c r="B44" s="25">
        <v>20.892463684082031</v>
      </c>
      <c r="C44" s="6" t="s">
        <v>134</v>
      </c>
      <c r="D44" s="60"/>
      <c r="E44" s="60"/>
      <c r="F44" s="61"/>
      <c r="G44" s="26"/>
    </row>
    <row r="45" spans="1:7">
      <c r="A45" s="6" t="s">
        <v>125</v>
      </c>
      <c r="B45" s="25">
        <v>20.948965072631836</v>
      </c>
      <c r="C45" s="6" t="s">
        <v>134</v>
      </c>
      <c r="D45" s="60"/>
      <c r="E45" s="60"/>
      <c r="F45" s="61"/>
      <c r="G45" s="26"/>
    </row>
    <row r="46" spans="1:7">
      <c r="A46" s="6" t="s">
        <v>126</v>
      </c>
      <c r="B46" s="25">
        <v>21.954267501831055</v>
      </c>
      <c r="C46" s="6" t="s">
        <v>134</v>
      </c>
      <c r="D46" s="60">
        <f>AVERAGE(B46:B48)</f>
        <v>21.689399719238281</v>
      </c>
      <c r="E46" s="60">
        <f>D46-$D$10</f>
        <v>1.9283688863118478</v>
      </c>
      <c r="F46" s="61"/>
      <c r="G46" s="26"/>
    </row>
    <row r="47" spans="1:7">
      <c r="A47" s="6" t="s">
        <v>126</v>
      </c>
      <c r="B47" s="25">
        <v>21.673101425170898</v>
      </c>
      <c r="C47" s="6" t="s">
        <v>134</v>
      </c>
      <c r="D47" s="60"/>
      <c r="E47" s="60"/>
      <c r="F47" s="61"/>
      <c r="G47" s="26"/>
    </row>
    <row r="48" spans="1:7">
      <c r="A48" s="6" t="s">
        <v>126</v>
      </c>
      <c r="B48" s="25">
        <v>21.440830230712891</v>
      </c>
      <c r="C48" s="6" t="s">
        <v>134</v>
      </c>
      <c r="D48" s="60"/>
      <c r="E48" s="60"/>
      <c r="F48" s="61"/>
      <c r="G48" s="26"/>
    </row>
    <row r="49" spans="1:7">
      <c r="A49" s="6" t="s">
        <v>127</v>
      </c>
      <c r="B49" s="25">
        <v>27.632101058959961</v>
      </c>
      <c r="C49" s="6" t="s">
        <v>134</v>
      </c>
      <c r="D49" s="60">
        <f>AVERAGE(B49:B51)</f>
        <v>26.976348241170246</v>
      </c>
      <c r="E49" s="60">
        <f>D49-$D$13</f>
        <v>5.4808902740478516</v>
      </c>
      <c r="F49" s="60">
        <f>E49-$F$40</f>
        <v>3.9010370042588969</v>
      </c>
      <c r="G49" s="60">
        <f>2^(-F49)</f>
        <v>6.6937709515512839E-2</v>
      </c>
    </row>
    <row r="50" spans="1:7">
      <c r="A50" s="6" t="s">
        <v>127</v>
      </c>
      <c r="B50" s="25">
        <v>26.437906265258789</v>
      </c>
      <c r="C50" s="6" t="s">
        <v>134</v>
      </c>
      <c r="D50" s="60"/>
      <c r="E50" s="60"/>
      <c r="F50" s="60"/>
      <c r="G50" s="60"/>
    </row>
    <row r="51" spans="1:7">
      <c r="A51" s="6" t="s">
        <v>127</v>
      </c>
      <c r="B51" s="25">
        <v>26.859037399291992</v>
      </c>
      <c r="C51" s="6" t="s">
        <v>134</v>
      </c>
      <c r="D51" s="60"/>
      <c r="E51" s="60"/>
      <c r="F51" s="60"/>
      <c r="G51" s="60"/>
    </row>
    <row r="52" spans="1:7">
      <c r="A52" s="6" t="s">
        <v>128</v>
      </c>
      <c r="B52" s="25">
        <v>25.132329940795898</v>
      </c>
      <c r="C52" s="6" t="s">
        <v>134</v>
      </c>
      <c r="D52" s="60">
        <f>AVERAGE(B52:B54)</f>
        <v>24.381612141927082</v>
      </c>
      <c r="E52" s="60">
        <f>D52-$D$16</f>
        <v>4.9910090764363595</v>
      </c>
      <c r="F52" s="60">
        <f>E52-$F$40</f>
        <v>3.4111558066474048</v>
      </c>
      <c r="G52" s="60">
        <f>2^(-F52)</f>
        <v>9.4002581922535591E-2</v>
      </c>
    </row>
    <row r="53" spans="1:7">
      <c r="A53" s="6" t="s">
        <v>128</v>
      </c>
      <c r="B53" s="25">
        <v>23.662172317504883</v>
      </c>
      <c r="C53" s="6" t="s">
        <v>134</v>
      </c>
      <c r="D53" s="60"/>
      <c r="E53" s="60"/>
      <c r="F53" s="60"/>
      <c r="G53" s="60"/>
    </row>
    <row r="54" spans="1:7">
      <c r="A54" s="6" t="s">
        <v>128</v>
      </c>
      <c r="B54" s="25">
        <v>24.350334167480469</v>
      </c>
      <c r="C54" s="6" t="s">
        <v>134</v>
      </c>
      <c r="D54" s="60"/>
      <c r="E54" s="60"/>
      <c r="F54" s="60"/>
      <c r="G54" s="60"/>
    </row>
    <row r="55" spans="1:7">
      <c r="A55" s="6" t="s">
        <v>129</v>
      </c>
      <c r="B55" s="25">
        <v>28.882076263427734</v>
      </c>
      <c r="C55" s="6" t="s">
        <v>134</v>
      </c>
      <c r="D55" s="60">
        <f>AVERAGE(B55:B57)</f>
        <v>27.720887502034504</v>
      </c>
      <c r="E55" s="60">
        <f>D55-$D$19</f>
        <v>8.2593329747517892</v>
      </c>
      <c r="F55" s="60">
        <f>E55-$F$40</f>
        <v>6.6794797049628345</v>
      </c>
      <c r="G55" s="60">
        <f>2^(-F55)</f>
        <v>9.75610022903548E-3</v>
      </c>
    </row>
    <row r="56" spans="1:7">
      <c r="A56" s="6" t="s">
        <v>129</v>
      </c>
      <c r="B56" s="25">
        <v>26.930068969726562</v>
      </c>
      <c r="C56" s="6" t="s">
        <v>134</v>
      </c>
      <c r="D56" s="60"/>
      <c r="E56" s="60"/>
      <c r="F56" s="60"/>
      <c r="G56" s="60"/>
    </row>
    <row r="57" spans="1:7">
      <c r="A57" s="6" t="s">
        <v>129</v>
      </c>
      <c r="B57" s="25">
        <v>27.350517272949219</v>
      </c>
      <c r="C57" s="6" t="s">
        <v>134</v>
      </c>
      <c r="D57" s="60"/>
      <c r="E57" s="60"/>
      <c r="F57" s="60"/>
      <c r="G57" s="60"/>
    </row>
    <row r="58" spans="1:7">
      <c r="A58" s="6" t="s">
        <v>74</v>
      </c>
      <c r="B58" s="25">
        <v>29.003805160522461</v>
      </c>
      <c r="C58" s="6" t="s">
        <v>134</v>
      </c>
      <c r="D58" s="60">
        <f>AVERAGE(B58:B60)</f>
        <v>29.031361897786457</v>
      </c>
      <c r="E58" s="60">
        <f>D58-$D$22</f>
        <v>9.7904809315999337</v>
      </c>
      <c r="F58" s="60">
        <f>E58-$F$40</f>
        <v>8.2106276618109799</v>
      </c>
      <c r="G58" s="60">
        <f>2^(-F58)</f>
        <v>3.3756296320538344E-3</v>
      </c>
    </row>
    <row r="59" spans="1:7">
      <c r="A59" s="6" t="s">
        <v>74</v>
      </c>
      <c r="B59" s="25">
        <v>29.385866165161133</v>
      </c>
      <c r="C59" s="6" t="s">
        <v>134</v>
      </c>
      <c r="D59" s="60"/>
      <c r="E59" s="60"/>
      <c r="F59" s="60"/>
      <c r="G59" s="60"/>
    </row>
    <row r="60" spans="1:7">
      <c r="A60" s="6" t="s">
        <v>74</v>
      </c>
      <c r="B60" s="25">
        <v>28.704414367675781</v>
      </c>
      <c r="C60" s="6" t="s">
        <v>134</v>
      </c>
      <c r="D60" s="60"/>
      <c r="E60" s="60"/>
      <c r="F60" s="60"/>
      <c r="G60" s="60"/>
    </row>
    <row r="61" spans="1:7">
      <c r="A61" s="6" t="s">
        <v>75</v>
      </c>
      <c r="B61" s="25">
        <v>28.416879653930664</v>
      </c>
      <c r="C61" s="6" t="s">
        <v>134</v>
      </c>
      <c r="D61" s="60">
        <f>AVERAGE(B61:B63)</f>
        <v>28.09843635559082</v>
      </c>
      <c r="E61" s="60">
        <f>D61-$D$25</f>
        <v>8.6382211049397775</v>
      </c>
      <c r="F61" s="60">
        <f>E61-$F$40</f>
        <v>7.0583678351508228</v>
      </c>
      <c r="G61" s="60">
        <f>2^(-F61)</f>
        <v>7.5027342043960414E-3</v>
      </c>
    </row>
    <row r="62" spans="1:7">
      <c r="A62" s="6" t="s">
        <v>75</v>
      </c>
      <c r="B62" s="25">
        <v>28.556350708007812</v>
      </c>
      <c r="C62" s="6" t="s">
        <v>134</v>
      </c>
      <c r="D62" s="60"/>
      <c r="E62" s="60"/>
      <c r="F62" s="60"/>
      <c r="G62" s="60"/>
    </row>
    <row r="63" spans="1:7">
      <c r="A63" s="6" t="s">
        <v>75</v>
      </c>
      <c r="B63" s="25">
        <v>27.322078704833984</v>
      </c>
      <c r="C63" s="6" t="s">
        <v>134</v>
      </c>
      <c r="D63" s="60"/>
      <c r="E63" s="60"/>
      <c r="F63" s="60"/>
      <c r="G63" s="60"/>
    </row>
    <row r="64" spans="1:7">
      <c r="A64" s="6" t="s">
        <v>130</v>
      </c>
      <c r="B64" s="25">
        <v>28.69090461730957</v>
      </c>
      <c r="C64" s="6" t="s">
        <v>134</v>
      </c>
      <c r="D64" s="60">
        <f>AVERAGE(B64:B66)</f>
        <v>28.012904485066731</v>
      </c>
      <c r="E64" s="60">
        <f>D64-$D$28</f>
        <v>7.5783640543619768</v>
      </c>
      <c r="F64" s="60">
        <f>E64-$F$40</f>
        <v>5.9985107845730221</v>
      </c>
      <c r="G64" s="60">
        <f>2^(-F64)</f>
        <v>1.5641137162862164E-2</v>
      </c>
    </row>
    <row r="65" spans="1:7">
      <c r="A65" s="6" t="s">
        <v>130</v>
      </c>
      <c r="B65" s="25">
        <v>26.858060836791992</v>
      </c>
      <c r="C65" s="6" t="s">
        <v>134</v>
      </c>
      <c r="D65" s="60"/>
      <c r="E65" s="60"/>
      <c r="F65" s="60"/>
      <c r="G65" s="60"/>
    </row>
    <row r="66" spans="1:7">
      <c r="A66" s="6" t="s">
        <v>130</v>
      </c>
      <c r="B66" s="25">
        <v>28.489748001098633</v>
      </c>
      <c r="C66" s="6" t="s">
        <v>134</v>
      </c>
      <c r="D66" s="60"/>
      <c r="E66" s="60"/>
      <c r="F66" s="60"/>
      <c r="G66" s="60"/>
    </row>
    <row r="67" spans="1:7">
      <c r="A67" s="6" t="s">
        <v>131</v>
      </c>
      <c r="B67" s="25">
        <v>27.964509963989258</v>
      </c>
      <c r="C67" s="6" t="s">
        <v>134</v>
      </c>
      <c r="D67" s="60">
        <f>AVERAGE(B67:B69)</f>
        <v>27.768010139465332</v>
      </c>
      <c r="E67" s="60">
        <f>D67-$D$31</f>
        <v>7.8685038884480782</v>
      </c>
      <c r="F67" s="60">
        <f>E67-$F$40</f>
        <v>6.2886506186591236</v>
      </c>
      <c r="G67" s="60">
        <f>2^(-F67)</f>
        <v>1.2791678382466897E-2</v>
      </c>
    </row>
    <row r="68" spans="1:7">
      <c r="A68" s="6" t="s">
        <v>131</v>
      </c>
      <c r="B68" s="42"/>
      <c r="C68" s="6" t="s">
        <v>134</v>
      </c>
      <c r="D68" s="60"/>
      <c r="E68" s="60"/>
      <c r="F68" s="60"/>
      <c r="G68" s="60"/>
    </row>
    <row r="69" spans="1:7">
      <c r="A69" s="6" t="s">
        <v>131</v>
      </c>
      <c r="B69" s="25">
        <v>27.571510314941406</v>
      </c>
      <c r="C69" s="6" t="s">
        <v>134</v>
      </c>
      <c r="D69" s="60"/>
      <c r="E69" s="60"/>
      <c r="F69" s="60"/>
      <c r="G69" s="60"/>
    </row>
    <row r="70" spans="1:7">
      <c r="A70" s="6" t="s">
        <v>132</v>
      </c>
      <c r="B70" s="25">
        <v>25.222906112670898</v>
      </c>
      <c r="C70" s="6" t="s">
        <v>134</v>
      </c>
      <c r="D70" s="60">
        <f>AVERAGE(B70:B72)</f>
        <v>25.687773704528809</v>
      </c>
      <c r="E70" s="60">
        <f>D70-$D$34</f>
        <v>7.2164265314737968</v>
      </c>
      <c r="F70" s="60">
        <f>E70-$F$40</f>
        <v>5.6365732616848421</v>
      </c>
      <c r="G70" s="60">
        <f>2^(-F70)</f>
        <v>2.0101218088077178E-2</v>
      </c>
    </row>
    <row r="71" spans="1:7">
      <c r="A71" s="6" t="s">
        <v>132</v>
      </c>
      <c r="B71" s="42"/>
      <c r="C71" s="6" t="s">
        <v>134</v>
      </c>
      <c r="D71" s="60"/>
      <c r="E71" s="60"/>
      <c r="F71" s="60"/>
      <c r="G71" s="60"/>
    </row>
    <row r="72" spans="1:7">
      <c r="A72" s="6" t="s">
        <v>132</v>
      </c>
      <c r="B72" s="25">
        <v>26.152641296386719</v>
      </c>
      <c r="C72" s="6" t="s">
        <v>134</v>
      </c>
      <c r="D72" s="60"/>
      <c r="E72" s="60"/>
      <c r="F72" s="60"/>
      <c r="G72" s="60"/>
    </row>
    <row r="73" spans="1:7">
      <c r="A73" s="6" t="s">
        <v>133</v>
      </c>
      <c r="B73" s="25">
        <v>28.237798690795898</v>
      </c>
      <c r="C73" s="6" t="s">
        <v>134</v>
      </c>
      <c r="D73" s="60">
        <f>AVERAGE(B73:B75)</f>
        <v>28.679546356201172</v>
      </c>
      <c r="E73" s="60">
        <f>D73-$D$37</f>
        <v>8.8309459686279297</v>
      </c>
      <c r="F73" s="60">
        <f>E73-$F$40</f>
        <v>7.251092698838975</v>
      </c>
      <c r="G73" s="60">
        <f>2^(-F73)</f>
        <v>6.5645293789017029E-3</v>
      </c>
    </row>
    <row r="74" spans="1:7">
      <c r="A74" s="6" t="s">
        <v>133</v>
      </c>
      <c r="B74" s="25">
        <v>29.121294021606445</v>
      </c>
      <c r="C74" s="6" t="s">
        <v>134</v>
      </c>
      <c r="D74" s="60"/>
      <c r="E74" s="60"/>
      <c r="F74" s="60"/>
      <c r="G74" s="60"/>
    </row>
    <row r="75" spans="1:7">
      <c r="A75" s="6" t="s">
        <v>133</v>
      </c>
      <c r="B75" s="42"/>
      <c r="C75" s="6" t="s">
        <v>134</v>
      </c>
      <c r="D75" s="60"/>
      <c r="E75" s="60"/>
      <c r="F75" s="60"/>
      <c r="G75" s="60"/>
    </row>
    <row r="76" spans="1:7">
      <c r="A76" s="6" t="s">
        <v>123</v>
      </c>
      <c r="B76" s="25">
        <v>21.058233261108398</v>
      </c>
      <c r="C76" s="6" t="s">
        <v>135</v>
      </c>
      <c r="D76" s="60">
        <f>AVERAGE(B76:B78)</f>
        <v>20.966906229654949</v>
      </c>
      <c r="E76" s="60">
        <f>D76-$D$4</f>
        <v>1.4726384480794295</v>
      </c>
      <c r="F76" s="60">
        <f>AVERAGE(E76:E84)</f>
        <v>1.6238680945502395</v>
      </c>
      <c r="G76" s="26"/>
    </row>
    <row r="77" spans="1:7">
      <c r="A77" s="6" t="s">
        <v>123</v>
      </c>
      <c r="B77" s="25">
        <v>20.948886871337891</v>
      </c>
      <c r="C77" s="6" t="s">
        <v>135</v>
      </c>
      <c r="D77" s="60"/>
      <c r="E77" s="60"/>
      <c r="F77" s="60"/>
      <c r="G77" s="26"/>
    </row>
    <row r="78" spans="1:7">
      <c r="A78" s="6" t="s">
        <v>123</v>
      </c>
      <c r="B78" s="25">
        <v>20.893598556518555</v>
      </c>
      <c r="C78" s="6" t="s">
        <v>135</v>
      </c>
      <c r="D78" s="60"/>
      <c r="E78" s="60"/>
      <c r="F78" s="60"/>
      <c r="G78" s="26"/>
    </row>
    <row r="79" spans="1:7">
      <c r="A79" s="6" t="s">
        <v>125</v>
      </c>
      <c r="B79" s="25">
        <v>21.45977783203125</v>
      </c>
      <c r="C79" s="6" t="s">
        <v>135</v>
      </c>
      <c r="D79" s="60">
        <f>AVERAGE(B79:B81)</f>
        <v>21.539918899536133</v>
      </c>
      <c r="E79" s="60">
        <f>D79-$D$7</f>
        <v>1.7032546997070312</v>
      </c>
      <c r="F79" s="60"/>
      <c r="G79" s="26"/>
    </row>
    <row r="80" spans="1:7">
      <c r="A80" s="6" t="s">
        <v>125</v>
      </c>
      <c r="B80" s="25">
        <v>21.539966583251953</v>
      </c>
      <c r="C80" s="6" t="s">
        <v>135</v>
      </c>
      <c r="D80" s="60"/>
      <c r="E80" s="60"/>
      <c r="F80" s="60"/>
      <c r="G80" s="26"/>
    </row>
    <row r="81" spans="1:7">
      <c r="A81" s="6" t="s">
        <v>125</v>
      </c>
      <c r="B81" s="25">
        <v>21.620012283325195</v>
      </c>
      <c r="C81" s="6" t="s">
        <v>135</v>
      </c>
      <c r="D81" s="60"/>
      <c r="E81" s="60"/>
      <c r="F81" s="60"/>
      <c r="G81" s="26"/>
    </row>
    <row r="82" spans="1:7">
      <c r="A82" s="6" t="s">
        <v>126</v>
      </c>
      <c r="B82" s="25">
        <v>21.444269180297852</v>
      </c>
      <c r="C82" s="6" t="s">
        <v>135</v>
      </c>
      <c r="D82" s="60">
        <f>AVERAGE(B82:B84)</f>
        <v>21.456741968790691</v>
      </c>
      <c r="E82" s="60">
        <f>D82-$D$10</f>
        <v>1.6957111358642578</v>
      </c>
      <c r="F82" s="60"/>
      <c r="G82" s="26"/>
    </row>
    <row r="83" spans="1:7">
      <c r="A83" s="6" t="s">
        <v>126</v>
      </c>
      <c r="B83" s="25">
        <v>21.455165863037109</v>
      </c>
      <c r="C83" s="6" t="s">
        <v>135</v>
      </c>
      <c r="D83" s="60"/>
      <c r="E83" s="60"/>
      <c r="F83" s="60"/>
      <c r="G83" s="26"/>
    </row>
    <row r="84" spans="1:7">
      <c r="A84" s="6" t="s">
        <v>126</v>
      </c>
      <c r="B84" s="25">
        <v>21.470790863037109</v>
      </c>
      <c r="C84" s="6" t="s">
        <v>135</v>
      </c>
      <c r="D84" s="60"/>
      <c r="E84" s="60"/>
      <c r="F84" s="60"/>
      <c r="G84" s="26"/>
    </row>
    <row r="85" spans="1:7">
      <c r="A85" s="6" t="s">
        <v>127</v>
      </c>
      <c r="B85" s="25">
        <v>23.206920623779297</v>
      </c>
      <c r="C85" s="6" t="s">
        <v>135</v>
      </c>
      <c r="D85" s="60">
        <f>AVERAGE(B85:B87)</f>
        <v>23.217765808105469</v>
      </c>
      <c r="E85" s="60">
        <f>D85-$D$13</f>
        <v>1.7223078409830741</v>
      </c>
      <c r="F85" s="60">
        <f>E85-$F$76</f>
        <v>9.8439746432834596E-2</v>
      </c>
      <c r="G85" s="60">
        <f>2^-(F85)</f>
        <v>0.93404259889790797</v>
      </c>
    </row>
    <row r="86" spans="1:7">
      <c r="A86" s="6" t="s">
        <v>127</v>
      </c>
      <c r="B86" s="25">
        <v>23.246667861938477</v>
      </c>
      <c r="C86" s="6" t="s">
        <v>135</v>
      </c>
      <c r="D86" s="60"/>
      <c r="E86" s="60"/>
      <c r="F86" s="60"/>
      <c r="G86" s="60"/>
    </row>
    <row r="87" spans="1:7">
      <c r="A87" s="6" t="s">
        <v>127</v>
      </c>
      <c r="B87" s="25">
        <v>23.199708938598633</v>
      </c>
      <c r="C87" s="6" t="s">
        <v>135</v>
      </c>
      <c r="D87" s="60"/>
      <c r="E87" s="60"/>
      <c r="F87" s="60"/>
      <c r="G87" s="60"/>
    </row>
    <row r="88" spans="1:7">
      <c r="A88" s="6" t="s">
        <v>128</v>
      </c>
      <c r="B88" s="25">
        <v>21.902761459350586</v>
      </c>
      <c r="C88" s="6" t="s">
        <v>135</v>
      </c>
      <c r="D88" s="60">
        <f>AVERAGE(B88:B90)</f>
        <v>21.830002466837566</v>
      </c>
      <c r="E88" s="60">
        <f>D88-$D$16</f>
        <v>2.4393994013468436</v>
      </c>
      <c r="F88" s="60">
        <f>E88-$F$76</f>
        <v>0.81553130679660413</v>
      </c>
      <c r="G88" s="60">
        <f>2^-(F88)</f>
        <v>0.56819919520073514</v>
      </c>
    </row>
    <row r="89" spans="1:7">
      <c r="A89" s="6" t="s">
        <v>128</v>
      </c>
      <c r="B89" s="25">
        <v>21.769245147705078</v>
      </c>
      <c r="C89" s="6" t="s">
        <v>135</v>
      </c>
      <c r="D89" s="60"/>
      <c r="E89" s="60"/>
      <c r="F89" s="60"/>
      <c r="G89" s="60"/>
    </row>
    <row r="90" spans="1:7">
      <c r="A90" s="6" t="s">
        <v>128</v>
      </c>
      <c r="B90" s="25">
        <v>21.818000793457031</v>
      </c>
      <c r="C90" s="6" t="s">
        <v>135</v>
      </c>
      <c r="D90" s="60"/>
      <c r="E90" s="60"/>
      <c r="F90" s="60"/>
      <c r="G90" s="60"/>
    </row>
    <row r="91" spans="1:7">
      <c r="A91" s="6" t="s">
        <v>129</v>
      </c>
      <c r="B91" s="25">
        <v>21.958400726318359</v>
      </c>
      <c r="C91" s="6" t="s">
        <v>135</v>
      </c>
      <c r="D91" s="60">
        <f>AVERAGE(B91:B93)</f>
        <v>21.794766743977863</v>
      </c>
      <c r="E91" s="60">
        <f>D91-$D$19</f>
        <v>2.3332122166951486</v>
      </c>
      <c r="F91" s="60">
        <f>E91-$F$76</f>
        <v>0.70934412214490905</v>
      </c>
      <c r="G91" s="60">
        <f>2^-(F91)</f>
        <v>0.61159812032106076</v>
      </c>
    </row>
    <row r="92" spans="1:7">
      <c r="A92" s="6" t="s">
        <v>129</v>
      </c>
      <c r="B92" s="25">
        <v>21.698341369628906</v>
      </c>
      <c r="C92" s="6" t="s">
        <v>135</v>
      </c>
      <c r="D92" s="60"/>
      <c r="E92" s="60"/>
      <c r="F92" s="60"/>
      <c r="G92" s="60"/>
    </row>
    <row r="93" spans="1:7">
      <c r="A93" s="6" t="s">
        <v>129</v>
      </c>
      <c r="B93" s="25">
        <v>21.727558135986328</v>
      </c>
      <c r="C93" s="6" t="s">
        <v>135</v>
      </c>
      <c r="D93" s="60"/>
      <c r="E93" s="60"/>
      <c r="F93" s="60"/>
      <c r="G93" s="60"/>
    </row>
    <row r="94" spans="1:7">
      <c r="A94" s="6" t="s">
        <v>74</v>
      </c>
      <c r="B94" s="25">
        <v>20.77754020690918</v>
      </c>
      <c r="C94" s="6" t="s">
        <v>135</v>
      </c>
      <c r="D94" s="60">
        <f>AVERAGE(B94:B96)</f>
        <v>20.943337122599285</v>
      </c>
      <c r="E94" s="60">
        <f>D94-$D$22</f>
        <v>1.7024561564127616</v>
      </c>
      <c r="F94" s="60">
        <f>E94-$F$76</f>
        <v>7.8588061862522096E-2</v>
      </c>
      <c r="G94" s="60">
        <f>2^-(F94)</f>
        <v>0.94698398853434984</v>
      </c>
    </row>
    <row r="95" spans="1:7">
      <c r="A95" s="6" t="s">
        <v>74</v>
      </c>
      <c r="B95" s="25">
        <v>20.986566543579102</v>
      </c>
      <c r="C95" s="6" t="s">
        <v>135</v>
      </c>
      <c r="D95" s="60"/>
      <c r="E95" s="60"/>
      <c r="F95" s="60"/>
      <c r="G95" s="60"/>
    </row>
    <row r="96" spans="1:7">
      <c r="A96" s="6" t="s">
        <v>74</v>
      </c>
      <c r="B96" s="25">
        <v>21.06590461730957</v>
      </c>
      <c r="C96" s="6" t="s">
        <v>135</v>
      </c>
      <c r="D96" s="60"/>
      <c r="E96" s="60"/>
      <c r="F96" s="60"/>
      <c r="G96" s="60"/>
    </row>
    <row r="97" spans="1:7">
      <c r="A97" s="6" t="s">
        <v>75</v>
      </c>
      <c r="B97" s="25">
        <v>21.515352249145508</v>
      </c>
      <c r="C97" s="6" t="s">
        <v>135</v>
      </c>
      <c r="D97" s="60">
        <f>AVERAGE(B97:B99)</f>
        <v>21.39684549967448</v>
      </c>
      <c r="E97" s="60">
        <f>D97-$D$25</f>
        <v>1.9366302490234375</v>
      </c>
      <c r="F97" s="60">
        <f>E97-$F$76</f>
        <v>0.312762154473198</v>
      </c>
      <c r="G97" s="60">
        <f>2^-(F97)</f>
        <v>0.80509885685321003</v>
      </c>
    </row>
    <row r="98" spans="1:7">
      <c r="A98" s="6" t="s">
        <v>75</v>
      </c>
      <c r="B98" s="25">
        <v>21.336385726928711</v>
      </c>
      <c r="C98" s="6" t="s">
        <v>135</v>
      </c>
      <c r="D98" s="60"/>
      <c r="E98" s="60"/>
      <c r="F98" s="60"/>
      <c r="G98" s="60"/>
    </row>
    <row r="99" spans="1:7">
      <c r="A99" s="6" t="s">
        <v>75</v>
      </c>
      <c r="B99" s="25">
        <v>21.338798522949219</v>
      </c>
      <c r="C99" s="6" t="s">
        <v>135</v>
      </c>
      <c r="D99" s="60"/>
      <c r="E99" s="60"/>
      <c r="F99" s="60"/>
      <c r="G99" s="60"/>
    </row>
    <row r="100" spans="1:7">
      <c r="A100" s="6" t="s">
        <v>130</v>
      </c>
      <c r="B100" s="25">
        <v>22.152196884155273</v>
      </c>
      <c r="C100" s="6" t="s">
        <v>135</v>
      </c>
      <c r="D100" s="60">
        <f>AVERAGE(B100:B102)</f>
        <v>22.12107213338216</v>
      </c>
      <c r="E100" s="60">
        <f>D100-$D$28</f>
        <v>1.6865317026774065</v>
      </c>
      <c r="F100" s="60">
        <f>E100-$F$76</f>
        <v>6.2663608127166981E-2</v>
      </c>
      <c r="G100" s="60">
        <f>2^-(F100)</f>
        <v>0.95749469032321211</v>
      </c>
    </row>
    <row r="101" spans="1:7">
      <c r="A101" s="6" t="s">
        <v>130</v>
      </c>
      <c r="B101" s="25">
        <v>22.000911712646484</v>
      </c>
      <c r="C101" s="6" t="s">
        <v>135</v>
      </c>
      <c r="D101" s="60"/>
      <c r="E101" s="60"/>
      <c r="F101" s="60"/>
      <c r="G101" s="60"/>
    </row>
    <row r="102" spans="1:7">
      <c r="A102" s="6" t="s">
        <v>130</v>
      </c>
      <c r="B102" s="25">
        <v>22.210107803344727</v>
      </c>
      <c r="C102" s="6" t="s">
        <v>135</v>
      </c>
      <c r="D102" s="60"/>
      <c r="E102" s="60"/>
      <c r="F102" s="60"/>
      <c r="G102" s="60"/>
    </row>
    <row r="103" spans="1:7">
      <c r="A103" s="6" t="s">
        <v>131</v>
      </c>
      <c r="B103" s="25">
        <v>24.287092208862305</v>
      </c>
      <c r="C103" s="6" t="s">
        <v>135</v>
      </c>
      <c r="D103" s="60">
        <f>AVERAGE(B103:B105)</f>
        <v>24.380125681559246</v>
      </c>
      <c r="E103" s="60">
        <f>D103-$D$31</f>
        <v>4.4806194305419922</v>
      </c>
      <c r="F103" s="60">
        <f>E103-$F$76</f>
        <v>2.8567513359917527</v>
      </c>
      <c r="G103" s="60">
        <f>2^-(F103)</f>
        <v>0.13804864801428129</v>
      </c>
    </row>
    <row r="104" spans="1:7">
      <c r="A104" s="6" t="s">
        <v>131</v>
      </c>
      <c r="B104" s="25">
        <v>24.377676010131836</v>
      </c>
      <c r="C104" s="6" t="s">
        <v>135</v>
      </c>
      <c r="D104" s="60"/>
      <c r="E104" s="60"/>
      <c r="F104" s="60"/>
      <c r="G104" s="60"/>
    </row>
    <row r="105" spans="1:7">
      <c r="A105" s="6" t="s">
        <v>131</v>
      </c>
      <c r="B105" s="25">
        <v>24.475608825683594</v>
      </c>
      <c r="C105" s="6" t="s">
        <v>135</v>
      </c>
      <c r="D105" s="60"/>
      <c r="E105" s="60"/>
      <c r="F105" s="60"/>
      <c r="G105" s="60"/>
    </row>
    <row r="106" spans="1:7">
      <c r="A106" s="6" t="s">
        <v>132</v>
      </c>
      <c r="B106" s="25">
        <v>22.853673934936523</v>
      </c>
      <c r="C106" s="6" t="s">
        <v>135</v>
      </c>
      <c r="D106" s="60">
        <f>AVERAGE(B106:B108)</f>
        <v>22.886063893636067</v>
      </c>
      <c r="E106" s="60">
        <f>D106-$D$34</f>
        <v>4.4147167205810547</v>
      </c>
      <c r="F106" s="60">
        <f>E106-$F$76</f>
        <v>2.7908486260308152</v>
      </c>
      <c r="G106" s="60">
        <f>2^-(F106)</f>
        <v>0.1445009992103764</v>
      </c>
    </row>
    <row r="107" spans="1:7">
      <c r="A107" s="6" t="s">
        <v>132</v>
      </c>
      <c r="B107" s="25">
        <v>22.853429794311523</v>
      </c>
      <c r="C107" s="6" t="s">
        <v>135</v>
      </c>
      <c r="D107" s="60"/>
      <c r="E107" s="60"/>
      <c r="F107" s="60"/>
      <c r="G107" s="60"/>
    </row>
    <row r="108" spans="1:7">
      <c r="A108" s="6" t="s">
        <v>132</v>
      </c>
      <c r="B108" s="25">
        <v>22.951087951660156</v>
      </c>
      <c r="C108" s="6" t="s">
        <v>135</v>
      </c>
      <c r="D108" s="60"/>
      <c r="E108" s="60"/>
      <c r="F108" s="60"/>
      <c r="G108" s="60"/>
    </row>
    <row r="109" spans="1:7">
      <c r="A109" s="6" t="s">
        <v>133</v>
      </c>
      <c r="B109" s="25">
        <v>25.692159652709961</v>
      </c>
      <c r="C109" s="6" t="s">
        <v>135</v>
      </c>
      <c r="D109" s="60">
        <f>AVERAGE(B109:B111)</f>
        <v>25.595818201700848</v>
      </c>
      <c r="E109" s="60">
        <f>D109-$D$37</f>
        <v>5.7472178141276054</v>
      </c>
      <c r="F109" s="60">
        <f>E109-$F$76</f>
        <v>4.1233497195773658</v>
      </c>
      <c r="G109" s="60">
        <f>2^-(F109)</f>
        <v>5.7378349536306765E-2</v>
      </c>
    </row>
    <row r="110" spans="1:7">
      <c r="A110" s="6" t="s">
        <v>133</v>
      </c>
      <c r="B110" s="25">
        <v>25.619943618774414</v>
      </c>
      <c r="C110" s="6" t="s">
        <v>135</v>
      </c>
      <c r="D110" s="60"/>
      <c r="E110" s="60"/>
      <c r="F110" s="60"/>
      <c r="G110" s="60"/>
    </row>
    <row r="111" spans="1:7">
      <c r="A111" s="6" t="s">
        <v>133</v>
      </c>
      <c r="B111" s="25">
        <v>25.475351333618164</v>
      </c>
      <c r="C111" s="6" t="s">
        <v>135</v>
      </c>
      <c r="D111" s="60"/>
      <c r="E111" s="60"/>
      <c r="F111" s="60"/>
      <c r="G111" s="60"/>
    </row>
    <row r="112" spans="1:7">
      <c r="A112" s="6" t="s">
        <v>123</v>
      </c>
      <c r="B112" s="42"/>
      <c r="C112" s="6" t="s">
        <v>136</v>
      </c>
      <c r="D112" s="60">
        <f>AVERAGE(B112:B114)</f>
        <v>11.370088577270508</v>
      </c>
      <c r="E112" s="60">
        <f>D112-$D$4</f>
        <v>-8.1241792043050118</v>
      </c>
      <c r="F112" s="60">
        <f>AVERAGE(E112:E120)</f>
        <v>-8.2107922236124669</v>
      </c>
      <c r="G112" s="26"/>
    </row>
    <row r="113" spans="1:7">
      <c r="A113" s="6" t="s">
        <v>123</v>
      </c>
      <c r="B113" s="25">
        <v>11.375486373901367</v>
      </c>
      <c r="C113" s="6" t="s">
        <v>136</v>
      </c>
      <c r="D113" s="60"/>
      <c r="E113" s="60"/>
      <c r="F113" s="60"/>
      <c r="G113" s="26"/>
    </row>
    <row r="114" spans="1:7">
      <c r="A114" s="6" t="s">
        <v>123</v>
      </c>
      <c r="B114" s="25">
        <v>11.364690780639648</v>
      </c>
      <c r="C114" s="6" t="s">
        <v>136</v>
      </c>
      <c r="D114" s="60"/>
      <c r="E114" s="60"/>
      <c r="F114" s="60"/>
      <c r="G114" s="26"/>
    </row>
    <row r="115" spans="1:7">
      <c r="A115" s="6" t="s">
        <v>125</v>
      </c>
      <c r="B115" s="25">
        <v>11.848507881164551</v>
      </c>
      <c r="C115" s="6" t="s">
        <v>136</v>
      </c>
      <c r="D115" s="60">
        <f>AVERAGE(B115:B117)</f>
        <v>11.627151171366373</v>
      </c>
      <c r="E115" s="60">
        <f>D115-$D$7</f>
        <v>-8.2095130284627285</v>
      </c>
      <c r="F115" s="60"/>
      <c r="G115" s="26"/>
    </row>
    <row r="116" spans="1:7">
      <c r="A116" s="6" t="s">
        <v>125</v>
      </c>
      <c r="B116" s="25">
        <v>11.567690849304199</v>
      </c>
      <c r="C116" s="6" t="s">
        <v>136</v>
      </c>
      <c r="D116" s="60"/>
      <c r="E116" s="60"/>
      <c r="F116" s="60"/>
      <c r="G116" s="26"/>
    </row>
    <row r="117" spans="1:7">
      <c r="A117" s="6" t="s">
        <v>125</v>
      </c>
      <c r="B117" s="25">
        <v>11.465254783630371</v>
      </c>
      <c r="C117" s="6" t="s">
        <v>136</v>
      </c>
      <c r="D117" s="60"/>
      <c r="E117" s="60"/>
      <c r="F117" s="60"/>
      <c r="G117" s="26"/>
    </row>
    <row r="118" spans="1:7">
      <c r="A118" s="6" t="s">
        <v>126</v>
      </c>
      <c r="B118" s="25">
        <v>11.367184638977051</v>
      </c>
      <c r="C118" s="6" t="s">
        <v>136</v>
      </c>
      <c r="D118" s="60">
        <f>AVERAGE(B118:B120)</f>
        <v>11.462346394856771</v>
      </c>
      <c r="E118" s="60">
        <f>D118-$D$10</f>
        <v>-8.2986844380696621</v>
      </c>
      <c r="F118" s="60"/>
      <c r="G118" s="26"/>
    </row>
    <row r="119" spans="1:7">
      <c r="A119" s="6" t="s">
        <v>126</v>
      </c>
      <c r="B119" s="25">
        <v>11.543197631835938</v>
      </c>
      <c r="C119" s="6" t="s">
        <v>136</v>
      </c>
      <c r="D119" s="60"/>
      <c r="E119" s="60"/>
      <c r="F119" s="60"/>
      <c r="G119" s="26"/>
    </row>
    <row r="120" spans="1:7">
      <c r="A120" s="6" t="s">
        <v>126</v>
      </c>
      <c r="B120" s="25">
        <v>11.476656913757324</v>
      </c>
      <c r="C120" s="6" t="s">
        <v>136</v>
      </c>
      <c r="D120" s="60"/>
      <c r="E120" s="60"/>
      <c r="F120" s="60"/>
      <c r="G120" s="26"/>
    </row>
    <row r="121" spans="1:7">
      <c r="A121" s="6" t="s">
        <v>127</v>
      </c>
      <c r="B121" s="25">
        <v>13.420124053955078</v>
      </c>
      <c r="C121" s="6" t="s">
        <v>136</v>
      </c>
      <c r="D121" s="60">
        <f>AVERAGE(B121:B123)</f>
        <v>13.45795202255249</v>
      </c>
      <c r="E121" s="60">
        <f>D121-$D$13</f>
        <v>-8.0375059445699044</v>
      </c>
      <c r="F121" s="60">
        <f>E121-$F$112</f>
        <v>0.17328627904256244</v>
      </c>
      <c r="G121" s="60">
        <f>2^-(F121)</f>
        <v>0.88682031282285767</v>
      </c>
    </row>
    <row r="122" spans="1:7">
      <c r="A122" s="6" t="s">
        <v>127</v>
      </c>
      <c r="B122" s="25">
        <v>13.495779991149902</v>
      </c>
      <c r="C122" s="6" t="s">
        <v>136</v>
      </c>
      <c r="D122" s="60"/>
      <c r="E122" s="60"/>
      <c r="F122" s="60"/>
      <c r="G122" s="60"/>
    </row>
    <row r="123" spans="1:7">
      <c r="A123" s="6" t="s">
        <v>127</v>
      </c>
      <c r="B123" s="42"/>
      <c r="C123" s="6" t="s">
        <v>136</v>
      </c>
      <c r="D123" s="60"/>
      <c r="E123" s="60"/>
      <c r="F123" s="60"/>
      <c r="G123" s="60"/>
    </row>
    <row r="124" spans="1:7">
      <c r="A124" s="6" t="s">
        <v>128</v>
      </c>
      <c r="B124" s="25">
        <v>12.149784088134766</v>
      </c>
      <c r="C124" s="6" t="s">
        <v>136</v>
      </c>
      <c r="D124" s="60">
        <f>AVERAGE(B124:B126)</f>
        <v>12.31357224782308</v>
      </c>
      <c r="E124" s="60">
        <f>D124-$D$16</f>
        <v>-7.0770308176676426</v>
      </c>
      <c r="F124" s="60">
        <f>E124-$F$112</f>
        <v>1.1337614059448242</v>
      </c>
      <c r="G124" s="60">
        <f>2^-(F124)</f>
        <v>0.4557260024160078</v>
      </c>
    </row>
    <row r="125" spans="1:7">
      <c r="A125" s="6" t="s">
        <v>128</v>
      </c>
      <c r="B125" s="25">
        <v>12.337672233581543</v>
      </c>
      <c r="C125" s="6" t="s">
        <v>136</v>
      </c>
      <c r="D125" s="60"/>
      <c r="E125" s="60"/>
      <c r="F125" s="60"/>
      <c r="G125" s="60"/>
    </row>
    <row r="126" spans="1:7">
      <c r="A126" s="6" t="s">
        <v>128</v>
      </c>
      <c r="B126" s="25">
        <v>12.45326042175293</v>
      </c>
      <c r="C126" s="6" t="s">
        <v>136</v>
      </c>
      <c r="D126" s="60"/>
      <c r="E126" s="60"/>
      <c r="F126" s="60"/>
      <c r="G126" s="60"/>
    </row>
    <row r="127" spans="1:7">
      <c r="A127" s="6" t="s">
        <v>129</v>
      </c>
      <c r="B127" s="25">
        <v>11.940534591674805</v>
      </c>
      <c r="C127" s="6" t="s">
        <v>136</v>
      </c>
      <c r="D127" s="60">
        <f>AVERAGE(B127:B129)</f>
        <v>11.60722827911377</v>
      </c>
      <c r="E127" s="60">
        <f>D127-$D$19</f>
        <v>-7.8543262481689453</v>
      </c>
      <c r="F127" s="60">
        <f>E127-$F$112</f>
        <v>0.35646597544352154</v>
      </c>
      <c r="G127" s="60">
        <f>2^-(F127)</f>
        <v>0.78107556017082369</v>
      </c>
    </row>
    <row r="128" spans="1:7">
      <c r="A128" s="6" t="s">
        <v>129</v>
      </c>
      <c r="B128" s="25">
        <v>11.534365653991699</v>
      </c>
      <c r="C128" s="6" t="s">
        <v>136</v>
      </c>
      <c r="D128" s="60"/>
      <c r="E128" s="60"/>
      <c r="F128" s="60"/>
      <c r="G128" s="60"/>
    </row>
    <row r="129" spans="1:7">
      <c r="A129" s="6" t="s">
        <v>129</v>
      </c>
      <c r="B129" s="25">
        <v>11.346784591674805</v>
      </c>
      <c r="C129" s="6" t="s">
        <v>136</v>
      </c>
      <c r="D129" s="60"/>
      <c r="E129" s="60"/>
      <c r="F129" s="60"/>
      <c r="G129" s="60"/>
    </row>
    <row r="130" spans="1:7">
      <c r="A130" s="6" t="s">
        <v>74</v>
      </c>
      <c r="B130" s="42"/>
      <c r="C130" s="6" t="s">
        <v>136</v>
      </c>
      <c r="D130" s="60">
        <f>AVERAGE(B130:B132)</f>
        <v>14.142626285552979</v>
      </c>
      <c r="E130" s="60">
        <f>D130-$D$22</f>
        <v>-5.0982546806335449</v>
      </c>
      <c r="F130" s="60">
        <f>E130-$F$112</f>
        <v>3.1125375429789219</v>
      </c>
      <c r="G130" s="60">
        <f>2^-(F130)</f>
        <v>0.11561996589499413</v>
      </c>
    </row>
    <row r="131" spans="1:7">
      <c r="A131" s="6" t="s">
        <v>74</v>
      </c>
      <c r="B131" s="25">
        <v>14.159431457519531</v>
      </c>
      <c r="C131" s="6" t="s">
        <v>136</v>
      </c>
      <c r="D131" s="60"/>
      <c r="E131" s="60"/>
      <c r="F131" s="60"/>
      <c r="G131" s="60"/>
    </row>
    <row r="132" spans="1:7">
      <c r="A132" s="6" t="s">
        <v>74</v>
      </c>
      <c r="B132" s="25">
        <v>14.125821113586426</v>
      </c>
      <c r="C132" s="6" t="s">
        <v>136</v>
      </c>
      <c r="D132" s="60"/>
      <c r="E132" s="60"/>
      <c r="F132" s="60"/>
      <c r="G132" s="60"/>
    </row>
    <row r="133" spans="1:7">
      <c r="A133" s="6" t="s">
        <v>75</v>
      </c>
      <c r="B133" s="25">
        <v>14.03419303894043</v>
      </c>
      <c r="C133" s="6" t="s">
        <v>136</v>
      </c>
      <c r="D133" s="60">
        <f>AVERAGE(B133:B135)</f>
        <v>14.358032544453939</v>
      </c>
      <c r="E133" s="60">
        <f>D133-$D$25</f>
        <v>-5.1021827061971035</v>
      </c>
      <c r="F133" s="60">
        <f>E133-$F$112</f>
        <v>3.1086095174153634</v>
      </c>
      <c r="G133" s="60">
        <f>2^-(F133)</f>
        <v>0.11593519329822975</v>
      </c>
    </row>
    <row r="134" spans="1:7">
      <c r="A134" s="6" t="s">
        <v>75</v>
      </c>
      <c r="B134" s="25">
        <v>14.160970687866211</v>
      </c>
      <c r="C134" s="6" t="s">
        <v>136</v>
      </c>
      <c r="D134" s="60"/>
      <c r="E134" s="60"/>
      <c r="F134" s="60"/>
      <c r="G134" s="60"/>
    </row>
    <row r="135" spans="1:7">
      <c r="A135" s="6" t="s">
        <v>75</v>
      </c>
      <c r="B135" s="25">
        <v>14.878933906555176</v>
      </c>
      <c r="C135" s="6" t="s">
        <v>136</v>
      </c>
      <c r="D135" s="60"/>
      <c r="E135" s="60"/>
      <c r="F135" s="60"/>
      <c r="G135" s="60"/>
    </row>
    <row r="136" spans="1:7">
      <c r="A136" s="6" t="s">
        <v>130</v>
      </c>
      <c r="B136" s="25">
        <v>13.834202766418457</v>
      </c>
      <c r="C136" s="6" t="s">
        <v>136</v>
      </c>
      <c r="D136" s="60">
        <f>AVERAGE(B136:B138)</f>
        <v>13.894051074981689</v>
      </c>
      <c r="E136" s="60">
        <f>D136-$D$28</f>
        <v>-6.5404893557230643</v>
      </c>
      <c r="F136" s="60">
        <f>E136-$F$112</f>
        <v>1.6703028678894025</v>
      </c>
      <c r="G136" s="60">
        <f>2^-(F136)</f>
        <v>0.31418737871441538</v>
      </c>
    </row>
    <row r="137" spans="1:7">
      <c r="A137" s="6" t="s">
        <v>130</v>
      </c>
      <c r="B137" s="25">
        <v>13.953899383544922</v>
      </c>
      <c r="C137" s="6" t="s">
        <v>136</v>
      </c>
      <c r="D137" s="60"/>
      <c r="E137" s="60"/>
      <c r="F137" s="60"/>
      <c r="G137" s="60"/>
    </row>
    <row r="138" spans="1:7">
      <c r="A138" s="6" t="s">
        <v>130</v>
      </c>
      <c r="B138" s="42"/>
      <c r="C138" s="6" t="s">
        <v>136</v>
      </c>
      <c r="D138" s="60"/>
      <c r="E138" s="60"/>
      <c r="F138" s="60"/>
      <c r="G138" s="60"/>
    </row>
    <row r="139" spans="1:7">
      <c r="A139" s="6" t="s">
        <v>131</v>
      </c>
      <c r="B139" s="25">
        <v>15.926358222961426</v>
      </c>
      <c r="C139" s="6" t="s">
        <v>136</v>
      </c>
      <c r="D139" s="60">
        <f>AVERAGE(B139:B141)</f>
        <v>15.717172304789225</v>
      </c>
      <c r="E139" s="60">
        <f>D139-$D$31</f>
        <v>-4.1823339462280291</v>
      </c>
      <c r="F139" s="60">
        <f>E139-$F$112</f>
        <v>4.0284582773844377</v>
      </c>
      <c r="G139" s="60">
        <f>2^-(F139)</f>
        <v>6.1279219088039072E-2</v>
      </c>
    </row>
    <row r="140" spans="1:7">
      <c r="A140" s="6" t="s">
        <v>131</v>
      </c>
      <c r="B140" s="25">
        <v>15.246685981750488</v>
      </c>
      <c r="C140" s="6" t="s">
        <v>136</v>
      </c>
      <c r="D140" s="60"/>
      <c r="E140" s="60"/>
      <c r="F140" s="60"/>
      <c r="G140" s="60"/>
    </row>
    <row r="141" spans="1:7">
      <c r="A141" s="6" t="s">
        <v>131</v>
      </c>
      <c r="B141" s="25">
        <v>15.978472709655762</v>
      </c>
      <c r="C141" s="6" t="s">
        <v>136</v>
      </c>
      <c r="D141" s="60"/>
      <c r="E141" s="60"/>
      <c r="F141" s="60"/>
      <c r="G141" s="60"/>
    </row>
    <row r="142" spans="1:7">
      <c r="A142" s="6" t="s">
        <v>132</v>
      </c>
      <c r="B142" s="25">
        <v>13.923876762390137</v>
      </c>
      <c r="C142" s="6" t="s">
        <v>136</v>
      </c>
      <c r="D142" s="60">
        <f>AVERAGE(B142:B144)</f>
        <v>14.296058336893717</v>
      </c>
      <c r="E142" s="60">
        <f>D142-$D$34</f>
        <v>-4.175288836161295</v>
      </c>
      <c r="F142" s="60">
        <f>E142-$F$112</f>
        <v>4.0355033874511719</v>
      </c>
      <c r="G142" s="60">
        <f>2^-(F142)</f>
        <v>6.0980703851695135E-2</v>
      </c>
    </row>
    <row r="143" spans="1:7">
      <c r="A143" s="6" t="s">
        <v>132</v>
      </c>
      <c r="B143" s="25">
        <v>13.803913116455078</v>
      </c>
      <c r="C143" s="6" t="s">
        <v>136</v>
      </c>
      <c r="D143" s="60"/>
      <c r="E143" s="60"/>
      <c r="F143" s="60"/>
      <c r="G143" s="60"/>
    </row>
    <row r="144" spans="1:7">
      <c r="A144" s="6" t="s">
        <v>132</v>
      </c>
      <c r="B144" s="25">
        <v>15.160385131835938</v>
      </c>
      <c r="C144" s="6" t="s">
        <v>136</v>
      </c>
      <c r="D144" s="60"/>
      <c r="E144" s="60"/>
      <c r="F144" s="60"/>
      <c r="G144" s="60"/>
    </row>
    <row r="145" spans="1:7">
      <c r="A145" s="6" t="s">
        <v>133</v>
      </c>
      <c r="B145" s="25">
        <v>15.649481773376465</v>
      </c>
      <c r="C145" s="6" t="s">
        <v>136</v>
      </c>
      <c r="D145" s="60">
        <f>AVERAGE(B145:B147)</f>
        <v>15.254795710245768</v>
      </c>
      <c r="E145" s="60">
        <f>D145-$D$37</f>
        <v>-4.5938046773274746</v>
      </c>
      <c r="F145" s="60">
        <f>E145-$F$112</f>
        <v>3.6169875462849923</v>
      </c>
      <c r="G145" s="60">
        <f>2^-(F145)</f>
        <v>8.1503874513050939E-2</v>
      </c>
    </row>
    <row r="146" spans="1:7">
      <c r="A146" s="6" t="s">
        <v>133</v>
      </c>
      <c r="B146" s="25">
        <v>15.26807689666748</v>
      </c>
      <c r="C146" s="6" t="s">
        <v>136</v>
      </c>
      <c r="D146" s="60"/>
      <c r="E146" s="60"/>
      <c r="F146" s="60"/>
      <c r="G146" s="60"/>
    </row>
    <row r="147" spans="1:7">
      <c r="A147" s="6" t="s">
        <v>133</v>
      </c>
      <c r="B147" s="25">
        <v>14.846828460693359</v>
      </c>
      <c r="C147" s="6" t="s">
        <v>136</v>
      </c>
      <c r="D147" s="60"/>
      <c r="E147" s="60"/>
      <c r="F147" s="60"/>
      <c r="G147" s="60"/>
    </row>
    <row r="148" spans="1:7">
      <c r="A148" s="6" t="s">
        <v>123</v>
      </c>
      <c r="B148" s="25">
        <v>21.15007209777832</v>
      </c>
      <c r="C148" s="6" t="s">
        <v>137</v>
      </c>
      <c r="D148" s="60">
        <f>AVERAGE(B148:B150)</f>
        <v>21.071887334187824</v>
      </c>
      <c r="E148" s="60">
        <f>D148-$D$4</f>
        <v>1.5776195526123047</v>
      </c>
      <c r="F148" s="60">
        <f>AVERAGE(E148:E156)</f>
        <v>1.3782651689317487</v>
      </c>
      <c r="G148" s="26"/>
    </row>
    <row r="149" spans="1:7">
      <c r="A149" s="6" t="s">
        <v>123</v>
      </c>
      <c r="B149" s="25">
        <v>21.108022689819336</v>
      </c>
      <c r="C149" s="6" t="s">
        <v>137</v>
      </c>
      <c r="D149" s="60"/>
      <c r="E149" s="60"/>
      <c r="F149" s="60"/>
      <c r="G149" s="26"/>
    </row>
    <row r="150" spans="1:7">
      <c r="A150" s="6" t="s">
        <v>123</v>
      </c>
      <c r="B150" s="25">
        <v>20.95756721496582</v>
      </c>
      <c r="C150" s="6" t="s">
        <v>137</v>
      </c>
      <c r="D150" s="60"/>
      <c r="E150" s="60"/>
      <c r="F150" s="60"/>
      <c r="G150" s="26"/>
    </row>
    <row r="151" spans="1:7">
      <c r="A151" s="6" t="s">
        <v>125</v>
      </c>
      <c r="B151" s="25">
        <v>20.952548980712891</v>
      </c>
      <c r="C151" s="6" t="s">
        <v>137</v>
      </c>
      <c r="D151" s="60">
        <f>AVERAGE(B151:B153)</f>
        <v>21.027912775675457</v>
      </c>
      <c r="E151" s="60">
        <f>D151-$D$7</f>
        <v>1.1912485758463554</v>
      </c>
      <c r="F151" s="60"/>
      <c r="G151" s="26"/>
    </row>
    <row r="152" spans="1:7">
      <c r="A152" s="6" t="s">
        <v>125</v>
      </c>
      <c r="B152" s="25">
        <v>20.989633560180664</v>
      </c>
      <c r="C152" s="6" t="s">
        <v>137</v>
      </c>
      <c r="D152" s="60"/>
      <c r="E152" s="60"/>
      <c r="F152" s="60"/>
      <c r="G152" s="26"/>
    </row>
    <row r="153" spans="1:7">
      <c r="A153" s="6" t="s">
        <v>125</v>
      </c>
      <c r="B153" s="25">
        <v>21.141555786132812</v>
      </c>
      <c r="C153" s="6" t="s">
        <v>137</v>
      </c>
      <c r="D153" s="60"/>
      <c r="E153" s="60"/>
      <c r="F153" s="60"/>
      <c r="G153" s="26"/>
    </row>
    <row r="154" spans="1:7">
      <c r="A154" s="6" t="s">
        <v>126</v>
      </c>
      <c r="B154" s="25">
        <v>20.926647186279297</v>
      </c>
      <c r="C154" s="6" t="s">
        <v>137</v>
      </c>
      <c r="D154" s="60">
        <f>AVERAGE(B154:B156)</f>
        <v>21.12695821126302</v>
      </c>
      <c r="E154" s="60">
        <f>D154-$D$10</f>
        <v>1.3659273783365862</v>
      </c>
      <c r="F154" s="60"/>
      <c r="G154" s="26"/>
    </row>
    <row r="155" spans="1:7">
      <c r="A155" s="6" t="s">
        <v>126</v>
      </c>
      <c r="B155" s="25">
        <v>21.205390930175781</v>
      </c>
      <c r="C155" s="6" t="s">
        <v>137</v>
      </c>
      <c r="D155" s="60"/>
      <c r="E155" s="60"/>
      <c r="F155" s="60"/>
      <c r="G155" s="26"/>
    </row>
    <row r="156" spans="1:7">
      <c r="A156" s="6" t="s">
        <v>126</v>
      </c>
      <c r="B156" s="25">
        <v>21.248836517333984</v>
      </c>
      <c r="C156" s="6" t="s">
        <v>137</v>
      </c>
      <c r="D156" s="60"/>
      <c r="E156" s="60"/>
      <c r="F156" s="60"/>
      <c r="G156" s="26"/>
    </row>
    <row r="157" spans="1:7">
      <c r="A157" s="6" t="s">
        <v>127</v>
      </c>
      <c r="B157" s="25">
        <v>23.560832977294922</v>
      </c>
      <c r="C157" s="6" t="s">
        <v>137</v>
      </c>
      <c r="D157" s="60">
        <f>AVERAGE(B157:B159)</f>
        <v>23.62046178181966</v>
      </c>
      <c r="E157" s="60">
        <f>D157-$D$13</f>
        <v>2.1250038146972656</v>
      </c>
      <c r="F157" s="60">
        <f>E157-$F$148</f>
        <v>0.74673864576551696</v>
      </c>
      <c r="G157" s="60">
        <f>2^-(F157)</f>
        <v>0.59594923785546716</v>
      </c>
    </row>
    <row r="158" spans="1:7">
      <c r="A158" s="6" t="s">
        <v>127</v>
      </c>
      <c r="B158" s="25">
        <v>23.612972259521484</v>
      </c>
      <c r="C158" s="6" t="s">
        <v>137</v>
      </c>
      <c r="D158" s="60"/>
      <c r="E158" s="60"/>
      <c r="F158" s="60"/>
      <c r="G158" s="60"/>
    </row>
    <row r="159" spans="1:7">
      <c r="A159" s="6" t="s">
        <v>127</v>
      </c>
      <c r="B159" s="25">
        <v>23.687580108642578</v>
      </c>
      <c r="C159" s="6" t="s">
        <v>137</v>
      </c>
      <c r="D159" s="60"/>
      <c r="E159" s="60"/>
      <c r="F159" s="60"/>
      <c r="G159" s="60"/>
    </row>
    <row r="160" spans="1:7">
      <c r="A160" s="6" t="s">
        <v>128</v>
      </c>
      <c r="B160" s="25">
        <v>22.516860961914062</v>
      </c>
      <c r="C160" s="6" t="s">
        <v>137</v>
      </c>
      <c r="D160" s="60">
        <f>AVERAGE(B160:B162)</f>
        <v>22.216089248657227</v>
      </c>
      <c r="E160" s="60">
        <f>D160-$D$16</f>
        <v>2.8254861831665039</v>
      </c>
      <c r="F160" s="60">
        <f>E160-$F$148</f>
        <v>1.4472210142347552</v>
      </c>
      <c r="G160" s="60">
        <f>2^-(F160)</f>
        <v>0.36672715082803703</v>
      </c>
    </row>
    <row r="161" spans="1:7">
      <c r="A161" s="6" t="s">
        <v>128</v>
      </c>
      <c r="B161" s="25">
        <v>21.915317535400391</v>
      </c>
      <c r="C161" s="6" t="s">
        <v>137</v>
      </c>
      <c r="D161" s="60"/>
      <c r="E161" s="60"/>
      <c r="F161" s="60"/>
      <c r="G161" s="60"/>
    </row>
    <row r="162" spans="1:7">
      <c r="A162" s="6" t="s">
        <v>128</v>
      </c>
      <c r="B162" s="42"/>
      <c r="C162" s="6" t="s">
        <v>137</v>
      </c>
      <c r="D162" s="60"/>
      <c r="E162" s="60"/>
      <c r="F162" s="60"/>
      <c r="G162" s="60"/>
    </row>
    <row r="163" spans="1:7">
      <c r="A163" s="6" t="s">
        <v>129</v>
      </c>
      <c r="B163" s="25">
        <v>22.568267822265625</v>
      </c>
      <c r="C163" s="6" t="s">
        <v>137</v>
      </c>
      <c r="D163" s="60">
        <f>AVERAGE(B163:B165)</f>
        <v>22.552901585896809</v>
      </c>
      <c r="E163" s="60">
        <f>D163-$D$19</f>
        <v>3.0913470586140939</v>
      </c>
      <c r="F163" s="60">
        <f>E163-$F$148</f>
        <v>1.7130818896823452</v>
      </c>
      <c r="G163" s="60">
        <f>2^-(F163)</f>
        <v>0.30500781434440005</v>
      </c>
    </row>
    <row r="164" spans="1:7">
      <c r="A164" s="6" t="s">
        <v>129</v>
      </c>
      <c r="B164" s="25">
        <v>22.443344116210938</v>
      </c>
      <c r="C164" s="6" t="s">
        <v>137</v>
      </c>
      <c r="D164" s="60"/>
      <c r="E164" s="60"/>
      <c r="F164" s="60"/>
      <c r="G164" s="60"/>
    </row>
    <row r="165" spans="1:7">
      <c r="A165" s="6" t="s">
        <v>129</v>
      </c>
      <c r="B165" s="25">
        <v>22.647092819213867</v>
      </c>
      <c r="C165" s="6" t="s">
        <v>137</v>
      </c>
      <c r="D165" s="60"/>
      <c r="E165" s="60"/>
      <c r="F165" s="60"/>
      <c r="G165" s="60"/>
    </row>
    <row r="166" spans="1:7">
      <c r="A166" s="6" t="s">
        <v>74</v>
      </c>
      <c r="B166" s="25">
        <v>21.125753402709961</v>
      </c>
      <c r="C166" s="6" t="s">
        <v>137</v>
      </c>
      <c r="D166" s="60">
        <f>AVERAGE(B166:B168)</f>
        <v>20.867843627929688</v>
      </c>
      <c r="E166" s="60">
        <f>D166-$D$22</f>
        <v>1.6269626617431641</v>
      </c>
      <c r="F166" s="60">
        <f>E166-$F$148</f>
        <v>0.2486974928114154</v>
      </c>
      <c r="G166" s="60">
        <f>2^-(F166)</f>
        <v>0.84165594389004517</v>
      </c>
    </row>
    <row r="167" spans="1:7">
      <c r="A167" s="6" t="s">
        <v>74</v>
      </c>
      <c r="B167" s="25">
        <v>20.504756927490234</v>
      </c>
      <c r="C167" s="6" t="s">
        <v>137</v>
      </c>
      <c r="D167" s="60"/>
      <c r="E167" s="60"/>
      <c r="F167" s="60"/>
      <c r="G167" s="60"/>
    </row>
    <row r="168" spans="1:7">
      <c r="A168" s="6" t="s">
        <v>74</v>
      </c>
      <c r="B168" s="25">
        <v>20.973020553588867</v>
      </c>
      <c r="C168" s="6" t="s">
        <v>137</v>
      </c>
      <c r="D168" s="60"/>
      <c r="E168" s="60"/>
      <c r="F168" s="60"/>
      <c r="G168" s="60"/>
    </row>
    <row r="169" spans="1:7">
      <c r="A169" s="6" t="s">
        <v>75</v>
      </c>
      <c r="B169" s="25">
        <v>21.191108703613281</v>
      </c>
      <c r="C169" s="6" t="s">
        <v>137</v>
      </c>
      <c r="D169" s="60">
        <f>AVERAGE(B169:B171)</f>
        <v>21.066082000732422</v>
      </c>
      <c r="E169" s="60">
        <f>D169-$D$25</f>
        <v>1.605866750081379</v>
      </c>
      <c r="F169" s="60">
        <f>E169-$F$148</f>
        <v>0.22760158114963036</v>
      </c>
      <c r="G169" s="60">
        <f>2^-(F169)</f>
        <v>0.85405353973133302</v>
      </c>
    </row>
    <row r="170" spans="1:7">
      <c r="A170" s="6" t="s">
        <v>75</v>
      </c>
      <c r="B170" s="25">
        <v>21.013698577880859</v>
      </c>
      <c r="C170" s="6" t="s">
        <v>137</v>
      </c>
      <c r="D170" s="60"/>
      <c r="E170" s="60"/>
      <c r="F170" s="60"/>
      <c r="G170" s="60"/>
    </row>
    <row r="171" spans="1:7">
      <c r="A171" s="6" t="s">
        <v>75</v>
      </c>
      <c r="B171" s="25">
        <v>20.993438720703125</v>
      </c>
      <c r="C171" s="6" t="s">
        <v>137</v>
      </c>
      <c r="D171" s="60"/>
      <c r="E171" s="60"/>
      <c r="F171" s="60"/>
      <c r="G171" s="60"/>
    </row>
    <row r="172" spans="1:7">
      <c r="A172" s="6" t="s">
        <v>130</v>
      </c>
      <c r="B172" s="25">
        <v>22.653835296630859</v>
      </c>
      <c r="C172" s="6" t="s">
        <v>137</v>
      </c>
      <c r="D172" s="60">
        <f>AVERAGE(B172:B174)</f>
        <v>22.341055552164715</v>
      </c>
      <c r="E172" s="60">
        <f>D172-$D$28</f>
        <v>1.9065151214599609</v>
      </c>
      <c r="F172" s="60">
        <f>E172-$F$148</f>
        <v>0.52824995252821227</v>
      </c>
      <c r="G172" s="60">
        <f>2^-(F172)</f>
        <v>0.69339534071806974</v>
      </c>
    </row>
    <row r="173" spans="1:7">
      <c r="A173" s="6" t="s">
        <v>130</v>
      </c>
      <c r="B173" s="25">
        <v>22.158266067504883</v>
      </c>
      <c r="C173" s="6" t="s">
        <v>137</v>
      </c>
      <c r="D173" s="60"/>
      <c r="E173" s="60"/>
      <c r="F173" s="60"/>
      <c r="G173" s="60"/>
    </row>
    <row r="174" spans="1:7">
      <c r="A174" s="6" t="s">
        <v>130</v>
      </c>
      <c r="B174" s="25">
        <v>22.211065292358398</v>
      </c>
      <c r="C174" s="6" t="s">
        <v>137</v>
      </c>
      <c r="D174" s="60"/>
      <c r="E174" s="60"/>
      <c r="F174" s="60"/>
      <c r="G174" s="60"/>
    </row>
    <row r="175" spans="1:7">
      <c r="A175" s="6" t="s">
        <v>131</v>
      </c>
      <c r="B175" s="25">
        <v>24.229740142822266</v>
      </c>
      <c r="C175" s="6" t="s">
        <v>137</v>
      </c>
      <c r="D175" s="60">
        <f>AVERAGE(B175:B177)</f>
        <v>24.253320058186848</v>
      </c>
      <c r="E175" s="60">
        <f>D175-$D$31</f>
        <v>4.353813807169594</v>
      </c>
      <c r="F175" s="60">
        <f>E175-$F$148</f>
        <v>2.9755486382378455</v>
      </c>
      <c r="G175" s="60">
        <f>2^-(F175)</f>
        <v>0.12713660391477585</v>
      </c>
    </row>
    <row r="176" spans="1:7">
      <c r="A176" s="6" t="s">
        <v>131</v>
      </c>
      <c r="B176" s="25">
        <v>24.207611083984375</v>
      </c>
      <c r="C176" s="6" t="s">
        <v>137</v>
      </c>
      <c r="D176" s="60"/>
      <c r="E176" s="60"/>
      <c r="F176" s="60"/>
      <c r="G176" s="60"/>
    </row>
    <row r="177" spans="1:7">
      <c r="A177" s="6" t="s">
        <v>131</v>
      </c>
      <c r="B177" s="25">
        <v>24.322608947753906</v>
      </c>
      <c r="C177" s="6" t="s">
        <v>137</v>
      </c>
      <c r="D177" s="60"/>
      <c r="E177" s="60"/>
      <c r="F177" s="60"/>
      <c r="G177" s="60"/>
    </row>
    <row r="178" spans="1:7">
      <c r="A178" s="6" t="s">
        <v>132</v>
      </c>
      <c r="B178" s="25">
        <v>22.679441452026367</v>
      </c>
      <c r="C178" s="6" t="s">
        <v>137</v>
      </c>
      <c r="D178" s="60">
        <f>AVERAGE(B178:B180)</f>
        <v>22.739975611368816</v>
      </c>
      <c r="E178" s="60">
        <f>D178-$D$34</f>
        <v>4.2686284383138045</v>
      </c>
      <c r="F178" s="60">
        <f>E178-$F$148</f>
        <v>2.890363269382056</v>
      </c>
      <c r="G178" s="60">
        <f>2^-(F178)</f>
        <v>0.13486956524552574</v>
      </c>
    </row>
    <row r="179" spans="1:7">
      <c r="A179" s="6" t="s">
        <v>132</v>
      </c>
      <c r="B179" s="25">
        <v>22.770881652832031</v>
      </c>
      <c r="C179" s="6" t="s">
        <v>137</v>
      </c>
      <c r="D179" s="60"/>
      <c r="E179" s="60"/>
      <c r="F179" s="60"/>
      <c r="G179" s="60"/>
    </row>
    <row r="180" spans="1:7">
      <c r="A180" s="6" t="s">
        <v>132</v>
      </c>
      <c r="B180" s="25">
        <v>22.769603729248047</v>
      </c>
      <c r="C180" s="6" t="s">
        <v>137</v>
      </c>
      <c r="D180" s="60"/>
      <c r="E180" s="60"/>
      <c r="F180" s="60"/>
      <c r="G180" s="60"/>
    </row>
    <row r="181" spans="1:7">
      <c r="A181" s="6" t="s">
        <v>133</v>
      </c>
      <c r="B181" s="25">
        <v>25.068645477294922</v>
      </c>
      <c r="C181" s="6" t="s">
        <v>137</v>
      </c>
      <c r="D181" s="60">
        <f>AVERAGE(B181:B183)</f>
        <v>24.415420532226562</v>
      </c>
      <c r="E181" s="60">
        <f>D181-$D$37</f>
        <v>4.5668201446533203</v>
      </c>
      <c r="F181" s="60">
        <f>E181-$F$148</f>
        <v>3.1885549757215719</v>
      </c>
      <c r="G181" s="60">
        <f>2^-(F181)</f>
        <v>0.10968552277341348</v>
      </c>
    </row>
    <row r="182" spans="1:7">
      <c r="A182" s="6" t="s">
        <v>133</v>
      </c>
      <c r="B182" s="25">
        <v>23.542823791503906</v>
      </c>
      <c r="C182" s="6" t="s">
        <v>137</v>
      </c>
      <c r="D182" s="60"/>
      <c r="E182" s="60"/>
      <c r="F182" s="60"/>
      <c r="G182" s="60"/>
    </row>
    <row r="183" spans="1:7">
      <c r="A183" s="6" t="s">
        <v>133</v>
      </c>
      <c r="B183" s="25">
        <v>24.634792327880859</v>
      </c>
      <c r="C183" s="6" t="s">
        <v>137</v>
      </c>
      <c r="D183" s="60"/>
      <c r="E183" s="60"/>
      <c r="F183" s="60"/>
      <c r="G183" s="60"/>
    </row>
    <row r="184" spans="1:7">
      <c r="A184" s="6" t="s">
        <v>123</v>
      </c>
      <c r="B184" s="25">
        <v>18.969017028808594</v>
      </c>
      <c r="C184" s="6" t="s">
        <v>99</v>
      </c>
      <c r="D184" s="60">
        <f>AVERAGE(B184:B186)</f>
        <v>18.97631009419759</v>
      </c>
      <c r="E184" s="60">
        <f>D184-$D$4</f>
        <v>-0.51795768737792969</v>
      </c>
      <c r="F184" s="60">
        <f>AVERAGE(E184:E192)</f>
        <v>-9.850417243109888E-2</v>
      </c>
      <c r="G184" s="26"/>
    </row>
    <row r="185" spans="1:7">
      <c r="A185" s="6" t="s">
        <v>123</v>
      </c>
      <c r="B185" s="25">
        <v>18.97382926940918</v>
      </c>
      <c r="C185" s="6" t="s">
        <v>99</v>
      </c>
      <c r="D185" s="60"/>
      <c r="E185" s="60"/>
      <c r="F185" s="60"/>
      <c r="G185" s="26"/>
    </row>
    <row r="186" spans="1:7">
      <c r="A186" s="6" t="s">
        <v>123</v>
      </c>
      <c r="B186" s="25">
        <v>18.986083984375</v>
      </c>
      <c r="C186" s="6" t="s">
        <v>99</v>
      </c>
      <c r="D186" s="60"/>
      <c r="E186" s="60"/>
      <c r="F186" s="60"/>
      <c r="G186" s="26"/>
    </row>
    <row r="187" spans="1:7">
      <c r="A187" s="6" t="s">
        <v>125</v>
      </c>
      <c r="B187" s="25">
        <v>20.277912139892578</v>
      </c>
      <c r="C187" s="6" t="s">
        <v>99</v>
      </c>
      <c r="D187" s="60">
        <f>AVERAGE(B187:B189)</f>
        <v>20.565231323242188</v>
      </c>
      <c r="E187" s="60">
        <f>D187-$D$7</f>
        <v>0.72856712341308594</v>
      </c>
      <c r="F187" s="60"/>
      <c r="G187" s="26"/>
    </row>
    <row r="188" spans="1:7">
      <c r="A188" s="6" t="s">
        <v>125</v>
      </c>
      <c r="B188" s="25">
        <v>20.918973922729492</v>
      </c>
      <c r="C188" s="6" t="s">
        <v>99</v>
      </c>
      <c r="D188" s="60"/>
      <c r="E188" s="60"/>
      <c r="F188" s="60"/>
      <c r="G188" s="26"/>
    </row>
    <row r="189" spans="1:7">
      <c r="A189" s="6" t="s">
        <v>125</v>
      </c>
      <c r="B189" s="25">
        <v>20.498807907104492</v>
      </c>
      <c r="C189" s="6" t="s">
        <v>99</v>
      </c>
      <c r="D189" s="60"/>
      <c r="E189" s="60"/>
      <c r="F189" s="60"/>
      <c r="G189" s="26"/>
    </row>
    <row r="190" spans="1:7">
      <c r="A190" s="6" t="s">
        <v>126</v>
      </c>
      <c r="B190" s="25">
        <v>19.03169059753418</v>
      </c>
      <c r="C190" s="6" t="s">
        <v>99</v>
      </c>
      <c r="D190" s="60">
        <f>AVERAGE(B190:B192)</f>
        <v>19.254908879597981</v>
      </c>
      <c r="E190" s="60">
        <f>D190-$D$10</f>
        <v>-0.50612195332845289</v>
      </c>
      <c r="F190" s="60"/>
      <c r="G190" s="26"/>
    </row>
    <row r="191" spans="1:7">
      <c r="A191" s="6" t="s">
        <v>126</v>
      </c>
      <c r="B191" s="25">
        <v>19.658315658569336</v>
      </c>
      <c r="C191" s="6" t="s">
        <v>99</v>
      </c>
      <c r="D191" s="60"/>
      <c r="E191" s="60"/>
      <c r="F191" s="60"/>
      <c r="G191" s="26"/>
    </row>
    <row r="192" spans="1:7">
      <c r="A192" s="6" t="s">
        <v>126</v>
      </c>
      <c r="B192" s="25">
        <v>19.07472038269043</v>
      </c>
      <c r="C192" s="6" t="s">
        <v>99</v>
      </c>
      <c r="D192" s="60"/>
      <c r="E192" s="60"/>
      <c r="F192" s="60"/>
      <c r="G192" s="26"/>
    </row>
    <row r="193" spans="1:7">
      <c r="A193" s="6" t="s">
        <v>127</v>
      </c>
      <c r="B193" s="25">
        <v>21.927696228027344</v>
      </c>
      <c r="C193" s="6" t="s">
        <v>99</v>
      </c>
      <c r="D193" s="60">
        <f>AVERAGE(B193:B195)</f>
        <v>22.454652786254883</v>
      </c>
      <c r="E193" s="60">
        <f>D193-$D$13</f>
        <v>0.95919481913248816</v>
      </c>
      <c r="F193" s="60">
        <f>E193-$F$184</f>
        <v>1.057698991563587</v>
      </c>
      <c r="G193" s="60">
        <f>2^-(F193)</f>
        <v>0.4803976532002866</v>
      </c>
    </row>
    <row r="194" spans="1:7">
      <c r="A194" s="6" t="s">
        <v>127</v>
      </c>
      <c r="B194" s="42"/>
      <c r="C194" s="6" t="s">
        <v>99</v>
      </c>
      <c r="D194" s="60"/>
      <c r="E194" s="60"/>
      <c r="F194" s="60"/>
      <c r="G194" s="60"/>
    </row>
    <row r="195" spans="1:7">
      <c r="A195" s="6" t="s">
        <v>127</v>
      </c>
      <c r="B195" s="25">
        <v>22.981609344482422</v>
      </c>
      <c r="C195" s="6" t="s">
        <v>99</v>
      </c>
      <c r="D195" s="60"/>
      <c r="E195" s="60"/>
      <c r="F195" s="60"/>
      <c r="G195" s="60"/>
    </row>
    <row r="196" spans="1:7">
      <c r="A196" s="6" t="s">
        <v>128</v>
      </c>
      <c r="B196" s="25">
        <v>20.363880157470703</v>
      </c>
      <c r="C196" s="6" t="s">
        <v>99</v>
      </c>
      <c r="D196" s="60">
        <f>AVERAGE(B196:B198)</f>
        <v>20.785144805908203</v>
      </c>
      <c r="E196" s="60">
        <f>D196-$D$16</f>
        <v>1.3945417404174805</v>
      </c>
      <c r="F196" s="60">
        <f>E196-$F$184</f>
        <v>1.4930459128485793</v>
      </c>
      <c r="G196" s="60">
        <f>2^-(F196)</f>
        <v>0.35526170463850404</v>
      </c>
    </row>
    <row r="197" spans="1:7">
      <c r="A197" s="6" t="s">
        <v>128</v>
      </c>
      <c r="B197" s="25">
        <v>21.206409454345703</v>
      </c>
      <c r="C197" s="6" t="s">
        <v>99</v>
      </c>
      <c r="D197" s="60"/>
      <c r="E197" s="60"/>
      <c r="F197" s="60"/>
      <c r="G197" s="60"/>
    </row>
    <row r="198" spans="1:7">
      <c r="A198" s="6" t="s">
        <v>128</v>
      </c>
      <c r="B198" s="42"/>
      <c r="C198" s="6" t="s">
        <v>99</v>
      </c>
      <c r="D198" s="60"/>
      <c r="E198" s="60"/>
      <c r="F198" s="60"/>
      <c r="G198" s="60"/>
    </row>
    <row r="199" spans="1:7">
      <c r="A199" s="6" t="s">
        <v>129</v>
      </c>
      <c r="B199" s="42"/>
      <c r="C199" s="6" t="s">
        <v>99</v>
      </c>
      <c r="D199" s="60">
        <f>AVERAGE(B199:B201)</f>
        <v>19.984452247619629</v>
      </c>
      <c r="E199" s="60">
        <f>D199-$D$19</f>
        <v>0.52289772033691406</v>
      </c>
      <c r="F199" s="60">
        <f>E199-$F$184</f>
        <v>0.62140189276801294</v>
      </c>
      <c r="G199" s="60">
        <f>2^-(F199)</f>
        <v>0.65003896614962342</v>
      </c>
    </row>
    <row r="200" spans="1:7">
      <c r="A200" s="6" t="s">
        <v>129</v>
      </c>
      <c r="B200" s="25">
        <v>19.685087203979492</v>
      </c>
      <c r="C200" s="6" t="s">
        <v>99</v>
      </c>
      <c r="D200" s="60"/>
      <c r="E200" s="60"/>
      <c r="F200" s="60"/>
      <c r="G200" s="60"/>
    </row>
    <row r="201" spans="1:7">
      <c r="A201" s="6" t="s">
        <v>129</v>
      </c>
      <c r="B201" s="25">
        <v>20.283817291259766</v>
      </c>
      <c r="C201" s="6" t="s">
        <v>99</v>
      </c>
      <c r="D201" s="60"/>
      <c r="E201" s="60"/>
      <c r="F201" s="60"/>
      <c r="G201" s="60"/>
    </row>
    <row r="202" spans="1:7">
      <c r="A202" s="6" t="s">
        <v>74</v>
      </c>
      <c r="B202" s="42"/>
      <c r="C202" s="6" t="s">
        <v>99</v>
      </c>
      <c r="D202" s="60">
        <f>AVERAGE(B202:B204)</f>
        <v>21.083712577819824</v>
      </c>
      <c r="E202" s="60">
        <f>D202-$D$22</f>
        <v>1.8428316116333008</v>
      </c>
      <c r="F202" s="60">
        <f>E202-$F$184</f>
        <v>1.9413357840643997</v>
      </c>
      <c r="G202" s="60">
        <f>2^-(F202)</f>
        <v>0.26037524843865151</v>
      </c>
    </row>
    <row r="203" spans="1:7">
      <c r="A203" s="6" t="s">
        <v>74</v>
      </c>
      <c r="B203" s="25">
        <v>21.438199996948242</v>
      </c>
      <c r="C203" s="6" t="s">
        <v>99</v>
      </c>
      <c r="D203" s="60"/>
      <c r="E203" s="60"/>
      <c r="F203" s="60"/>
      <c r="G203" s="60"/>
    </row>
    <row r="204" spans="1:7">
      <c r="A204" s="6" t="s">
        <v>74</v>
      </c>
      <c r="B204" s="25">
        <v>20.729225158691406</v>
      </c>
      <c r="C204" s="6" t="s">
        <v>99</v>
      </c>
      <c r="D204" s="60"/>
      <c r="E204" s="60"/>
      <c r="F204" s="60"/>
      <c r="G204" s="60"/>
    </row>
    <row r="205" spans="1:7">
      <c r="A205" s="6" t="s">
        <v>75</v>
      </c>
      <c r="B205" s="25">
        <v>20.255966186523438</v>
      </c>
      <c r="C205" s="6" t="s">
        <v>99</v>
      </c>
      <c r="D205" s="60">
        <f>AVERAGE(B205:B207)</f>
        <v>20.80567741394043</v>
      </c>
      <c r="E205" s="60">
        <f>D205-$D$25</f>
        <v>1.3454621632893868</v>
      </c>
      <c r="F205" s="60">
        <f>E205-$F$184</f>
        <v>1.4439663357204857</v>
      </c>
      <c r="G205" s="60">
        <f>2^-(F205)</f>
        <v>0.3675554106455729</v>
      </c>
    </row>
    <row r="206" spans="1:7">
      <c r="A206" s="6" t="s">
        <v>75</v>
      </c>
      <c r="B206" s="25">
        <v>20.390876770019531</v>
      </c>
      <c r="C206" s="6" t="s">
        <v>99</v>
      </c>
      <c r="D206" s="60"/>
      <c r="E206" s="60"/>
      <c r="F206" s="60"/>
      <c r="G206" s="60"/>
    </row>
    <row r="207" spans="1:7">
      <c r="A207" s="6" t="s">
        <v>75</v>
      </c>
      <c r="B207" s="25">
        <v>21.77018928527832</v>
      </c>
      <c r="C207" s="6" t="s">
        <v>99</v>
      </c>
      <c r="D207" s="60"/>
      <c r="E207" s="60"/>
      <c r="F207" s="60"/>
      <c r="G207" s="60"/>
    </row>
    <row r="208" spans="1:7">
      <c r="A208" s="6" t="s">
        <v>130</v>
      </c>
      <c r="B208" s="25">
        <v>21.569219589233398</v>
      </c>
      <c r="C208" s="6" t="s">
        <v>99</v>
      </c>
      <c r="D208" s="60">
        <f>AVERAGE(B208:B210)</f>
        <v>22.095495859781902</v>
      </c>
      <c r="E208" s="60">
        <f>D208-$D$28</f>
        <v>1.6609554290771484</v>
      </c>
      <c r="F208" s="60">
        <f>E208-$F$184</f>
        <v>1.7594596015082473</v>
      </c>
      <c r="G208" s="60">
        <f>2^-(F208)</f>
        <v>0.29535877885819023</v>
      </c>
    </row>
    <row r="209" spans="1:7">
      <c r="A209" s="6" t="s">
        <v>130</v>
      </c>
      <c r="B209" s="25">
        <v>21.980630874633789</v>
      </c>
      <c r="C209" s="6" t="s">
        <v>99</v>
      </c>
      <c r="D209" s="60"/>
      <c r="E209" s="60"/>
      <c r="F209" s="60"/>
      <c r="G209" s="60"/>
    </row>
    <row r="210" spans="1:7">
      <c r="A210" s="6" t="s">
        <v>130</v>
      </c>
      <c r="B210" s="25">
        <v>22.736637115478516</v>
      </c>
      <c r="C210" s="6" t="s">
        <v>99</v>
      </c>
      <c r="D210" s="60"/>
      <c r="E210" s="60"/>
      <c r="F210" s="60"/>
      <c r="G210" s="60"/>
    </row>
    <row r="211" spans="1:7">
      <c r="A211" s="6" t="s">
        <v>131</v>
      </c>
      <c r="B211" s="25">
        <v>19.770578384399414</v>
      </c>
      <c r="C211" s="6" t="s">
        <v>99</v>
      </c>
      <c r="D211" s="60">
        <f>AVERAGE(B211:B213)</f>
        <v>20.062719345092773</v>
      </c>
      <c r="E211" s="60">
        <f>D211-$D$31</f>
        <v>0.16321309407551965</v>
      </c>
      <c r="F211" s="60">
        <f>E211-$F$184</f>
        <v>0.26171726650661853</v>
      </c>
      <c r="G211" s="60">
        <f>2^-(F211)</f>
        <v>0.83409449024691118</v>
      </c>
    </row>
    <row r="212" spans="1:7">
      <c r="A212" s="6" t="s">
        <v>131</v>
      </c>
      <c r="B212" s="25">
        <v>20.354860305786133</v>
      </c>
      <c r="C212" s="6" t="s">
        <v>99</v>
      </c>
      <c r="D212" s="60"/>
      <c r="E212" s="60"/>
      <c r="F212" s="60"/>
      <c r="G212" s="60"/>
    </row>
    <row r="213" spans="1:7">
      <c r="A213" s="6" t="s">
        <v>131</v>
      </c>
      <c r="B213" s="42"/>
      <c r="C213" s="6" t="s">
        <v>99</v>
      </c>
      <c r="D213" s="60"/>
      <c r="E213" s="60"/>
      <c r="F213" s="60"/>
      <c r="G213" s="60"/>
    </row>
    <row r="214" spans="1:7">
      <c r="A214" s="6" t="s">
        <v>132</v>
      </c>
      <c r="B214" s="25">
        <v>18.436532974243164</v>
      </c>
      <c r="C214" s="6" t="s">
        <v>99</v>
      </c>
      <c r="D214" s="60">
        <f>AVERAGE(B214:B216)</f>
        <v>18.802331924438477</v>
      </c>
      <c r="E214" s="60">
        <f>D214-$D$34</f>
        <v>0.33098475138346473</v>
      </c>
      <c r="F214" s="60">
        <f>E214-$F$184</f>
        <v>0.42948892381456361</v>
      </c>
      <c r="G214" s="60">
        <f>2^-(F214)</f>
        <v>0.74252477888696244</v>
      </c>
    </row>
    <row r="215" spans="1:7">
      <c r="A215" s="6" t="s">
        <v>132</v>
      </c>
      <c r="B215" s="25">
        <v>18.94776725769043</v>
      </c>
      <c r="C215" s="6" t="s">
        <v>99</v>
      </c>
      <c r="D215" s="60"/>
      <c r="E215" s="60"/>
      <c r="F215" s="60"/>
      <c r="G215" s="60"/>
    </row>
    <row r="216" spans="1:7">
      <c r="A216" s="6" t="s">
        <v>132</v>
      </c>
      <c r="B216" s="25">
        <v>19.022695541381836</v>
      </c>
      <c r="C216" s="6" t="s">
        <v>99</v>
      </c>
      <c r="D216" s="60"/>
      <c r="E216" s="60"/>
      <c r="F216" s="60"/>
      <c r="G216" s="60"/>
    </row>
    <row r="217" spans="1:7">
      <c r="A217" s="6" t="s">
        <v>133</v>
      </c>
      <c r="B217" s="25">
        <v>20.822994232177734</v>
      </c>
      <c r="C217" s="6" t="s">
        <v>99</v>
      </c>
      <c r="D217" s="60">
        <f>AVERAGE(B217:B219)</f>
        <v>20.113417625427246</v>
      </c>
      <c r="E217" s="60">
        <f>D217-$D$37</f>
        <v>0.26481723785400391</v>
      </c>
      <c r="F217" s="60">
        <f>E217-$F$184</f>
        <v>0.36332141028510279</v>
      </c>
      <c r="G217" s="60">
        <f>2^-(F217)</f>
        <v>0.77737282986890976</v>
      </c>
    </row>
    <row r="218" spans="1:7">
      <c r="A218" s="6" t="s">
        <v>133</v>
      </c>
      <c r="B218" s="42"/>
      <c r="C218" s="6" t="s">
        <v>99</v>
      </c>
      <c r="D218" s="60"/>
      <c r="E218" s="60"/>
      <c r="F218" s="60"/>
      <c r="G218" s="60"/>
    </row>
    <row r="219" spans="1:7">
      <c r="A219" s="6" t="s">
        <v>133</v>
      </c>
      <c r="B219" s="25">
        <v>19.403841018676758</v>
      </c>
      <c r="C219" s="6" t="s">
        <v>99</v>
      </c>
      <c r="D219" s="60"/>
      <c r="E219" s="60"/>
      <c r="F219" s="60"/>
      <c r="G219" s="60"/>
    </row>
    <row r="220" spans="1:7">
      <c r="A220" s="6" t="s">
        <v>123</v>
      </c>
      <c r="B220" s="25">
        <v>25.414257049560547</v>
      </c>
      <c r="C220" s="6" t="s">
        <v>138</v>
      </c>
      <c r="D220" s="60">
        <f>AVERAGE(B220:B222)</f>
        <v>25.504419962565105</v>
      </c>
      <c r="E220" s="60">
        <f>D220-$D$4</f>
        <v>6.0101521809895857</v>
      </c>
      <c r="F220" s="60">
        <f>AVERAGE(E220:E228)</f>
        <v>6.4679046207004127</v>
      </c>
      <c r="G220" s="26"/>
    </row>
    <row r="221" spans="1:7">
      <c r="A221" s="6" t="s">
        <v>123</v>
      </c>
      <c r="B221" s="25">
        <v>25.421785354614258</v>
      </c>
      <c r="C221" s="6" t="s">
        <v>138</v>
      </c>
      <c r="D221" s="60"/>
      <c r="E221" s="60"/>
      <c r="F221" s="60"/>
      <c r="G221" s="26"/>
    </row>
    <row r="222" spans="1:7">
      <c r="A222" s="6" t="s">
        <v>123</v>
      </c>
      <c r="B222" s="25">
        <v>25.677217483520508</v>
      </c>
      <c r="C222" s="6" t="s">
        <v>138</v>
      </c>
      <c r="D222" s="60"/>
      <c r="E222" s="60"/>
      <c r="F222" s="60"/>
      <c r="G222" s="26"/>
    </row>
    <row r="223" spans="1:7">
      <c r="A223" s="6" t="s">
        <v>125</v>
      </c>
      <c r="B223" s="25">
        <v>26.089080810546875</v>
      </c>
      <c r="C223" s="6" t="s">
        <v>138</v>
      </c>
      <c r="D223" s="60">
        <f>AVERAGE(B223:B225)</f>
        <v>26.24139912923177</v>
      </c>
      <c r="E223" s="60">
        <f>D223-$D$7</f>
        <v>6.4047349294026681</v>
      </c>
      <c r="F223" s="60"/>
      <c r="G223" s="26"/>
    </row>
    <row r="224" spans="1:7">
      <c r="A224" s="6" t="s">
        <v>125</v>
      </c>
      <c r="B224" s="25">
        <v>26.237009048461914</v>
      </c>
      <c r="C224" s="6" t="s">
        <v>138</v>
      </c>
      <c r="D224" s="60"/>
      <c r="E224" s="60"/>
      <c r="F224" s="60"/>
      <c r="G224" s="26"/>
    </row>
    <row r="225" spans="1:7">
      <c r="A225" s="6" t="s">
        <v>125</v>
      </c>
      <c r="B225" s="25">
        <v>26.398107528686523</v>
      </c>
      <c r="C225" s="6" t="s">
        <v>138</v>
      </c>
      <c r="D225" s="60"/>
      <c r="E225" s="60"/>
      <c r="F225" s="60"/>
      <c r="G225" s="26"/>
    </row>
    <row r="226" spans="1:7">
      <c r="A226" s="6" t="s">
        <v>126</v>
      </c>
      <c r="B226" s="25">
        <v>26.491727828979492</v>
      </c>
      <c r="C226" s="6" t="s">
        <v>138</v>
      </c>
      <c r="D226" s="60">
        <f>AVERAGE(B226:B228)</f>
        <v>26.749857584635418</v>
      </c>
      <c r="E226" s="60">
        <f>D226-$D$10</f>
        <v>6.9888267517089844</v>
      </c>
      <c r="F226" s="60"/>
      <c r="G226" s="26"/>
    </row>
    <row r="227" spans="1:7">
      <c r="A227" s="6" t="s">
        <v>126</v>
      </c>
      <c r="B227" s="25">
        <v>26.794597625732422</v>
      </c>
      <c r="C227" s="6" t="s">
        <v>138</v>
      </c>
      <c r="D227" s="60"/>
      <c r="E227" s="60"/>
      <c r="F227" s="60"/>
      <c r="G227" s="26"/>
    </row>
    <row r="228" spans="1:7">
      <c r="A228" s="6" t="s">
        <v>126</v>
      </c>
      <c r="B228" s="25">
        <v>26.963247299194336</v>
      </c>
      <c r="C228" s="6" t="s">
        <v>138</v>
      </c>
      <c r="D228" s="60"/>
      <c r="E228" s="60"/>
      <c r="F228" s="60"/>
      <c r="G228" s="26"/>
    </row>
    <row r="229" spans="1:7">
      <c r="A229" s="6" t="s">
        <v>127</v>
      </c>
      <c r="B229" s="25">
        <v>27.357757568359375</v>
      </c>
      <c r="C229" s="6" t="s">
        <v>138</v>
      </c>
      <c r="D229" s="60">
        <f>AVERAGE(B229:B231)</f>
        <v>27.860041618347168</v>
      </c>
      <c r="E229" s="60">
        <f>D229-$D$13</f>
        <v>6.3645836512247733</v>
      </c>
      <c r="F229" s="60">
        <f>E229-$F$220</f>
        <v>-0.1033209694756394</v>
      </c>
      <c r="G229" s="60">
        <f>2^-(F229)</f>
        <v>1.0742434417364368</v>
      </c>
    </row>
    <row r="230" spans="1:7">
      <c r="A230" s="6" t="s">
        <v>127</v>
      </c>
      <c r="B230" s="25">
        <v>28.362325668334961</v>
      </c>
      <c r="C230" s="6" t="s">
        <v>138</v>
      </c>
      <c r="D230" s="60"/>
      <c r="E230" s="60"/>
      <c r="F230" s="60"/>
      <c r="G230" s="60"/>
    </row>
    <row r="231" spans="1:7">
      <c r="A231" s="6" t="s">
        <v>127</v>
      </c>
      <c r="B231" s="42"/>
      <c r="C231" s="6" t="s">
        <v>138</v>
      </c>
      <c r="D231" s="60"/>
      <c r="E231" s="60"/>
      <c r="F231" s="60"/>
      <c r="G231" s="60"/>
    </row>
    <row r="232" spans="1:7">
      <c r="A232" s="6" t="s">
        <v>128</v>
      </c>
      <c r="B232" s="25">
        <v>26.277545928955078</v>
      </c>
      <c r="C232" s="6" t="s">
        <v>138</v>
      </c>
      <c r="D232" s="60">
        <f>AVERAGE(B232:B234)</f>
        <v>26.512922286987305</v>
      </c>
      <c r="E232" s="60">
        <f>D232-$D$16</f>
        <v>7.122319221496582</v>
      </c>
      <c r="F232" s="60">
        <f>E232-$F$220</f>
        <v>0.65441460079616931</v>
      </c>
      <c r="G232" s="60">
        <f>2^-(F232)</f>
        <v>0.63533323674804376</v>
      </c>
    </row>
    <row r="233" spans="1:7">
      <c r="A233" s="6" t="s">
        <v>128</v>
      </c>
      <c r="B233" s="25">
        <v>26.900358200073242</v>
      </c>
      <c r="C233" s="6" t="s">
        <v>138</v>
      </c>
      <c r="D233" s="60"/>
      <c r="E233" s="60"/>
      <c r="F233" s="60"/>
      <c r="G233" s="60"/>
    </row>
    <row r="234" spans="1:7">
      <c r="A234" s="6" t="s">
        <v>128</v>
      </c>
      <c r="B234" s="25">
        <v>26.360862731933594</v>
      </c>
      <c r="C234" s="6" t="s">
        <v>138</v>
      </c>
      <c r="D234" s="60"/>
      <c r="E234" s="60"/>
      <c r="F234" s="60"/>
      <c r="G234" s="60"/>
    </row>
    <row r="235" spans="1:7">
      <c r="A235" s="6" t="s">
        <v>129</v>
      </c>
      <c r="B235" s="25">
        <v>25.320503234863281</v>
      </c>
      <c r="C235" s="6" t="s">
        <v>138</v>
      </c>
      <c r="D235" s="60">
        <f>AVERAGE(B235:B237)</f>
        <v>25.253506660461426</v>
      </c>
      <c r="E235" s="60">
        <f>D235-$D$19</f>
        <v>5.7919521331787109</v>
      </c>
      <c r="F235" s="60">
        <f>E235-$F$220</f>
        <v>-0.67595248752170178</v>
      </c>
      <c r="G235" s="60">
        <f>2^-(F235)</f>
        <v>1.59765121636011</v>
      </c>
    </row>
    <row r="236" spans="1:7">
      <c r="A236" s="6" t="s">
        <v>129</v>
      </c>
      <c r="B236" s="42"/>
      <c r="C236" s="6" t="s">
        <v>138</v>
      </c>
      <c r="D236" s="60"/>
      <c r="E236" s="60"/>
      <c r="F236" s="60"/>
      <c r="G236" s="60"/>
    </row>
    <row r="237" spans="1:7">
      <c r="A237" s="6" t="s">
        <v>129</v>
      </c>
      <c r="B237" s="25">
        <v>25.18651008605957</v>
      </c>
      <c r="C237" s="6" t="s">
        <v>138</v>
      </c>
      <c r="D237" s="60"/>
      <c r="E237" s="60"/>
      <c r="F237" s="60"/>
      <c r="G237" s="60"/>
    </row>
    <row r="238" spans="1:7">
      <c r="A238" s="6" t="s">
        <v>74</v>
      </c>
      <c r="B238" s="25">
        <v>28.164815902709961</v>
      </c>
      <c r="C238" s="6" t="s">
        <v>138</v>
      </c>
      <c r="D238" s="60">
        <f>AVERAGE(B238:B240)</f>
        <v>28.525203069051106</v>
      </c>
      <c r="E238" s="60">
        <f>D238-$D$22</f>
        <v>9.2843221028645821</v>
      </c>
      <c r="F238" s="60">
        <f>E238-$F$220</f>
        <v>2.8164174821641694</v>
      </c>
      <c r="G238" s="60">
        <f>2^-(F238)</f>
        <v>0.14196257150972885</v>
      </c>
    </row>
    <row r="239" spans="1:7">
      <c r="A239" s="6" t="s">
        <v>74</v>
      </c>
      <c r="B239" s="25">
        <v>28.584650039672852</v>
      </c>
      <c r="C239" s="6" t="s">
        <v>138</v>
      </c>
      <c r="D239" s="60"/>
      <c r="E239" s="60"/>
      <c r="F239" s="60"/>
      <c r="G239" s="60"/>
    </row>
    <row r="240" spans="1:7">
      <c r="A240" s="6" t="s">
        <v>74</v>
      </c>
      <c r="B240" s="25">
        <v>28.826143264770508</v>
      </c>
      <c r="C240" s="6" t="s">
        <v>138</v>
      </c>
      <c r="D240" s="60"/>
      <c r="E240" s="60"/>
      <c r="F240" s="60"/>
      <c r="G240" s="60"/>
    </row>
    <row r="241" spans="1:7">
      <c r="A241" s="6" t="s">
        <v>75</v>
      </c>
      <c r="B241" s="25">
        <v>29.077005386352539</v>
      </c>
      <c r="C241" s="6" t="s">
        <v>138</v>
      </c>
      <c r="D241" s="60">
        <f>AVERAGE(B241:B243)</f>
        <v>29.202412287394207</v>
      </c>
      <c r="E241" s="60">
        <f>D241-$D$25</f>
        <v>9.7421970367431641</v>
      </c>
      <c r="F241" s="60">
        <f>E241-$F$220</f>
        <v>3.2742924160427513</v>
      </c>
      <c r="G241" s="60">
        <f>2^-(F241)</f>
        <v>0.10335696978131464</v>
      </c>
    </row>
    <row r="242" spans="1:7">
      <c r="A242" s="6" t="s">
        <v>75</v>
      </c>
      <c r="B242" s="25">
        <v>28.968715667724609</v>
      </c>
      <c r="C242" s="6" t="s">
        <v>138</v>
      </c>
      <c r="D242" s="60"/>
      <c r="E242" s="60"/>
      <c r="F242" s="60"/>
      <c r="G242" s="60"/>
    </row>
    <row r="243" spans="1:7">
      <c r="A243" s="6" t="s">
        <v>75</v>
      </c>
      <c r="B243" s="25">
        <v>29.561515808105469</v>
      </c>
      <c r="C243" s="6" t="s">
        <v>138</v>
      </c>
      <c r="D243" s="60"/>
      <c r="E243" s="60"/>
      <c r="F243" s="60"/>
      <c r="G243" s="60"/>
    </row>
    <row r="244" spans="1:7">
      <c r="A244" s="6" t="s">
        <v>130</v>
      </c>
      <c r="B244" s="25">
        <v>29.343189239501953</v>
      </c>
      <c r="C244" s="6" t="s">
        <v>138</v>
      </c>
      <c r="D244" s="60">
        <f>AVERAGE(B244:B246)</f>
        <v>29.200752258300781</v>
      </c>
      <c r="E244" s="60">
        <f>D244-$D$28</f>
        <v>8.7662118275960275</v>
      </c>
      <c r="F244" s="60">
        <f>E244-$F$220</f>
        <v>2.2983072068956147</v>
      </c>
      <c r="G244" s="60">
        <f>2^-(F244)</f>
        <v>0.20330150398390157</v>
      </c>
    </row>
    <row r="245" spans="1:7">
      <c r="A245" s="6" t="s">
        <v>130</v>
      </c>
      <c r="B245" s="25">
        <v>29.644603729248047</v>
      </c>
      <c r="C245" s="6" t="s">
        <v>138</v>
      </c>
      <c r="D245" s="60"/>
      <c r="E245" s="60"/>
      <c r="F245" s="60"/>
      <c r="G245" s="60"/>
    </row>
    <row r="246" spans="1:7">
      <c r="A246" s="6" t="s">
        <v>130</v>
      </c>
      <c r="B246" s="25">
        <v>28.614463806152344</v>
      </c>
      <c r="C246" s="6" t="s">
        <v>138</v>
      </c>
      <c r="D246" s="60"/>
      <c r="E246" s="60"/>
      <c r="F246" s="60"/>
      <c r="G246" s="60"/>
    </row>
    <row r="247" spans="1:7">
      <c r="A247" s="6" t="s">
        <v>131</v>
      </c>
      <c r="B247" s="25">
        <v>28.485631942749023</v>
      </c>
      <c r="C247" s="6" t="s">
        <v>138</v>
      </c>
      <c r="D247" s="60">
        <f>AVERAGE(B247:B249)</f>
        <v>27.654813766479492</v>
      </c>
      <c r="E247" s="60">
        <f>D247-$D$31</f>
        <v>7.7553075154622384</v>
      </c>
      <c r="F247" s="60">
        <f>E247-$F$220</f>
        <v>1.2874028947618257</v>
      </c>
      <c r="G247" s="60">
        <f>2^-(F247)</f>
        <v>0.40968787620606284</v>
      </c>
    </row>
    <row r="248" spans="1:7">
      <c r="A248" s="6" t="s">
        <v>131</v>
      </c>
      <c r="B248" s="25">
        <v>27.275476455688477</v>
      </c>
      <c r="C248" s="6" t="s">
        <v>138</v>
      </c>
      <c r="D248" s="60"/>
      <c r="E248" s="60"/>
      <c r="F248" s="60"/>
      <c r="G248" s="60"/>
    </row>
    <row r="249" spans="1:7">
      <c r="A249" s="6" t="s">
        <v>131</v>
      </c>
      <c r="B249" s="25">
        <v>27.203332901000977</v>
      </c>
      <c r="C249" s="6" t="s">
        <v>138</v>
      </c>
      <c r="D249" s="60"/>
      <c r="E249" s="60"/>
      <c r="F249" s="60"/>
      <c r="G249" s="60"/>
    </row>
    <row r="250" spans="1:7">
      <c r="A250" s="6" t="s">
        <v>132</v>
      </c>
      <c r="B250" s="25">
        <v>27.205965042114258</v>
      </c>
      <c r="C250" s="6" t="s">
        <v>138</v>
      </c>
      <c r="D250" s="60">
        <f>AVERAGE(B250:B252)</f>
        <v>27.87731424967448</v>
      </c>
      <c r="E250" s="60">
        <f>D250-$D$34</f>
        <v>9.4059670766194685</v>
      </c>
      <c r="F250" s="60">
        <f>E250-$F$220</f>
        <v>2.9380624559190558</v>
      </c>
      <c r="G250" s="60">
        <f>2^-(F250)</f>
        <v>0.13048334203226622</v>
      </c>
    </row>
    <row r="251" spans="1:7">
      <c r="A251" s="6" t="s">
        <v>132</v>
      </c>
      <c r="B251" s="25">
        <v>28.2572021484375</v>
      </c>
      <c r="C251" s="6" t="s">
        <v>138</v>
      </c>
      <c r="D251" s="60"/>
      <c r="E251" s="60"/>
      <c r="F251" s="60"/>
      <c r="G251" s="60"/>
    </row>
    <row r="252" spans="1:7">
      <c r="A252" s="6" t="s">
        <v>132</v>
      </c>
      <c r="B252" s="25">
        <v>28.16877555847168</v>
      </c>
      <c r="C252" s="6" t="s">
        <v>138</v>
      </c>
      <c r="D252" s="60"/>
      <c r="E252" s="60"/>
      <c r="F252" s="60"/>
      <c r="G252" s="60"/>
    </row>
    <row r="253" spans="1:7">
      <c r="A253" s="6" t="s">
        <v>133</v>
      </c>
      <c r="B253" s="25">
        <v>30.033203125</v>
      </c>
      <c r="C253" s="6" t="s">
        <v>138</v>
      </c>
      <c r="D253" s="60">
        <f>AVERAGE(B253:B255)</f>
        <v>29.392489433288574</v>
      </c>
      <c r="E253" s="60">
        <f>D253-$D$37</f>
        <v>9.543889045715332</v>
      </c>
      <c r="F253" s="60">
        <f>E253-$F$220</f>
        <v>3.0759844250149193</v>
      </c>
      <c r="G253" s="60">
        <f>2^-(F253)</f>
        <v>0.11858681962013376</v>
      </c>
    </row>
    <row r="254" spans="1:7">
      <c r="A254" s="6" t="s">
        <v>133</v>
      </c>
      <c r="B254" s="42"/>
      <c r="C254" s="6" t="s">
        <v>138</v>
      </c>
      <c r="D254" s="60"/>
      <c r="E254" s="60"/>
      <c r="F254" s="60"/>
      <c r="G254" s="60"/>
    </row>
    <row r="255" spans="1:7">
      <c r="A255" s="6" t="s">
        <v>133</v>
      </c>
      <c r="B255" s="25">
        <v>28.751775741577148</v>
      </c>
      <c r="C255" s="6" t="s">
        <v>138</v>
      </c>
      <c r="D255" s="60"/>
      <c r="E255" s="60"/>
      <c r="F255" s="60"/>
      <c r="G255" s="60"/>
    </row>
    <row r="256" spans="1:7">
      <c r="A256" s="6" t="s">
        <v>123</v>
      </c>
      <c r="B256" s="25">
        <v>20.611196517944336</v>
      </c>
      <c r="C256" s="6" t="s">
        <v>139</v>
      </c>
      <c r="D256" s="60">
        <f>AVERAGE(B256:B258)</f>
        <v>19.89142354329427</v>
      </c>
      <c r="E256" s="60">
        <f>D256-$D$4</f>
        <v>0.39715576171875</v>
      </c>
      <c r="F256" s="60">
        <f>AVERAGE(E256:E264)</f>
        <v>0.37310536702473956</v>
      </c>
      <c r="G256" s="26"/>
    </row>
    <row r="257" spans="1:7">
      <c r="A257" s="6" t="s">
        <v>123</v>
      </c>
      <c r="B257" s="25">
        <v>19.68342399597168</v>
      </c>
      <c r="C257" s="6" t="s">
        <v>139</v>
      </c>
      <c r="D257" s="60"/>
      <c r="E257" s="60"/>
      <c r="F257" s="60"/>
      <c r="G257" s="26"/>
    </row>
    <row r="258" spans="1:7">
      <c r="A258" s="6" t="s">
        <v>123</v>
      </c>
      <c r="B258" s="25">
        <v>19.379650115966797</v>
      </c>
      <c r="C258" s="6" t="s">
        <v>139</v>
      </c>
      <c r="D258" s="60"/>
      <c r="E258" s="60"/>
      <c r="F258" s="60"/>
      <c r="G258" s="26"/>
    </row>
    <row r="259" spans="1:7">
      <c r="A259" s="6" t="s">
        <v>125</v>
      </c>
      <c r="B259" s="25">
        <v>20.174797058105469</v>
      </c>
      <c r="C259" s="6" t="s">
        <v>139</v>
      </c>
      <c r="D259" s="60">
        <f>AVERAGE(B259:B261)</f>
        <v>19.997058868408203</v>
      </c>
      <c r="E259" s="60">
        <f>D259-$D$7</f>
        <v>0.16039466857910156</v>
      </c>
      <c r="F259" s="60"/>
      <c r="G259" s="26"/>
    </row>
    <row r="260" spans="1:7">
      <c r="A260" s="6" t="s">
        <v>125</v>
      </c>
      <c r="B260" s="25">
        <v>19.967451095581055</v>
      </c>
      <c r="C260" s="6" t="s">
        <v>139</v>
      </c>
      <c r="D260" s="60"/>
      <c r="E260" s="60"/>
      <c r="F260" s="60"/>
      <c r="G260" s="26"/>
    </row>
    <row r="261" spans="1:7">
      <c r="A261" s="6" t="s">
        <v>125</v>
      </c>
      <c r="B261" s="25">
        <v>19.848928451538086</v>
      </c>
      <c r="C261" s="6" t="s">
        <v>139</v>
      </c>
      <c r="D261" s="60"/>
      <c r="E261" s="60"/>
      <c r="F261" s="60"/>
      <c r="G261" s="26"/>
    </row>
    <row r="262" spans="1:7">
      <c r="A262" s="6" t="s">
        <v>126</v>
      </c>
      <c r="B262" s="25">
        <v>20.32164192199707</v>
      </c>
      <c r="C262" s="6" t="s">
        <v>139</v>
      </c>
      <c r="D262" s="60">
        <f>AVERAGE(B262:B264)</f>
        <v>20.322796503702801</v>
      </c>
      <c r="E262" s="60">
        <f>D262-$D$10</f>
        <v>0.56176567077636719</v>
      </c>
      <c r="F262" s="60"/>
      <c r="G262" s="26"/>
    </row>
    <row r="263" spans="1:7">
      <c r="A263" s="6" t="s">
        <v>126</v>
      </c>
      <c r="B263" s="25">
        <v>20.426540374755859</v>
      </c>
      <c r="C263" s="6" t="s">
        <v>139</v>
      </c>
      <c r="D263" s="60"/>
      <c r="E263" s="60"/>
      <c r="F263" s="60"/>
      <c r="G263" s="26"/>
    </row>
    <row r="264" spans="1:7">
      <c r="A264" s="6" t="s">
        <v>126</v>
      </c>
      <c r="B264" s="25">
        <v>20.220207214355469</v>
      </c>
      <c r="C264" s="6" t="s">
        <v>139</v>
      </c>
      <c r="D264" s="60"/>
      <c r="E264" s="60"/>
      <c r="F264" s="60"/>
      <c r="G264" s="26"/>
    </row>
    <row r="265" spans="1:7">
      <c r="A265" s="6" t="s">
        <v>127</v>
      </c>
      <c r="B265" s="25">
        <v>22.823917388916016</v>
      </c>
      <c r="C265" s="6" t="s">
        <v>139</v>
      </c>
      <c r="D265" s="60">
        <f>AVERAGE(B265:B267)</f>
        <v>22.676834742228191</v>
      </c>
      <c r="E265" s="60">
        <f>D265-$D$13</f>
        <v>1.1813767751057966</v>
      </c>
      <c r="F265" s="60">
        <f>E265-$F$256</f>
        <v>0.80827140808105713</v>
      </c>
      <c r="G265" s="60">
        <f>2^-(F265)</f>
        <v>0.57106568116088341</v>
      </c>
    </row>
    <row r="266" spans="1:7">
      <c r="A266" s="6" t="s">
        <v>127</v>
      </c>
      <c r="B266" s="25">
        <v>22.385663986206055</v>
      </c>
      <c r="C266" s="6" t="s">
        <v>139</v>
      </c>
      <c r="D266" s="60"/>
      <c r="E266" s="60"/>
      <c r="F266" s="60"/>
      <c r="G266" s="60"/>
    </row>
    <row r="267" spans="1:7">
      <c r="A267" s="6" t="s">
        <v>127</v>
      </c>
      <c r="B267" s="25">
        <v>22.8209228515625</v>
      </c>
      <c r="C267" s="6" t="s">
        <v>139</v>
      </c>
      <c r="D267" s="60"/>
      <c r="E267" s="60"/>
      <c r="F267" s="60"/>
      <c r="G267" s="60"/>
    </row>
    <row r="268" spans="1:7">
      <c r="A268" s="6" t="s">
        <v>128</v>
      </c>
      <c r="B268" s="25">
        <v>21.80601692199707</v>
      </c>
      <c r="C268" s="6" t="s">
        <v>139</v>
      </c>
      <c r="D268" s="60">
        <f>AVERAGE(B268:B270)</f>
        <v>21.180848439534504</v>
      </c>
      <c r="E268" s="60">
        <f>D268-$D$16</f>
        <v>1.7902453740437814</v>
      </c>
      <c r="F268" s="60">
        <f>E268-$F$256</f>
        <v>1.4171400070190419</v>
      </c>
      <c r="G268" s="60">
        <f>2^-(F268)</f>
        <v>0.37445389278850916</v>
      </c>
    </row>
    <row r="269" spans="1:7">
      <c r="A269" s="6" t="s">
        <v>128</v>
      </c>
      <c r="B269" s="25">
        <v>21.023460388183594</v>
      </c>
      <c r="C269" s="6" t="s">
        <v>139</v>
      </c>
      <c r="D269" s="60"/>
      <c r="E269" s="60"/>
      <c r="F269" s="60"/>
      <c r="G269" s="60"/>
    </row>
    <row r="270" spans="1:7">
      <c r="A270" s="6" t="s">
        <v>128</v>
      </c>
      <c r="B270" s="25">
        <v>20.713068008422852</v>
      </c>
      <c r="C270" s="6" t="s">
        <v>139</v>
      </c>
      <c r="D270" s="60"/>
      <c r="E270" s="60"/>
      <c r="F270" s="60"/>
      <c r="G270" s="60"/>
    </row>
    <row r="271" spans="1:7">
      <c r="A271" s="6" t="s">
        <v>129</v>
      </c>
      <c r="B271" s="25">
        <v>21.387651443481445</v>
      </c>
      <c r="C271" s="6" t="s">
        <v>139</v>
      </c>
      <c r="D271" s="60">
        <f>AVERAGE(B271:B273)</f>
        <v>21.362825393676758</v>
      </c>
      <c r="E271" s="60">
        <f>D271-$D$19</f>
        <v>1.901270866394043</v>
      </c>
      <c r="F271" s="60">
        <f>E271-$F$256</f>
        <v>1.5281654993693035</v>
      </c>
      <c r="G271" s="60">
        <f>2^-(F271)</f>
        <v>0.34671796610389422</v>
      </c>
    </row>
    <row r="272" spans="1:7">
      <c r="A272" s="6" t="s">
        <v>129</v>
      </c>
      <c r="B272" s="25">
        <v>21.178682327270508</v>
      </c>
      <c r="C272" s="6" t="s">
        <v>139</v>
      </c>
      <c r="D272" s="60"/>
      <c r="E272" s="60"/>
      <c r="F272" s="60"/>
      <c r="G272" s="60"/>
    </row>
    <row r="273" spans="1:7">
      <c r="A273" s="6" t="s">
        <v>129</v>
      </c>
      <c r="B273" s="25">
        <v>21.52214241027832</v>
      </c>
      <c r="C273" s="6" t="s">
        <v>139</v>
      </c>
      <c r="D273" s="60"/>
      <c r="E273" s="60"/>
      <c r="F273" s="60"/>
      <c r="G273" s="60"/>
    </row>
    <row r="274" spans="1:7">
      <c r="A274" s="6" t="s">
        <v>74</v>
      </c>
      <c r="B274" s="25">
        <v>19.291057586669922</v>
      </c>
      <c r="C274" s="6" t="s">
        <v>139</v>
      </c>
      <c r="D274" s="60">
        <f>AVERAGE(B274:B276)</f>
        <v>19.298135757446289</v>
      </c>
      <c r="E274" s="60">
        <f>D274-$D$22</f>
        <v>5.7254791259765625E-2</v>
      </c>
      <c r="F274" s="60">
        <f>E274-$F$256</f>
        <v>-0.31585057576497394</v>
      </c>
      <c r="G274" s="60">
        <f>2^-(F274)</f>
        <v>1.2447453067157828</v>
      </c>
    </row>
    <row r="275" spans="1:7">
      <c r="A275" s="6" t="s">
        <v>74</v>
      </c>
      <c r="B275" s="25">
        <v>19.079137802124023</v>
      </c>
      <c r="C275" s="6" t="s">
        <v>139</v>
      </c>
      <c r="D275" s="60"/>
      <c r="E275" s="60"/>
      <c r="F275" s="60"/>
      <c r="G275" s="60"/>
    </row>
    <row r="276" spans="1:7">
      <c r="A276" s="6" t="s">
        <v>74</v>
      </c>
      <c r="B276" s="25">
        <v>19.524211883544922</v>
      </c>
      <c r="C276" s="6" t="s">
        <v>139</v>
      </c>
      <c r="D276" s="60"/>
      <c r="E276" s="60"/>
      <c r="F276" s="60"/>
      <c r="G276" s="60"/>
    </row>
    <row r="277" spans="1:7">
      <c r="A277" s="6" t="s">
        <v>75</v>
      </c>
      <c r="B277" s="25">
        <v>19.696611404418945</v>
      </c>
      <c r="C277" s="6" t="s">
        <v>139</v>
      </c>
      <c r="D277" s="60">
        <f>AVERAGE(B277:B279)</f>
        <v>19.631131172180176</v>
      </c>
      <c r="E277" s="60">
        <f>D277-$D$25</f>
        <v>0.17091592152913293</v>
      </c>
      <c r="F277" s="60">
        <f>E277-$F$256</f>
        <v>-0.20218944549560663</v>
      </c>
      <c r="G277" s="60">
        <f>2^-(F277)</f>
        <v>1.1504429522508248</v>
      </c>
    </row>
    <row r="278" spans="1:7">
      <c r="A278" s="6" t="s">
        <v>75</v>
      </c>
      <c r="B278" s="25">
        <v>19.565650939941406</v>
      </c>
      <c r="C278" s="6" t="s">
        <v>139</v>
      </c>
      <c r="D278" s="60"/>
      <c r="E278" s="60"/>
      <c r="F278" s="60"/>
      <c r="G278" s="60"/>
    </row>
    <row r="279" spans="1:7">
      <c r="A279" s="6" t="s">
        <v>75</v>
      </c>
      <c r="B279" s="42"/>
      <c r="C279" s="6" t="s">
        <v>139</v>
      </c>
      <c r="D279" s="60"/>
      <c r="E279" s="60"/>
      <c r="F279" s="60"/>
      <c r="G279" s="60"/>
    </row>
    <row r="280" spans="1:7">
      <c r="A280" s="6" t="s">
        <v>130</v>
      </c>
      <c r="B280" s="25">
        <v>20.944456100463867</v>
      </c>
      <c r="C280" s="6" t="s">
        <v>139</v>
      </c>
      <c r="D280" s="60">
        <f>AVERAGE(B280:B282)</f>
        <v>20.798452377319336</v>
      </c>
      <c r="E280" s="60">
        <f>D280-$D$28</f>
        <v>0.36391194661458215</v>
      </c>
      <c r="F280" s="60">
        <f>E280-$F$256</f>
        <v>-9.1934204101574157E-3</v>
      </c>
      <c r="G280" s="60">
        <f>2^-(F280)</f>
        <v>1.0063927403325748</v>
      </c>
    </row>
    <row r="281" spans="1:7">
      <c r="A281" s="6" t="s">
        <v>130</v>
      </c>
      <c r="B281" s="25">
        <v>20.69256591796875</v>
      </c>
      <c r="C281" s="6" t="s">
        <v>139</v>
      </c>
      <c r="D281" s="60"/>
      <c r="E281" s="60"/>
      <c r="F281" s="60"/>
      <c r="G281" s="60"/>
    </row>
    <row r="282" spans="1:7">
      <c r="A282" s="6" t="s">
        <v>130</v>
      </c>
      <c r="B282" s="25">
        <v>20.758335113525391</v>
      </c>
      <c r="C282" s="6" t="s">
        <v>139</v>
      </c>
      <c r="D282" s="60"/>
      <c r="E282" s="60"/>
      <c r="F282" s="60"/>
      <c r="G282" s="60"/>
    </row>
    <row r="283" spans="1:7">
      <c r="A283" s="6" t="s">
        <v>131</v>
      </c>
      <c r="B283" s="25">
        <v>22.822391510009766</v>
      </c>
      <c r="C283" s="6" t="s">
        <v>139</v>
      </c>
      <c r="D283" s="60">
        <f>AVERAGE(B283:B285)</f>
        <v>22.290787378946941</v>
      </c>
      <c r="E283" s="60">
        <f>D283-$D$31</f>
        <v>2.3912811279296875</v>
      </c>
      <c r="F283" s="60">
        <f>E283-$F$256</f>
        <v>2.0181757609049478</v>
      </c>
      <c r="G283" s="60">
        <f>2^-(F283)</f>
        <v>0.24687013779070649</v>
      </c>
    </row>
    <row r="284" spans="1:7">
      <c r="A284" s="6" t="s">
        <v>131</v>
      </c>
      <c r="B284" s="25">
        <v>21.519134521484375</v>
      </c>
      <c r="C284" s="6" t="s">
        <v>139</v>
      </c>
      <c r="D284" s="60"/>
      <c r="E284" s="60"/>
      <c r="F284" s="60"/>
      <c r="G284" s="60"/>
    </row>
    <row r="285" spans="1:7">
      <c r="A285" s="6" t="s">
        <v>131</v>
      </c>
      <c r="B285" s="25">
        <v>22.53083610534668</v>
      </c>
      <c r="C285" s="6" t="s">
        <v>139</v>
      </c>
      <c r="D285" s="60"/>
      <c r="E285" s="60"/>
      <c r="F285" s="60"/>
      <c r="G285" s="60"/>
    </row>
    <row r="286" spans="1:7">
      <c r="A286" s="6" t="s">
        <v>132</v>
      </c>
      <c r="B286" s="25">
        <v>20.771272659301758</v>
      </c>
      <c r="C286" s="6" t="s">
        <v>139</v>
      </c>
      <c r="D286" s="60">
        <f>AVERAGE(B286:B288)</f>
        <v>21.111744562784832</v>
      </c>
      <c r="E286" s="60">
        <f>D286-$D$34</f>
        <v>2.6403973897298201</v>
      </c>
      <c r="F286" s="60">
        <f>E286-$F$256</f>
        <v>2.2672920227050803</v>
      </c>
      <c r="G286" s="60">
        <f>2^-(F286)</f>
        <v>0.20771941567655541</v>
      </c>
    </row>
    <row r="287" spans="1:7">
      <c r="A287" s="6" t="s">
        <v>132</v>
      </c>
      <c r="B287" s="25">
        <v>21.552419662475586</v>
      </c>
      <c r="C287" s="6" t="s">
        <v>139</v>
      </c>
      <c r="D287" s="60"/>
      <c r="E287" s="60"/>
      <c r="F287" s="60"/>
      <c r="G287" s="60"/>
    </row>
    <row r="288" spans="1:7">
      <c r="A288" s="6" t="s">
        <v>132</v>
      </c>
      <c r="B288" s="25">
        <v>21.011541366577148</v>
      </c>
      <c r="C288" s="6" t="s">
        <v>139</v>
      </c>
      <c r="D288" s="60"/>
      <c r="E288" s="60"/>
      <c r="F288" s="60"/>
      <c r="G288" s="60"/>
    </row>
    <row r="289" spans="1:7">
      <c r="A289" s="6" t="s">
        <v>133</v>
      </c>
      <c r="B289" s="25">
        <v>22.591945648193359</v>
      </c>
      <c r="C289" s="6" t="s">
        <v>139</v>
      </c>
      <c r="D289" s="60">
        <f>AVERAGE(B289:B291)</f>
        <v>22.102938652038574</v>
      </c>
      <c r="E289" s="60">
        <f>D289-$D$37</f>
        <v>2.254338264465332</v>
      </c>
      <c r="F289" s="60">
        <f>E289-$F$256</f>
        <v>1.8812328974405925</v>
      </c>
      <c r="G289" s="60">
        <f>2^-(F289)</f>
        <v>0.2714516395067918</v>
      </c>
    </row>
    <row r="290" spans="1:7">
      <c r="A290" s="6" t="s">
        <v>133</v>
      </c>
      <c r="B290" s="42"/>
      <c r="C290" s="6" t="s">
        <v>139</v>
      </c>
      <c r="D290" s="60"/>
      <c r="E290" s="60"/>
      <c r="F290" s="60"/>
      <c r="G290" s="60"/>
    </row>
    <row r="291" spans="1:7">
      <c r="A291" s="6" t="s">
        <v>133</v>
      </c>
      <c r="B291" s="25">
        <v>21.613931655883789</v>
      </c>
      <c r="C291" s="6" t="s">
        <v>139</v>
      </c>
      <c r="D291" s="60"/>
      <c r="E291" s="60"/>
      <c r="F291" s="60"/>
      <c r="G291" s="60"/>
    </row>
    <row r="292" spans="1:7">
      <c r="A292" s="6" t="s">
        <v>123</v>
      </c>
      <c r="B292" s="25">
        <v>17.992956161499023</v>
      </c>
      <c r="C292" s="6" t="s">
        <v>140</v>
      </c>
      <c r="D292" s="60">
        <f>AVERAGE(B292:B294)</f>
        <v>17.924421310424805</v>
      </c>
      <c r="E292" s="60">
        <f>D292-$D$4</f>
        <v>-1.569846471150715</v>
      </c>
      <c r="F292" s="60">
        <f>AVERAGE(E292:E300)</f>
        <v>-1.326948589748806</v>
      </c>
      <c r="G292" s="26"/>
    </row>
    <row r="293" spans="1:7">
      <c r="A293" s="6" t="s">
        <v>123</v>
      </c>
      <c r="B293" s="25">
        <v>17.97376823425293</v>
      </c>
      <c r="C293" s="6" t="s">
        <v>140</v>
      </c>
      <c r="D293" s="60"/>
      <c r="E293" s="60"/>
      <c r="F293" s="60"/>
      <c r="G293" s="26"/>
    </row>
    <row r="294" spans="1:7">
      <c r="A294" s="6" t="s">
        <v>123</v>
      </c>
      <c r="B294" s="25">
        <v>17.806539535522461</v>
      </c>
      <c r="C294" s="6" t="s">
        <v>140</v>
      </c>
      <c r="D294" s="60"/>
      <c r="E294" s="60"/>
      <c r="F294" s="60"/>
      <c r="G294" s="26"/>
    </row>
    <row r="295" spans="1:7">
      <c r="A295" s="6" t="s">
        <v>125</v>
      </c>
      <c r="B295" s="25">
        <v>18.339282989501953</v>
      </c>
      <c r="C295" s="6" t="s">
        <v>140</v>
      </c>
      <c r="D295" s="60">
        <f>AVERAGE(B295:B297)</f>
        <v>18.413275400797527</v>
      </c>
      <c r="E295" s="60">
        <f>D295-$D$7</f>
        <v>-1.4233887990315743</v>
      </c>
      <c r="F295" s="60"/>
      <c r="G295" s="26"/>
    </row>
    <row r="296" spans="1:7">
      <c r="A296" s="6" t="s">
        <v>125</v>
      </c>
      <c r="B296" s="25">
        <v>18.360343933105469</v>
      </c>
      <c r="C296" s="6" t="s">
        <v>140</v>
      </c>
      <c r="D296" s="60"/>
      <c r="E296" s="60"/>
      <c r="F296" s="60"/>
      <c r="G296" s="26"/>
    </row>
    <row r="297" spans="1:7">
      <c r="A297" s="6" t="s">
        <v>125</v>
      </c>
      <c r="B297" s="25">
        <v>18.540199279785156</v>
      </c>
      <c r="C297" s="6" t="s">
        <v>140</v>
      </c>
      <c r="D297" s="60"/>
      <c r="E297" s="60"/>
      <c r="F297" s="60"/>
      <c r="G297" s="26"/>
    </row>
    <row r="298" spans="1:7">
      <c r="A298" s="6" t="s">
        <v>126</v>
      </c>
      <c r="B298" s="25">
        <v>18.603965759277344</v>
      </c>
      <c r="C298" s="6" t="s">
        <v>140</v>
      </c>
      <c r="D298" s="60">
        <f>AVERAGE(B298:B300)</f>
        <v>18.773420333862305</v>
      </c>
      <c r="E298" s="60">
        <f>D298-$D$10</f>
        <v>-0.98761049906412879</v>
      </c>
      <c r="F298" s="60"/>
      <c r="G298" s="26"/>
    </row>
    <row r="299" spans="1:7">
      <c r="A299" s="6" t="s">
        <v>126</v>
      </c>
      <c r="B299" s="25">
        <v>18.777111053466797</v>
      </c>
      <c r="C299" s="6" t="s">
        <v>140</v>
      </c>
      <c r="D299" s="60"/>
      <c r="E299" s="60"/>
      <c r="F299" s="60"/>
      <c r="G299" s="26"/>
    </row>
    <row r="300" spans="1:7">
      <c r="A300" s="6" t="s">
        <v>126</v>
      </c>
      <c r="B300" s="25">
        <v>18.939184188842773</v>
      </c>
      <c r="C300" s="6" t="s">
        <v>140</v>
      </c>
      <c r="D300" s="60"/>
      <c r="E300" s="60"/>
      <c r="F300" s="60"/>
      <c r="G300" s="26"/>
    </row>
    <row r="301" spans="1:7">
      <c r="A301" s="6" t="s">
        <v>127</v>
      </c>
      <c r="B301" s="25">
        <v>22.17083740234375</v>
      </c>
      <c r="C301" s="6" t="s">
        <v>140</v>
      </c>
      <c r="D301" s="60">
        <f>AVERAGE(B301:B303)</f>
        <v>22.390565872192383</v>
      </c>
      <c r="E301" s="60">
        <f>D301-$D$13</f>
        <v>0.89510790506998816</v>
      </c>
      <c r="F301" s="60">
        <f>E301-$F$292</f>
        <v>2.2220564948187942</v>
      </c>
      <c r="G301" s="60">
        <f>2^-(F301)</f>
        <v>0.21433561577773755</v>
      </c>
    </row>
    <row r="302" spans="1:7">
      <c r="A302" s="6" t="s">
        <v>127</v>
      </c>
      <c r="B302" s="25">
        <v>22.199699401855469</v>
      </c>
      <c r="C302" s="6" t="s">
        <v>140</v>
      </c>
      <c r="D302" s="60"/>
      <c r="E302" s="60"/>
      <c r="F302" s="60"/>
      <c r="G302" s="60"/>
    </row>
    <row r="303" spans="1:7">
      <c r="A303" s="6" t="s">
        <v>127</v>
      </c>
      <c r="B303" s="25">
        <v>22.80116081237793</v>
      </c>
      <c r="C303" s="6" t="s">
        <v>140</v>
      </c>
      <c r="D303" s="60"/>
      <c r="E303" s="60"/>
      <c r="F303" s="60"/>
      <c r="G303" s="60"/>
    </row>
    <row r="304" spans="1:7">
      <c r="A304" s="6" t="s">
        <v>128</v>
      </c>
      <c r="B304" s="25">
        <v>20.935138702392578</v>
      </c>
      <c r="C304" s="6" t="s">
        <v>140</v>
      </c>
      <c r="D304" s="60">
        <f>AVERAGE(B304:B306)</f>
        <v>20.64046351114909</v>
      </c>
      <c r="E304" s="60">
        <f>D304-$D$16</f>
        <v>1.2498604456583671</v>
      </c>
      <c r="F304" s="60">
        <f>E304-$F$292</f>
        <v>2.5768090354071731</v>
      </c>
      <c r="G304" s="60">
        <f>2^-(F304)</f>
        <v>0.167611258606501</v>
      </c>
    </row>
    <row r="305" spans="1:7">
      <c r="A305" s="6" t="s">
        <v>128</v>
      </c>
      <c r="B305" s="25">
        <v>20.42753791809082</v>
      </c>
      <c r="C305" s="6" t="s">
        <v>140</v>
      </c>
      <c r="D305" s="60"/>
      <c r="E305" s="60"/>
      <c r="F305" s="60"/>
      <c r="G305" s="60"/>
    </row>
    <row r="306" spans="1:7">
      <c r="A306" s="6" t="s">
        <v>128</v>
      </c>
      <c r="B306" s="25">
        <v>20.558713912963867</v>
      </c>
      <c r="C306" s="6" t="s">
        <v>140</v>
      </c>
      <c r="D306" s="60"/>
      <c r="E306" s="60"/>
      <c r="F306" s="60"/>
      <c r="G306" s="60"/>
    </row>
    <row r="307" spans="1:7">
      <c r="A307" s="6" t="s">
        <v>129</v>
      </c>
      <c r="B307" s="25">
        <v>20.923686981201172</v>
      </c>
      <c r="C307" s="6" t="s">
        <v>140</v>
      </c>
      <c r="D307" s="60">
        <f>AVERAGE(B307:B309)</f>
        <v>20.932470321655273</v>
      </c>
      <c r="E307" s="60">
        <f>D307-$D$19</f>
        <v>1.4709157943725586</v>
      </c>
      <c r="F307" s="60">
        <f>E307-$F$292</f>
        <v>2.7978643841213646</v>
      </c>
      <c r="G307" s="60">
        <f>2^-(F307)</f>
        <v>0.14380000348749217</v>
      </c>
    </row>
    <row r="308" spans="1:7">
      <c r="A308" s="6" t="s">
        <v>129</v>
      </c>
      <c r="B308" s="25">
        <v>20.91856575012207</v>
      </c>
      <c r="C308" s="6" t="s">
        <v>140</v>
      </c>
      <c r="D308" s="60"/>
      <c r="E308" s="60"/>
      <c r="F308" s="60"/>
      <c r="G308" s="60"/>
    </row>
    <row r="309" spans="1:7">
      <c r="A309" s="6" t="s">
        <v>129</v>
      </c>
      <c r="B309" s="25">
        <v>20.955158233642578</v>
      </c>
      <c r="C309" s="6" t="s">
        <v>140</v>
      </c>
      <c r="D309" s="60"/>
      <c r="E309" s="60"/>
      <c r="F309" s="60"/>
      <c r="G309" s="60"/>
    </row>
    <row r="310" spans="1:7">
      <c r="A310" s="6" t="s">
        <v>74</v>
      </c>
      <c r="B310" s="25">
        <v>19.218229293823242</v>
      </c>
      <c r="C310" s="6" t="s">
        <v>140</v>
      </c>
      <c r="D310" s="60">
        <f>AVERAGE(B310:B312)</f>
        <v>19.253806114196777</v>
      </c>
      <c r="E310" s="60">
        <f>D310-$D$22</f>
        <v>1.2925148010253906E-2</v>
      </c>
      <c r="F310" s="60">
        <f>E310-$F$292</f>
        <v>1.3398737377590599</v>
      </c>
      <c r="G310" s="60">
        <f>2^-(F310)</f>
        <v>0.39505522898727263</v>
      </c>
    </row>
    <row r="311" spans="1:7">
      <c r="A311" s="6" t="s">
        <v>74</v>
      </c>
      <c r="B311" s="43" t="s">
        <v>87</v>
      </c>
      <c r="C311" s="6" t="s">
        <v>140</v>
      </c>
      <c r="D311" s="60"/>
      <c r="E311" s="60"/>
      <c r="F311" s="60"/>
      <c r="G311" s="60"/>
    </row>
    <row r="312" spans="1:7">
      <c r="A312" s="6" t="s">
        <v>74</v>
      </c>
      <c r="B312" s="25">
        <v>19.289382934570312</v>
      </c>
      <c r="C312" s="6" t="s">
        <v>140</v>
      </c>
      <c r="D312" s="60"/>
      <c r="E312" s="60"/>
      <c r="F312" s="60"/>
      <c r="G312" s="60"/>
    </row>
    <row r="313" spans="1:7">
      <c r="A313" s="6" t="s">
        <v>75</v>
      </c>
      <c r="B313" s="25">
        <v>18.786247253417969</v>
      </c>
      <c r="C313" s="6" t="s">
        <v>140</v>
      </c>
      <c r="D313" s="60">
        <f>AVERAGE(B313:B315)</f>
        <v>19.332070032755535</v>
      </c>
      <c r="E313" s="60">
        <f>D313-$D$25</f>
        <v>-0.12814521789550781</v>
      </c>
      <c r="F313" s="60">
        <f>E313-$F$292</f>
        <v>1.1988033718532982</v>
      </c>
      <c r="G313" s="60">
        <f>2^-(F313)</f>
        <v>0.43563646589737381</v>
      </c>
    </row>
    <row r="314" spans="1:7">
      <c r="A314" s="6" t="s">
        <v>75</v>
      </c>
      <c r="B314" s="25">
        <v>19.731243133544922</v>
      </c>
      <c r="C314" s="6" t="s">
        <v>140</v>
      </c>
      <c r="D314" s="60"/>
      <c r="E314" s="60"/>
      <c r="F314" s="60"/>
      <c r="G314" s="60"/>
    </row>
    <row r="315" spans="1:7">
      <c r="A315" s="6" t="s">
        <v>75</v>
      </c>
      <c r="B315" s="25">
        <v>19.478719711303711</v>
      </c>
      <c r="C315" s="6" t="s">
        <v>140</v>
      </c>
      <c r="D315" s="60"/>
      <c r="E315" s="60"/>
      <c r="F315" s="60"/>
      <c r="G315" s="60"/>
    </row>
    <row r="316" spans="1:7">
      <c r="A316" s="6" t="s">
        <v>130</v>
      </c>
      <c r="B316" s="25">
        <v>21.010116577148438</v>
      </c>
      <c r="C316" s="6" t="s">
        <v>140</v>
      </c>
      <c r="D316" s="60">
        <f>AVERAGE(B316:B318)</f>
        <v>20.959456761678059</v>
      </c>
      <c r="E316" s="60">
        <f>D316-$D$28</f>
        <v>0.52491633097330492</v>
      </c>
      <c r="F316" s="60">
        <f>E316-$F$292</f>
        <v>1.851864920722111</v>
      </c>
      <c r="G316" s="60">
        <f>2^-(F316)</f>
        <v>0.27703402439796426</v>
      </c>
    </row>
    <row r="317" spans="1:7">
      <c r="A317" s="6" t="s">
        <v>130</v>
      </c>
      <c r="B317" s="25">
        <v>20.962301254272461</v>
      </c>
      <c r="C317" s="6" t="s">
        <v>140</v>
      </c>
      <c r="D317" s="60"/>
      <c r="E317" s="60"/>
      <c r="F317" s="60"/>
      <c r="G317" s="60"/>
    </row>
    <row r="318" spans="1:7">
      <c r="A318" s="6" t="s">
        <v>130</v>
      </c>
      <c r="B318" s="25">
        <v>20.905952453613281</v>
      </c>
      <c r="C318" s="6" t="s">
        <v>140</v>
      </c>
      <c r="D318" s="60"/>
      <c r="E318" s="60"/>
      <c r="F318" s="60"/>
      <c r="G318" s="60"/>
    </row>
    <row r="319" spans="1:7">
      <c r="A319" s="6" t="s">
        <v>131</v>
      </c>
      <c r="B319" s="25">
        <v>23.571157455444336</v>
      </c>
      <c r="C319" s="6" t="s">
        <v>140</v>
      </c>
      <c r="D319" s="60">
        <f>AVERAGE(B319:B321)</f>
        <v>23.585079193115234</v>
      </c>
      <c r="E319" s="60">
        <f>D319-$D$31</f>
        <v>3.6855729420979806</v>
      </c>
      <c r="F319" s="60">
        <f>E319-$F$292</f>
        <v>5.0125215318467866</v>
      </c>
      <c r="G319" s="60">
        <f>2^-(F319)</f>
        <v>3.0979946612143729E-2</v>
      </c>
    </row>
    <row r="320" spans="1:7">
      <c r="A320" s="6" t="s">
        <v>131</v>
      </c>
      <c r="B320" s="25">
        <v>23.538494110107422</v>
      </c>
      <c r="C320" s="6" t="s">
        <v>140</v>
      </c>
      <c r="D320" s="60"/>
      <c r="E320" s="60"/>
      <c r="F320" s="60"/>
      <c r="G320" s="60"/>
    </row>
    <row r="321" spans="1:7">
      <c r="A321" s="6" t="s">
        <v>131</v>
      </c>
      <c r="B321" s="25">
        <v>23.645586013793945</v>
      </c>
      <c r="C321" s="6" t="s">
        <v>140</v>
      </c>
      <c r="D321" s="60"/>
      <c r="E321" s="60"/>
      <c r="F321" s="60"/>
      <c r="G321" s="60"/>
    </row>
    <row r="322" spans="1:7">
      <c r="A322" s="6" t="s">
        <v>132</v>
      </c>
      <c r="B322" s="25">
        <v>22.088556289672852</v>
      </c>
      <c r="C322" s="6" t="s">
        <v>140</v>
      </c>
      <c r="D322" s="60">
        <f>AVERAGE(B322:B324)</f>
        <v>22.117446899414062</v>
      </c>
      <c r="E322" s="60">
        <f>D322-$D$34</f>
        <v>3.6460997263590507</v>
      </c>
      <c r="F322" s="60">
        <f>E322-$F$292</f>
        <v>4.9730483161078567</v>
      </c>
      <c r="G322" s="60">
        <f>2^-(F322)</f>
        <v>3.1839283573272169E-2</v>
      </c>
    </row>
    <row r="323" spans="1:7">
      <c r="A323" s="6" t="s">
        <v>132</v>
      </c>
      <c r="B323" s="25">
        <v>22.137895584106445</v>
      </c>
      <c r="C323" s="6" t="s">
        <v>140</v>
      </c>
      <c r="D323" s="60"/>
      <c r="E323" s="60"/>
      <c r="F323" s="60"/>
      <c r="G323" s="60"/>
    </row>
    <row r="324" spans="1:7">
      <c r="A324" s="6" t="s">
        <v>132</v>
      </c>
      <c r="B324" s="25">
        <v>22.125888824462891</v>
      </c>
      <c r="C324" s="6" t="s">
        <v>140</v>
      </c>
      <c r="D324" s="60"/>
      <c r="E324" s="60"/>
      <c r="F324" s="60"/>
      <c r="G324" s="60"/>
    </row>
    <row r="325" spans="1:7">
      <c r="A325" s="6" t="s">
        <v>133</v>
      </c>
      <c r="B325" s="25">
        <v>24.295373916625977</v>
      </c>
      <c r="C325" s="6" t="s">
        <v>140</v>
      </c>
      <c r="D325" s="60">
        <f>AVERAGE(B325:B327)</f>
        <v>24.435042063395183</v>
      </c>
      <c r="E325" s="60">
        <f>D325-$D$37</f>
        <v>4.5864416758219413</v>
      </c>
      <c r="F325" s="60">
        <f>E325-$F$292</f>
        <v>5.9133902655707473</v>
      </c>
      <c r="G325" s="60">
        <f>2^-(F325)</f>
        <v>1.6591748423450375E-2</v>
      </c>
    </row>
    <row r="326" spans="1:7">
      <c r="A326" s="6" t="s">
        <v>133</v>
      </c>
      <c r="B326" s="25">
        <v>24.192262649536133</v>
      </c>
      <c r="C326" s="6" t="s">
        <v>140</v>
      </c>
      <c r="D326" s="60"/>
      <c r="E326" s="60"/>
      <c r="F326" s="60"/>
      <c r="G326" s="60"/>
    </row>
    <row r="327" spans="1:7">
      <c r="A327" s="6" t="s">
        <v>133</v>
      </c>
      <c r="B327" s="25">
        <v>24.817489624023438</v>
      </c>
      <c r="C327" s="6" t="s">
        <v>140</v>
      </c>
      <c r="D327" s="60"/>
      <c r="E327" s="60"/>
      <c r="F327" s="60"/>
      <c r="G327" s="60"/>
    </row>
    <row r="328" spans="1:7">
      <c r="A328" s="6" t="s">
        <v>123</v>
      </c>
      <c r="B328" s="25">
        <v>16.747707366943359</v>
      </c>
      <c r="C328" s="6" t="s">
        <v>141</v>
      </c>
      <c r="D328" s="60">
        <f>AVERAGE(B328:B330)</f>
        <v>16.598725001017254</v>
      </c>
      <c r="E328" s="60">
        <f>D328-$D$4</f>
        <v>-2.8955427805582659</v>
      </c>
      <c r="F328" s="60">
        <f>AVERAGE(E328:E336)</f>
        <v>-2.8733670976426864</v>
      </c>
      <c r="G328" s="26"/>
    </row>
    <row r="329" spans="1:7">
      <c r="A329" s="6" t="s">
        <v>123</v>
      </c>
      <c r="B329" s="25">
        <v>16.51902961730957</v>
      </c>
      <c r="C329" s="6" t="s">
        <v>141</v>
      </c>
      <c r="D329" s="60"/>
      <c r="E329" s="60"/>
      <c r="F329" s="60"/>
      <c r="G329" s="26"/>
    </row>
    <row r="330" spans="1:7">
      <c r="A330" s="6" t="s">
        <v>123</v>
      </c>
      <c r="B330" s="25">
        <v>16.529438018798828</v>
      </c>
      <c r="C330" s="6" t="s">
        <v>141</v>
      </c>
      <c r="D330" s="60"/>
      <c r="E330" s="60"/>
      <c r="F330" s="60"/>
      <c r="G330" s="26"/>
    </row>
    <row r="331" spans="1:7">
      <c r="A331" s="6" t="s">
        <v>125</v>
      </c>
      <c r="B331" s="25">
        <v>16.896955490112305</v>
      </c>
      <c r="C331" s="6" t="s">
        <v>141</v>
      </c>
      <c r="D331" s="60">
        <f>AVERAGE(B331:B333)</f>
        <v>16.908551534016926</v>
      </c>
      <c r="E331" s="60">
        <f>D331-$D$7</f>
        <v>-2.9281126658121757</v>
      </c>
      <c r="F331" s="60"/>
      <c r="G331" s="26"/>
    </row>
    <row r="332" spans="1:7">
      <c r="A332" s="6" t="s">
        <v>125</v>
      </c>
      <c r="B332" s="25">
        <v>16.871070861816406</v>
      </c>
      <c r="C332" s="6" t="s">
        <v>141</v>
      </c>
      <c r="D332" s="60"/>
      <c r="E332" s="60"/>
      <c r="F332" s="60"/>
      <c r="G332" s="26"/>
    </row>
    <row r="333" spans="1:7">
      <c r="A333" s="6" t="s">
        <v>125</v>
      </c>
      <c r="B333" s="25">
        <v>16.95762825012207</v>
      </c>
      <c r="C333" s="6" t="s">
        <v>141</v>
      </c>
      <c r="D333" s="60"/>
      <c r="E333" s="60"/>
      <c r="F333" s="60"/>
      <c r="G333" s="26"/>
    </row>
    <row r="334" spans="1:7">
      <c r="A334" s="6" t="s">
        <v>126</v>
      </c>
      <c r="B334" s="25">
        <v>17.004304885864258</v>
      </c>
      <c r="C334" s="6" t="s">
        <v>141</v>
      </c>
      <c r="D334" s="60">
        <f>AVERAGE(B334:B336)</f>
        <v>16.964584986368816</v>
      </c>
      <c r="E334" s="60">
        <f>D334-$D$10</f>
        <v>-2.7964458465576172</v>
      </c>
      <c r="F334" s="60"/>
      <c r="G334" s="26"/>
    </row>
    <row r="335" spans="1:7">
      <c r="A335" s="6" t="s">
        <v>126</v>
      </c>
      <c r="B335" s="25">
        <v>17.009052276611328</v>
      </c>
      <c r="C335" s="6" t="s">
        <v>141</v>
      </c>
      <c r="D335" s="60"/>
      <c r="E335" s="60"/>
      <c r="F335" s="60"/>
      <c r="G335" s="26"/>
    </row>
    <row r="336" spans="1:7">
      <c r="A336" s="6" t="s">
        <v>126</v>
      </c>
      <c r="B336" s="25">
        <v>16.880397796630859</v>
      </c>
      <c r="C336" s="6" t="s">
        <v>141</v>
      </c>
      <c r="D336" s="60"/>
      <c r="E336" s="60"/>
      <c r="F336" s="60"/>
      <c r="G336" s="26"/>
    </row>
    <row r="337" spans="1:7">
      <c r="A337" s="6" t="s">
        <v>127</v>
      </c>
      <c r="B337" s="25">
        <v>17.861749649047852</v>
      </c>
      <c r="C337" s="6" t="s">
        <v>141</v>
      </c>
      <c r="D337" s="60">
        <f>AVERAGE(B337:B339)</f>
        <v>17.832465489705402</v>
      </c>
      <c r="E337" s="60">
        <f>D337-$D$13</f>
        <v>-3.6629924774169922</v>
      </c>
      <c r="F337" s="60">
        <f>E337-$F$328</f>
        <v>-0.7896253797743058</v>
      </c>
      <c r="G337" s="60">
        <f>2^-(F337)</f>
        <v>1.7286255374061745</v>
      </c>
    </row>
    <row r="338" spans="1:7">
      <c r="A338" s="6" t="s">
        <v>127</v>
      </c>
      <c r="B338" s="25">
        <v>17.722763061523438</v>
      </c>
      <c r="C338" s="6" t="s">
        <v>141</v>
      </c>
      <c r="D338" s="60"/>
      <c r="E338" s="60"/>
      <c r="F338" s="60"/>
      <c r="G338" s="60"/>
    </row>
    <row r="339" spans="1:7">
      <c r="A339" s="6" t="s">
        <v>127</v>
      </c>
      <c r="B339" s="25">
        <v>17.912883758544922</v>
      </c>
      <c r="C339" s="6" t="s">
        <v>141</v>
      </c>
      <c r="D339" s="60"/>
      <c r="E339" s="60"/>
      <c r="F339" s="60"/>
      <c r="G339" s="60"/>
    </row>
    <row r="340" spans="1:7">
      <c r="A340" s="6" t="s">
        <v>128</v>
      </c>
      <c r="B340" s="25">
        <v>17.741918563842773</v>
      </c>
      <c r="C340" s="6" t="s">
        <v>141</v>
      </c>
      <c r="D340" s="60">
        <f>AVERAGE(B340:B342)</f>
        <v>17.445058186848957</v>
      </c>
      <c r="E340" s="60">
        <f>D340-$D$16</f>
        <v>-1.9455448786417655</v>
      </c>
      <c r="F340" s="60">
        <f>E340-$F$328</f>
        <v>0.92782221900092088</v>
      </c>
      <c r="G340" s="60">
        <f>2^-(F340)</f>
        <v>0.52565122571154022</v>
      </c>
    </row>
    <row r="341" spans="1:7">
      <c r="A341" s="6" t="s">
        <v>128</v>
      </c>
      <c r="B341" s="25">
        <v>17.318578720092773</v>
      </c>
      <c r="C341" s="6" t="s">
        <v>141</v>
      </c>
      <c r="D341" s="60"/>
      <c r="E341" s="60"/>
      <c r="F341" s="60"/>
      <c r="G341" s="60"/>
    </row>
    <row r="342" spans="1:7">
      <c r="A342" s="6" t="s">
        <v>128</v>
      </c>
      <c r="B342" s="25">
        <v>17.274677276611328</v>
      </c>
      <c r="C342" s="6" t="s">
        <v>141</v>
      </c>
      <c r="D342" s="60"/>
      <c r="E342" s="60"/>
      <c r="F342" s="60"/>
      <c r="G342" s="60"/>
    </row>
    <row r="343" spans="1:7">
      <c r="A343" s="6" t="s">
        <v>129</v>
      </c>
      <c r="B343" s="25">
        <v>16.270278930664062</v>
      </c>
      <c r="C343" s="6" t="s">
        <v>141</v>
      </c>
      <c r="D343" s="60">
        <f>AVERAGE(B343:B345)</f>
        <v>16.627613703409832</v>
      </c>
      <c r="E343" s="60">
        <f>D343-$D$19</f>
        <v>-2.8339408238728829</v>
      </c>
      <c r="F343" s="60">
        <f>E343-$F$328</f>
        <v>3.9426273769803455E-2</v>
      </c>
      <c r="G343" s="60">
        <f>2^-(F343)</f>
        <v>0.9730418265616857</v>
      </c>
    </row>
    <row r="344" spans="1:7">
      <c r="A344" s="6" t="s">
        <v>129</v>
      </c>
      <c r="B344" s="25">
        <v>16.929792404174805</v>
      </c>
      <c r="C344" s="6" t="s">
        <v>141</v>
      </c>
      <c r="D344" s="60"/>
      <c r="E344" s="60"/>
      <c r="F344" s="60"/>
      <c r="G344" s="60"/>
    </row>
    <row r="345" spans="1:7">
      <c r="A345" s="6" t="s">
        <v>129</v>
      </c>
      <c r="B345" s="25">
        <v>16.682769775390625</v>
      </c>
      <c r="C345" s="6" t="s">
        <v>141</v>
      </c>
      <c r="D345" s="60"/>
      <c r="E345" s="60"/>
      <c r="F345" s="60"/>
      <c r="G345" s="60"/>
    </row>
    <row r="346" spans="1:7">
      <c r="A346" s="6" t="s">
        <v>74</v>
      </c>
      <c r="B346" s="25">
        <v>18.793298721313477</v>
      </c>
      <c r="C346" s="6" t="s">
        <v>141</v>
      </c>
      <c r="D346" s="60">
        <f>AVERAGE(B346:B348)</f>
        <v>18.725353240966797</v>
      </c>
      <c r="E346" s="60">
        <f>D346-$D$22</f>
        <v>-0.51552772521972656</v>
      </c>
      <c r="F346" s="60">
        <f>E346-$F$328</f>
        <v>2.3578393724229598</v>
      </c>
      <c r="G346" s="60">
        <f>2^-(F346)</f>
        <v>0.19508308910300795</v>
      </c>
    </row>
    <row r="347" spans="1:7">
      <c r="A347" s="6" t="s">
        <v>74</v>
      </c>
      <c r="B347" s="25">
        <v>18.6131591796875</v>
      </c>
      <c r="C347" s="6" t="s">
        <v>141</v>
      </c>
      <c r="D347" s="60"/>
      <c r="E347" s="60"/>
      <c r="F347" s="60"/>
      <c r="G347" s="60"/>
    </row>
    <row r="348" spans="1:7">
      <c r="A348" s="6" t="s">
        <v>74</v>
      </c>
      <c r="B348" s="25">
        <v>18.769601821899414</v>
      </c>
      <c r="C348" s="6" t="s">
        <v>141</v>
      </c>
      <c r="D348" s="60"/>
      <c r="E348" s="60"/>
      <c r="F348" s="60"/>
      <c r="G348" s="60"/>
    </row>
    <row r="349" spans="1:7">
      <c r="A349" s="6" t="s">
        <v>75</v>
      </c>
      <c r="B349" s="25">
        <v>19.032251358032227</v>
      </c>
      <c r="C349" s="6" t="s">
        <v>141</v>
      </c>
      <c r="D349" s="60">
        <f>AVERAGE(B349:B351)</f>
        <v>19.050263722737629</v>
      </c>
      <c r="E349" s="60">
        <f>D349-$D$25</f>
        <v>-0.40995152791341383</v>
      </c>
      <c r="F349" s="60">
        <f>E349-$F$328</f>
        <v>2.4634155697292726</v>
      </c>
      <c r="G349" s="60">
        <f>2^-(F349)</f>
        <v>0.18131678997615533</v>
      </c>
    </row>
    <row r="350" spans="1:7">
      <c r="A350" s="6" t="s">
        <v>75</v>
      </c>
      <c r="B350" s="25">
        <v>19.039163589477539</v>
      </c>
      <c r="C350" s="6" t="s">
        <v>141</v>
      </c>
      <c r="D350" s="60"/>
      <c r="E350" s="60"/>
      <c r="F350" s="60"/>
      <c r="G350" s="60"/>
    </row>
    <row r="351" spans="1:7">
      <c r="A351" s="6" t="s">
        <v>75</v>
      </c>
      <c r="B351" s="25">
        <v>19.079376220703125</v>
      </c>
      <c r="C351" s="6" t="s">
        <v>141</v>
      </c>
      <c r="D351" s="60"/>
      <c r="E351" s="60"/>
      <c r="F351" s="60"/>
      <c r="G351" s="60"/>
    </row>
    <row r="352" spans="1:7">
      <c r="A352" s="6" t="s">
        <v>130</v>
      </c>
      <c r="B352" s="25">
        <v>21.132680892944336</v>
      </c>
      <c r="C352" s="6" t="s">
        <v>141</v>
      </c>
      <c r="D352" s="60">
        <f>AVERAGE(B352:B354)</f>
        <v>21.290125528971355</v>
      </c>
      <c r="E352" s="60">
        <f>D352-$D$28</f>
        <v>0.85558509826660156</v>
      </c>
      <c r="F352" s="60">
        <f>E352-$F$328</f>
        <v>3.7289521959092879</v>
      </c>
      <c r="G352" s="60">
        <f>2^-(F352)</f>
        <v>7.5417743928506184E-2</v>
      </c>
    </row>
    <row r="353" spans="1:7">
      <c r="A353" s="6" t="s">
        <v>130</v>
      </c>
      <c r="B353" s="25">
        <v>21.019720077514648</v>
      </c>
      <c r="C353" s="6" t="s">
        <v>141</v>
      </c>
      <c r="D353" s="60"/>
      <c r="E353" s="60"/>
      <c r="F353" s="60"/>
      <c r="G353" s="60"/>
    </row>
    <row r="354" spans="1:7">
      <c r="A354" s="6" t="s">
        <v>130</v>
      </c>
      <c r="B354" s="25">
        <v>21.717975616455078</v>
      </c>
      <c r="C354" s="6" t="s">
        <v>141</v>
      </c>
      <c r="D354" s="60"/>
      <c r="E354" s="60"/>
      <c r="F354" s="60"/>
      <c r="G354" s="60"/>
    </row>
    <row r="355" spans="1:7">
      <c r="A355" s="6" t="s">
        <v>131</v>
      </c>
      <c r="B355" s="25">
        <v>21.63218879699707</v>
      </c>
      <c r="C355" s="6" t="s">
        <v>141</v>
      </c>
      <c r="D355" s="60">
        <f>AVERAGE(B355:B357)</f>
        <v>21.566142400105793</v>
      </c>
      <c r="E355" s="60">
        <f>D355-$D$31</f>
        <v>1.6666361490885393</v>
      </c>
      <c r="F355" s="60">
        <f>E355-$F$328</f>
        <v>4.5400032467312261</v>
      </c>
      <c r="G355" s="60">
        <f>2^-(F355)</f>
        <v>4.2985585079306769E-2</v>
      </c>
    </row>
    <row r="356" spans="1:7">
      <c r="A356" s="6" t="s">
        <v>131</v>
      </c>
      <c r="B356" s="25">
        <v>21.418821334838867</v>
      </c>
      <c r="C356" s="6" t="s">
        <v>141</v>
      </c>
      <c r="D356" s="60"/>
      <c r="E356" s="60"/>
      <c r="F356" s="60"/>
      <c r="G356" s="60"/>
    </row>
    <row r="357" spans="1:7">
      <c r="A357" s="6" t="s">
        <v>131</v>
      </c>
      <c r="B357" s="25">
        <v>21.647417068481445</v>
      </c>
      <c r="C357" s="6" t="s">
        <v>141</v>
      </c>
      <c r="D357" s="60"/>
      <c r="E357" s="60"/>
      <c r="F357" s="60"/>
      <c r="G357" s="60"/>
    </row>
    <row r="358" spans="1:7">
      <c r="A358" s="6" t="s">
        <v>132</v>
      </c>
      <c r="B358" s="25">
        <v>20.09943962097168</v>
      </c>
      <c r="C358" s="6" t="s">
        <v>141</v>
      </c>
      <c r="D358" s="60">
        <f>AVERAGE(B358:B360)</f>
        <v>20.071615219116211</v>
      </c>
      <c r="E358" s="60">
        <f>D358-$D$34</f>
        <v>1.6002680460611991</v>
      </c>
      <c r="F358" s="60">
        <f>E358-$F$328</f>
        <v>4.4736351437038859</v>
      </c>
      <c r="G358" s="60">
        <f>2^-(F358)</f>
        <v>4.5009235059977538E-2</v>
      </c>
    </row>
    <row r="359" spans="1:7">
      <c r="A359" s="6" t="s">
        <v>132</v>
      </c>
      <c r="B359" s="25">
        <v>19.989553451538086</v>
      </c>
      <c r="C359" s="6" t="s">
        <v>141</v>
      </c>
      <c r="D359" s="60"/>
      <c r="E359" s="60"/>
      <c r="F359" s="60"/>
      <c r="G359" s="60"/>
    </row>
    <row r="360" spans="1:7">
      <c r="A360" s="6" t="s">
        <v>132</v>
      </c>
      <c r="B360" s="25">
        <v>20.125852584838867</v>
      </c>
      <c r="C360" s="6" t="s">
        <v>141</v>
      </c>
      <c r="D360" s="60"/>
      <c r="E360" s="60"/>
      <c r="F360" s="60"/>
      <c r="G360" s="60"/>
    </row>
    <row r="361" spans="1:7">
      <c r="A361" s="6" t="s">
        <v>133</v>
      </c>
      <c r="B361" s="25">
        <v>21.845401763916016</v>
      </c>
      <c r="C361" s="6" t="s">
        <v>141</v>
      </c>
      <c r="D361" s="60">
        <f>AVERAGE(B361:B363)</f>
        <v>21.127056757609051</v>
      </c>
      <c r="E361" s="60">
        <f>D361-$D$37</f>
        <v>1.2784563700358085</v>
      </c>
      <c r="F361" s="60">
        <f>E361-$F$328</f>
        <v>4.1518234676784953</v>
      </c>
      <c r="G361" s="60">
        <f>2^-(F361)</f>
        <v>5.6257003960029764E-2</v>
      </c>
    </row>
    <row r="362" spans="1:7">
      <c r="A362" s="6" t="s">
        <v>133</v>
      </c>
      <c r="B362" s="25">
        <v>20.121330261230469</v>
      </c>
      <c r="C362" s="6" t="s">
        <v>141</v>
      </c>
      <c r="D362" s="60"/>
      <c r="E362" s="60"/>
      <c r="F362" s="60"/>
      <c r="G362" s="60"/>
    </row>
    <row r="363" spans="1:7">
      <c r="A363" s="6" t="s">
        <v>133</v>
      </c>
      <c r="B363" s="25">
        <v>21.414438247680664</v>
      </c>
      <c r="C363" s="6" t="s">
        <v>141</v>
      </c>
      <c r="D363" s="60"/>
      <c r="E363" s="60"/>
      <c r="F363" s="60"/>
      <c r="G363" s="60"/>
    </row>
    <row r="364" spans="1:7">
      <c r="A364" s="6" t="s">
        <v>123</v>
      </c>
      <c r="B364" s="44">
        <v>18.718567</v>
      </c>
      <c r="C364" s="6" t="s">
        <v>142</v>
      </c>
      <c r="D364" s="61">
        <f>AVERAGE(B364:B366)</f>
        <v>18.721059</v>
      </c>
      <c r="E364" s="60">
        <f>D364-$D$4</f>
        <v>-0.77320878157551931</v>
      </c>
      <c r="F364" s="60">
        <f>AVERAGE(E364:E372)</f>
        <v>-0.39289127144368646</v>
      </c>
      <c r="G364" s="26"/>
    </row>
    <row r="365" spans="1:7">
      <c r="A365" s="6" t="s">
        <v>123</v>
      </c>
      <c r="B365" s="44">
        <v>18.855293</v>
      </c>
      <c r="C365" s="6" t="s">
        <v>142</v>
      </c>
      <c r="D365" s="61"/>
      <c r="E365" s="60"/>
      <c r="F365" s="60"/>
      <c r="G365" s="26"/>
    </row>
    <row r="366" spans="1:7">
      <c r="A366" s="6" t="s">
        <v>123</v>
      </c>
      <c r="B366" s="44">
        <v>18.589317000000001</v>
      </c>
      <c r="C366" s="6" t="s">
        <v>142</v>
      </c>
      <c r="D366" s="61"/>
      <c r="E366" s="60"/>
      <c r="F366" s="60"/>
      <c r="G366" s="26"/>
    </row>
    <row r="367" spans="1:7">
      <c r="A367" s="6" t="s">
        <v>125</v>
      </c>
      <c r="B367" s="44">
        <v>19.648112999999999</v>
      </c>
      <c r="C367" s="6" t="s">
        <v>142</v>
      </c>
      <c r="D367" s="61">
        <f>AVERAGE(B367:B369)</f>
        <v>19.659826666666664</v>
      </c>
      <c r="E367" s="60">
        <f>D367-$D$7</f>
        <v>-0.17683753316243767</v>
      </c>
      <c r="F367" s="60"/>
      <c r="G367" s="26"/>
    </row>
    <row r="368" spans="1:7">
      <c r="A368" s="6" t="s">
        <v>125</v>
      </c>
      <c r="B368" s="44">
        <v>19.689571000000001</v>
      </c>
      <c r="C368" s="6" t="s">
        <v>142</v>
      </c>
      <c r="D368" s="61"/>
      <c r="E368" s="60"/>
      <c r="F368" s="60"/>
      <c r="G368" s="26"/>
    </row>
    <row r="369" spans="1:7">
      <c r="A369" s="6" t="s">
        <v>125</v>
      </c>
      <c r="B369" s="44">
        <v>19.641795999999999</v>
      </c>
      <c r="C369" s="6" t="s">
        <v>142</v>
      </c>
      <c r="D369" s="61"/>
      <c r="E369" s="60"/>
      <c r="F369" s="60"/>
      <c r="G369" s="26"/>
    </row>
    <row r="370" spans="1:7">
      <c r="A370" s="6" t="s">
        <v>126</v>
      </c>
      <c r="B370" s="44">
        <v>19.770388000000001</v>
      </c>
      <c r="C370" s="6" t="s">
        <v>142</v>
      </c>
      <c r="D370" s="61">
        <f>AVERAGE(B370:B372)</f>
        <v>19.532403333333331</v>
      </c>
      <c r="E370" s="60">
        <f>D370-$D$10</f>
        <v>-0.22862749959310236</v>
      </c>
      <c r="F370" s="60"/>
      <c r="G370" s="26"/>
    </row>
    <row r="371" spans="1:7">
      <c r="A371" s="6" t="s">
        <v>126</v>
      </c>
      <c r="B371" s="44">
        <v>19.252443</v>
      </c>
      <c r="C371" s="6" t="s">
        <v>142</v>
      </c>
      <c r="D371" s="61"/>
      <c r="E371" s="60"/>
      <c r="F371" s="60"/>
      <c r="G371" s="26"/>
    </row>
    <row r="372" spans="1:7">
      <c r="A372" s="6" t="s">
        <v>126</v>
      </c>
      <c r="B372" s="44">
        <v>19.574379</v>
      </c>
      <c r="C372" s="6" t="s">
        <v>142</v>
      </c>
      <c r="D372" s="61"/>
      <c r="E372" s="60"/>
      <c r="F372" s="60"/>
      <c r="G372" s="26"/>
    </row>
    <row r="373" spans="1:7">
      <c r="A373" s="6" t="s">
        <v>127</v>
      </c>
      <c r="B373" s="44">
        <v>20.668268000000001</v>
      </c>
      <c r="C373" s="6" t="s">
        <v>142</v>
      </c>
      <c r="D373" s="61">
        <f>AVERAGE(B373:B375)</f>
        <v>20.575036666666666</v>
      </c>
      <c r="E373" s="60">
        <f>D373-$D$13</f>
        <v>-0.9204213004557289</v>
      </c>
      <c r="F373" s="60">
        <f>E373-$F$364</f>
        <v>-0.52753002901204238</v>
      </c>
      <c r="G373" s="60">
        <f>2^-(F373)</f>
        <v>1.4414592265585993</v>
      </c>
    </row>
    <row r="374" spans="1:7">
      <c r="A374" s="6" t="s">
        <v>127</v>
      </c>
      <c r="B374" s="44">
        <v>20.615331999999999</v>
      </c>
      <c r="C374" s="6" t="s">
        <v>142</v>
      </c>
      <c r="D374" s="61"/>
      <c r="E374" s="60"/>
      <c r="F374" s="60"/>
      <c r="G374" s="60"/>
    </row>
    <row r="375" spans="1:7">
      <c r="A375" s="6" t="s">
        <v>127</v>
      </c>
      <c r="B375" s="44">
        <v>20.441510000000001</v>
      </c>
      <c r="C375" s="6" t="s">
        <v>142</v>
      </c>
      <c r="D375" s="61"/>
      <c r="E375" s="60"/>
      <c r="F375" s="60"/>
      <c r="G375" s="60"/>
    </row>
    <row r="376" spans="1:7">
      <c r="A376" s="6" t="s">
        <v>128</v>
      </c>
      <c r="B376" s="44">
        <v>19.373529999999999</v>
      </c>
      <c r="C376" s="6" t="s">
        <v>142</v>
      </c>
      <c r="D376" s="61">
        <f>AVERAGE(B376:B378)</f>
        <v>19.468570333333332</v>
      </c>
      <c r="E376" s="60">
        <f>D376-$D$16</f>
        <v>7.7967267842609544E-2</v>
      </c>
      <c r="F376" s="60">
        <f>E376-$F$364</f>
        <v>0.47085853928629601</v>
      </c>
      <c r="G376" s="60">
        <f>2^-(F376)</f>
        <v>0.72153508871086169</v>
      </c>
    </row>
    <row r="377" spans="1:7">
      <c r="A377" s="6" t="s">
        <v>128</v>
      </c>
      <c r="B377" s="44">
        <v>19.604769000000001</v>
      </c>
      <c r="C377" s="6" t="s">
        <v>142</v>
      </c>
      <c r="D377" s="61"/>
      <c r="E377" s="60"/>
      <c r="F377" s="60"/>
      <c r="G377" s="60"/>
    </row>
    <row r="378" spans="1:7">
      <c r="A378" s="6" t="s">
        <v>128</v>
      </c>
      <c r="B378" s="44">
        <v>19.427412</v>
      </c>
      <c r="C378" s="6" t="s">
        <v>142</v>
      </c>
      <c r="D378" s="61"/>
      <c r="E378" s="60"/>
      <c r="F378" s="60"/>
      <c r="G378" s="60"/>
    </row>
    <row r="379" spans="1:7">
      <c r="A379" s="6" t="s">
        <v>129</v>
      </c>
      <c r="B379" s="44">
        <v>20.406283999999999</v>
      </c>
      <c r="C379" s="6" t="s">
        <v>142</v>
      </c>
      <c r="D379" s="61">
        <f>AVERAGE(B379:B381)</f>
        <v>20.474528000000003</v>
      </c>
      <c r="E379" s="60">
        <f>D379-$D$19</f>
        <v>1.0129734727172881</v>
      </c>
      <c r="F379" s="60">
        <f>E379-$F$364</f>
        <v>1.4058647441609746</v>
      </c>
      <c r="G379" s="60">
        <f>2^-(F379)</f>
        <v>0.37739187179120731</v>
      </c>
    </row>
    <row r="380" spans="1:7">
      <c r="A380" s="6" t="s">
        <v>129</v>
      </c>
      <c r="B380" s="44">
        <v>20.515550000000001</v>
      </c>
      <c r="C380" s="6" t="s">
        <v>142</v>
      </c>
      <c r="D380" s="61"/>
      <c r="E380" s="60"/>
      <c r="F380" s="60"/>
      <c r="G380" s="60"/>
    </row>
    <row r="381" spans="1:7">
      <c r="A381" s="6" t="s">
        <v>129</v>
      </c>
      <c r="B381" s="44">
        <v>20.501750000000001</v>
      </c>
      <c r="C381" s="6" t="s">
        <v>142</v>
      </c>
      <c r="D381" s="61"/>
      <c r="E381" s="60"/>
      <c r="F381" s="60"/>
      <c r="G381" s="60"/>
    </row>
    <row r="382" spans="1:7">
      <c r="A382" s="6" t="s">
        <v>74</v>
      </c>
      <c r="B382" s="44">
        <v>19.393507</v>
      </c>
      <c r="C382" s="6" t="s">
        <v>142</v>
      </c>
      <c r="D382" s="61">
        <f>AVERAGE(B382:B384)</f>
        <v>19.512639333333333</v>
      </c>
      <c r="E382" s="60">
        <f>D382-$D$22</f>
        <v>0.27175836714680912</v>
      </c>
      <c r="F382" s="60">
        <f>E382-$F$364</f>
        <v>0.66464963859049564</v>
      </c>
      <c r="G382" s="60">
        <f>2^-(F382)</f>
        <v>0.6308418870430883</v>
      </c>
    </row>
    <row r="383" spans="1:7">
      <c r="A383" s="6" t="s">
        <v>74</v>
      </c>
      <c r="B383" s="44">
        <v>19.916664000000001</v>
      </c>
      <c r="C383" s="6" t="s">
        <v>142</v>
      </c>
      <c r="D383" s="61"/>
      <c r="E383" s="60"/>
      <c r="F383" s="60"/>
      <c r="G383" s="60"/>
    </row>
    <row r="384" spans="1:7">
      <c r="A384" s="6" t="s">
        <v>74</v>
      </c>
      <c r="B384" s="44">
        <v>19.227747000000001</v>
      </c>
      <c r="C384" s="6" t="s">
        <v>142</v>
      </c>
      <c r="D384" s="61"/>
      <c r="E384" s="60"/>
      <c r="F384" s="60"/>
      <c r="G384" s="60"/>
    </row>
    <row r="385" spans="1:7">
      <c r="A385" s="6" t="s">
        <v>75</v>
      </c>
      <c r="B385" s="44">
        <v>20.001861999999999</v>
      </c>
      <c r="C385" s="6" t="s">
        <v>142</v>
      </c>
      <c r="D385" s="61">
        <f>AVERAGE(B385:B387)</f>
        <v>19.639124666666664</v>
      </c>
      <c r="E385" s="60">
        <f>D385-$D$25</f>
        <v>0.17890941601562105</v>
      </c>
      <c r="F385" s="60">
        <f>E385-$F$364</f>
        <v>0.57180068745930757</v>
      </c>
      <c r="G385" s="60">
        <f>2^-(F385)</f>
        <v>0.67277654388865882</v>
      </c>
    </row>
    <row r="386" spans="1:7">
      <c r="A386" s="6" t="s">
        <v>75</v>
      </c>
      <c r="B386" s="44">
        <v>19.615755</v>
      </c>
      <c r="C386" s="6" t="s">
        <v>142</v>
      </c>
      <c r="D386" s="61"/>
      <c r="E386" s="60"/>
      <c r="F386" s="60"/>
      <c r="G386" s="60"/>
    </row>
    <row r="387" spans="1:7">
      <c r="A387" s="6" t="s">
        <v>75</v>
      </c>
      <c r="B387" s="44">
        <v>19.299757</v>
      </c>
      <c r="C387" s="6" t="s">
        <v>142</v>
      </c>
      <c r="D387" s="61"/>
      <c r="E387" s="60"/>
      <c r="F387" s="60"/>
      <c r="G387" s="60"/>
    </row>
    <row r="388" spans="1:7">
      <c r="A388" s="6" t="s">
        <v>130</v>
      </c>
      <c r="B388" s="44">
        <v>19.94755</v>
      </c>
      <c r="C388" s="6" t="s">
        <v>142</v>
      </c>
      <c r="D388" s="61">
        <f>AVERAGE(B388:B390)</f>
        <v>19.871762666666665</v>
      </c>
      <c r="E388" s="60">
        <f>D388-$D$28</f>
        <v>-0.56277776403808843</v>
      </c>
      <c r="F388" s="60">
        <f>E388-$F$364</f>
        <v>-0.16988649259440197</v>
      </c>
      <c r="G388" s="60">
        <f>2^-(F388)</f>
        <v>1.1249699715639907</v>
      </c>
    </row>
    <row r="389" spans="1:7">
      <c r="A389" s="6" t="s">
        <v>130</v>
      </c>
      <c r="B389" s="44">
        <v>19.687975000000002</v>
      </c>
      <c r="C389" s="6" t="s">
        <v>142</v>
      </c>
      <c r="D389" s="61"/>
      <c r="E389" s="60"/>
      <c r="F389" s="60"/>
      <c r="G389" s="60"/>
    </row>
    <row r="390" spans="1:7">
      <c r="A390" s="6" t="s">
        <v>130</v>
      </c>
      <c r="B390" s="44">
        <v>19.979762999999998</v>
      </c>
      <c r="C390" s="6" t="s">
        <v>142</v>
      </c>
      <c r="D390" s="61"/>
      <c r="E390" s="60"/>
      <c r="F390" s="60"/>
      <c r="G390" s="60"/>
    </row>
    <row r="391" spans="1:7">
      <c r="A391" s="6" t="s">
        <v>143</v>
      </c>
      <c r="B391" s="44">
        <v>21.951622</v>
      </c>
      <c r="C391" s="6" t="s">
        <v>142</v>
      </c>
      <c r="D391" s="61">
        <f>AVERAGE(B391:B393)</f>
        <v>21.984929333333337</v>
      </c>
      <c r="E391" s="60">
        <f>D391-$D$31</f>
        <v>2.0854230823160833</v>
      </c>
      <c r="F391" s="60">
        <f>E391-$F$364</f>
        <v>2.4783143537597696</v>
      </c>
      <c r="G391" s="60">
        <f>2^-(F391)</f>
        <v>0.17945395773061137</v>
      </c>
    </row>
    <row r="392" spans="1:7">
      <c r="A392" s="6" t="s">
        <v>143</v>
      </c>
      <c r="B392" s="44">
        <v>22.044401000000001</v>
      </c>
      <c r="C392" s="6" t="s">
        <v>142</v>
      </c>
      <c r="D392" s="61"/>
      <c r="E392" s="60"/>
      <c r="F392" s="60"/>
      <c r="G392" s="60"/>
    </row>
    <row r="393" spans="1:7">
      <c r="A393" s="6" t="s">
        <v>143</v>
      </c>
      <c r="B393" s="44">
        <v>21.958765</v>
      </c>
      <c r="C393" s="6" t="s">
        <v>142</v>
      </c>
      <c r="D393" s="61"/>
      <c r="E393" s="60"/>
      <c r="F393" s="60"/>
      <c r="G393" s="60"/>
    </row>
    <row r="394" spans="1:7">
      <c r="A394" s="6" t="s">
        <v>144</v>
      </c>
      <c r="B394" s="44">
        <v>20.172955999999999</v>
      </c>
      <c r="C394" s="6" t="s">
        <v>142</v>
      </c>
      <c r="D394" s="61">
        <f>AVERAGE(B394:B396)</f>
        <v>20.241075333333331</v>
      </c>
      <c r="E394" s="60">
        <f>D394-$D$34</f>
        <v>1.7697281602783193</v>
      </c>
      <c r="F394" s="60">
        <f>E394-$F$364</f>
        <v>2.1626194317220055</v>
      </c>
      <c r="G394" s="60">
        <f>2^-(F394)</f>
        <v>0.22335037287459311</v>
      </c>
    </row>
    <row r="395" spans="1:7">
      <c r="A395" s="6" t="s">
        <v>144</v>
      </c>
      <c r="B395" s="44">
        <v>20.243335999999999</v>
      </c>
      <c r="C395" s="6" t="s">
        <v>142</v>
      </c>
      <c r="D395" s="61"/>
      <c r="E395" s="60"/>
      <c r="F395" s="60"/>
      <c r="G395" s="60"/>
    </row>
    <row r="396" spans="1:7">
      <c r="A396" s="6" t="s">
        <v>144</v>
      </c>
      <c r="B396" s="44">
        <v>20.306933999999998</v>
      </c>
      <c r="C396" s="6" t="s">
        <v>142</v>
      </c>
      <c r="D396" s="61"/>
      <c r="E396" s="60"/>
      <c r="F396" s="60"/>
      <c r="G396" s="60"/>
    </row>
    <row r="397" spans="1:7">
      <c r="A397" s="6" t="s">
        <v>145</v>
      </c>
      <c r="B397" s="44">
        <v>22.943519999999999</v>
      </c>
      <c r="C397" s="6" t="s">
        <v>142</v>
      </c>
      <c r="D397" s="61">
        <f>AVERAGE(B397:B399)</f>
        <v>22.948103000000003</v>
      </c>
      <c r="E397" s="60">
        <f>D397-$D$37</f>
        <v>3.0995026124267611</v>
      </c>
      <c r="F397" s="60">
        <f>E397-$F$364</f>
        <v>3.4923938838704474</v>
      </c>
      <c r="G397" s="60">
        <f>2^-(F397)</f>
        <v>8.8855575545473409E-2</v>
      </c>
    </row>
    <row r="398" spans="1:7">
      <c r="A398" s="6" t="s">
        <v>145</v>
      </c>
      <c r="B398" s="44">
        <v>22.925077000000002</v>
      </c>
      <c r="C398" s="6" t="s">
        <v>142</v>
      </c>
      <c r="D398" s="61"/>
      <c r="E398" s="60"/>
      <c r="F398" s="60"/>
      <c r="G398" s="60"/>
    </row>
    <row r="399" spans="1:7">
      <c r="A399" s="6" t="s">
        <v>145</v>
      </c>
      <c r="B399" s="44">
        <v>22.975712000000001</v>
      </c>
      <c r="C399" s="6" t="s">
        <v>142</v>
      </c>
      <c r="D399" s="61"/>
      <c r="E399" s="60"/>
      <c r="F399" s="60"/>
      <c r="G399" s="60"/>
    </row>
    <row r="400" spans="1:7">
      <c r="A400" s="6" t="s">
        <v>123</v>
      </c>
      <c r="B400" s="6">
        <v>16.527076999999998</v>
      </c>
      <c r="C400" s="6" t="s">
        <v>146</v>
      </c>
      <c r="D400" s="61">
        <f>AVERAGE(B400:B402)</f>
        <v>16.333757000000002</v>
      </c>
      <c r="E400" s="60">
        <f>D400-$D$4</f>
        <v>-3.1605107815755176</v>
      </c>
      <c r="F400" s="60">
        <f>AVERAGE(E400:E408)</f>
        <v>-2.9345183825547956</v>
      </c>
      <c r="G400" s="26"/>
    </row>
    <row r="401" spans="1:7">
      <c r="A401" s="6" t="s">
        <v>123</v>
      </c>
      <c r="B401" s="6">
        <v>16.157990000000002</v>
      </c>
      <c r="C401" s="6" t="s">
        <v>146</v>
      </c>
      <c r="D401" s="61"/>
      <c r="E401" s="60"/>
      <c r="F401" s="60"/>
      <c r="G401" s="26"/>
    </row>
    <row r="402" spans="1:7">
      <c r="A402" s="6" t="s">
        <v>123</v>
      </c>
      <c r="B402" s="6">
        <v>16.316203999999999</v>
      </c>
      <c r="C402" s="6" t="s">
        <v>146</v>
      </c>
      <c r="D402" s="61"/>
      <c r="E402" s="60"/>
      <c r="F402" s="60"/>
      <c r="G402" s="26"/>
    </row>
    <row r="403" spans="1:7">
      <c r="A403" s="6" t="s">
        <v>125</v>
      </c>
      <c r="B403" s="6">
        <v>17.204333999999999</v>
      </c>
      <c r="C403" s="6" t="s">
        <v>146</v>
      </c>
      <c r="D403" s="61">
        <f>AVERAGE(B403:B405)</f>
        <v>17.158026666666668</v>
      </c>
      <c r="E403" s="60">
        <f>D403-$D$7</f>
        <v>-2.6786375331624335</v>
      </c>
      <c r="F403" s="60"/>
      <c r="G403" s="26"/>
    </row>
    <row r="404" spans="1:7">
      <c r="A404" s="6" t="s">
        <v>125</v>
      </c>
      <c r="B404" s="6">
        <v>17.061813000000001</v>
      </c>
      <c r="C404" s="6" t="s">
        <v>146</v>
      </c>
      <c r="D404" s="61"/>
      <c r="E404" s="60"/>
      <c r="F404" s="60"/>
      <c r="G404" s="26"/>
    </row>
    <row r="405" spans="1:7">
      <c r="A405" s="6" t="s">
        <v>125</v>
      </c>
      <c r="B405" s="6">
        <v>17.207933000000001</v>
      </c>
      <c r="C405" s="6" t="s">
        <v>146</v>
      </c>
      <c r="D405" s="61"/>
      <c r="E405" s="60"/>
      <c r="F405" s="60"/>
      <c r="G405" s="26"/>
    </row>
    <row r="406" spans="1:7">
      <c r="A406" s="6" t="s">
        <v>126</v>
      </c>
      <c r="B406" s="6">
        <v>17.593457999999998</v>
      </c>
      <c r="C406" s="6" t="s">
        <v>146</v>
      </c>
      <c r="D406" s="61">
        <f>AVERAGE(B406:B408)</f>
        <v>16.796623999999998</v>
      </c>
      <c r="E406" s="60">
        <f>D406-$D$10</f>
        <v>-2.9644068329264357</v>
      </c>
      <c r="F406" s="60"/>
      <c r="G406" s="26"/>
    </row>
    <row r="407" spans="1:7">
      <c r="A407" s="6" t="s">
        <v>126</v>
      </c>
      <c r="B407" s="6">
        <v>16.518412000000001</v>
      </c>
      <c r="C407" s="6" t="s">
        <v>146</v>
      </c>
      <c r="D407" s="61"/>
      <c r="E407" s="60"/>
      <c r="F407" s="60"/>
      <c r="G407" s="26"/>
    </row>
    <row r="408" spans="1:7">
      <c r="A408" s="6" t="s">
        <v>126</v>
      </c>
      <c r="B408" s="6">
        <v>16.278002000000001</v>
      </c>
      <c r="C408" s="6" t="s">
        <v>146</v>
      </c>
      <c r="D408" s="61"/>
      <c r="E408" s="60"/>
      <c r="F408" s="60"/>
      <c r="G408" s="26"/>
    </row>
    <row r="409" spans="1:7">
      <c r="A409" s="6" t="s">
        <v>127</v>
      </c>
      <c r="B409" s="6">
        <v>18.353788000000002</v>
      </c>
      <c r="C409" s="6" t="s">
        <v>146</v>
      </c>
      <c r="D409" s="61">
        <f>AVERAGE(B409:B411)</f>
        <v>18.236755000000002</v>
      </c>
      <c r="E409" s="60">
        <f>D409-$D$13</f>
        <v>-3.2587029671223924</v>
      </c>
      <c r="F409" s="60">
        <f>E409-$F$400</f>
        <v>-0.3241845845675968</v>
      </c>
      <c r="G409" s="60">
        <f>2^-(F409)</f>
        <v>1.2519566290875721</v>
      </c>
    </row>
    <row r="410" spans="1:7">
      <c r="A410" s="6" t="s">
        <v>127</v>
      </c>
      <c r="B410" s="6">
        <v>18.167397000000001</v>
      </c>
      <c r="C410" s="6" t="s">
        <v>146</v>
      </c>
      <c r="D410" s="61"/>
      <c r="E410" s="60"/>
      <c r="F410" s="60"/>
      <c r="G410" s="60"/>
    </row>
    <row r="411" spans="1:7">
      <c r="A411" s="6" t="s">
        <v>127</v>
      </c>
      <c r="B411" s="6">
        <v>18.189080000000001</v>
      </c>
      <c r="C411" s="6" t="s">
        <v>146</v>
      </c>
      <c r="D411" s="61"/>
      <c r="E411" s="60"/>
      <c r="F411" s="60"/>
      <c r="G411" s="60"/>
    </row>
    <row r="412" spans="1:7">
      <c r="A412" s="6" t="s">
        <v>128</v>
      </c>
      <c r="B412" s="6">
        <v>17.339693</v>
      </c>
      <c r="C412" s="6" t="s">
        <v>146</v>
      </c>
      <c r="D412" s="61">
        <f>AVERAGE(B412:B414)</f>
        <v>17.347669</v>
      </c>
      <c r="E412" s="60">
        <f>D412-$D$16</f>
        <v>-2.0429340654907229</v>
      </c>
      <c r="F412" s="60">
        <f>E412-$F$400</f>
        <v>0.89158431706407271</v>
      </c>
      <c r="G412" s="60">
        <f>2^-(F412)</f>
        <v>0.53902185822383608</v>
      </c>
    </row>
    <row r="413" spans="1:7">
      <c r="A413" s="6" t="s">
        <v>128</v>
      </c>
      <c r="B413" s="6">
        <v>17.329666</v>
      </c>
      <c r="C413" s="6" t="s">
        <v>146</v>
      </c>
      <c r="D413" s="61"/>
      <c r="E413" s="60"/>
      <c r="F413" s="60"/>
      <c r="G413" s="60"/>
    </row>
    <row r="414" spans="1:7">
      <c r="A414" s="6" t="s">
        <v>128</v>
      </c>
      <c r="B414" s="6">
        <v>17.373647999999999</v>
      </c>
      <c r="C414" s="6" t="s">
        <v>146</v>
      </c>
      <c r="D414" s="61"/>
      <c r="E414" s="60"/>
      <c r="F414" s="60"/>
      <c r="G414" s="60"/>
    </row>
    <row r="415" spans="1:7">
      <c r="A415" s="6" t="s">
        <v>129</v>
      </c>
      <c r="B415" s="6">
        <v>17.927668000000001</v>
      </c>
      <c r="C415" s="6" t="s">
        <v>146</v>
      </c>
      <c r="D415" s="61">
        <f>AVERAGE(B415:B417)</f>
        <v>17.67164</v>
      </c>
      <c r="E415" s="60">
        <f>D415-$D$19</f>
        <v>-1.7899145272827148</v>
      </c>
      <c r="F415" s="60">
        <f>E415-$F$400</f>
        <v>1.1446038552720808</v>
      </c>
      <c r="G415" s="60">
        <f>2^-(F415)</f>
        <v>0.45231387105892162</v>
      </c>
    </row>
    <row r="416" spans="1:7">
      <c r="A416" s="6" t="s">
        <v>129</v>
      </c>
      <c r="B416" s="6">
        <v>17.460526000000002</v>
      </c>
      <c r="C416" s="6" t="s">
        <v>146</v>
      </c>
      <c r="D416" s="61"/>
      <c r="E416" s="60"/>
      <c r="F416" s="60"/>
      <c r="G416" s="60"/>
    </row>
    <row r="417" spans="1:7">
      <c r="A417" s="6" t="s">
        <v>129</v>
      </c>
      <c r="B417" s="6">
        <v>17.626726000000001</v>
      </c>
      <c r="C417" s="6" t="s">
        <v>146</v>
      </c>
      <c r="D417" s="61"/>
      <c r="E417" s="60"/>
      <c r="F417" s="60"/>
      <c r="G417" s="60"/>
    </row>
    <row r="418" spans="1:7">
      <c r="A418" s="6" t="s">
        <v>74</v>
      </c>
      <c r="B418" s="6">
        <v>18.231418999999999</v>
      </c>
      <c r="C418" s="6" t="s">
        <v>146</v>
      </c>
      <c r="D418" s="61">
        <f>AVERAGE(B418:B420)</f>
        <v>18.125540666666666</v>
      </c>
      <c r="E418" s="60">
        <f>D418-$D$22</f>
        <v>-1.1153402995198576</v>
      </c>
      <c r="F418" s="60">
        <f>E418-$F$400</f>
        <v>1.819178083034938</v>
      </c>
      <c r="G418" s="60">
        <f>2^-(F418)</f>
        <v>0.28338237095231283</v>
      </c>
    </row>
    <row r="419" spans="1:7">
      <c r="A419" s="6" t="s">
        <v>74</v>
      </c>
      <c r="B419" s="6">
        <v>18.323370000000001</v>
      </c>
      <c r="C419" s="6" t="s">
        <v>146</v>
      </c>
      <c r="D419" s="61"/>
      <c r="E419" s="60"/>
      <c r="F419" s="60"/>
      <c r="G419" s="60"/>
    </row>
    <row r="420" spans="1:7">
      <c r="A420" s="6" t="s">
        <v>74</v>
      </c>
      <c r="B420" s="6">
        <v>17.821833000000002</v>
      </c>
      <c r="C420" s="6" t="s">
        <v>146</v>
      </c>
      <c r="D420" s="61"/>
      <c r="E420" s="60"/>
      <c r="F420" s="60"/>
      <c r="G420" s="60"/>
    </row>
    <row r="421" spans="1:7">
      <c r="A421" s="6" t="s">
        <v>75</v>
      </c>
      <c r="B421" s="6">
        <v>18.679897</v>
      </c>
      <c r="C421" s="6" t="s">
        <v>146</v>
      </c>
      <c r="D421" s="61">
        <f>AVERAGE(B421:B423)</f>
        <v>18.288900333333334</v>
      </c>
      <c r="E421" s="60">
        <f>D421-$D$25</f>
        <v>-1.1713149173177086</v>
      </c>
      <c r="F421" s="60">
        <f>E421-$F$400</f>
        <v>1.7632034652370869</v>
      </c>
      <c r="G421" s="60">
        <f>2^-(F421)</f>
        <v>0.29459330213037582</v>
      </c>
    </row>
    <row r="422" spans="1:7">
      <c r="A422" s="6" t="s">
        <v>75</v>
      </c>
      <c r="B422" s="6">
        <v>18.300255</v>
      </c>
      <c r="C422" s="6" t="s">
        <v>146</v>
      </c>
      <c r="D422" s="61"/>
      <c r="E422" s="60"/>
      <c r="F422" s="60"/>
      <c r="G422" s="60"/>
    </row>
    <row r="423" spans="1:7">
      <c r="A423" s="6" t="s">
        <v>75</v>
      </c>
      <c r="B423" s="6">
        <v>17.886548999999999</v>
      </c>
      <c r="C423" s="6" t="s">
        <v>146</v>
      </c>
      <c r="D423" s="61"/>
      <c r="E423" s="60"/>
      <c r="F423" s="60"/>
      <c r="G423" s="60"/>
    </row>
    <row r="424" spans="1:7">
      <c r="A424" s="6" t="s">
        <v>130</v>
      </c>
      <c r="B424" s="6">
        <v>19.335750000000001</v>
      </c>
      <c r="C424" s="6" t="s">
        <v>146</v>
      </c>
      <c r="D424" s="61">
        <f>AVERAGE(B424:B426)</f>
        <v>18.885662666666665</v>
      </c>
      <c r="E424" s="60">
        <f>D424-$D$28</f>
        <v>-1.5488777640380889</v>
      </c>
      <c r="F424" s="60">
        <f>E424-$F$400</f>
        <v>1.3856406185167067</v>
      </c>
      <c r="G424" s="60">
        <f>2^-(F424)</f>
        <v>0.38271951764517254</v>
      </c>
    </row>
    <row r="425" spans="1:7">
      <c r="A425" s="6" t="s">
        <v>130</v>
      </c>
      <c r="B425" s="6">
        <v>18.929026</v>
      </c>
      <c r="C425" s="6" t="s">
        <v>146</v>
      </c>
      <c r="D425" s="61"/>
      <c r="E425" s="60"/>
      <c r="F425" s="60"/>
      <c r="G425" s="60"/>
    </row>
    <row r="426" spans="1:7">
      <c r="A426" s="6" t="s">
        <v>130</v>
      </c>
      <c r="B426" s="6">
        <v>18.392212000000001</v>
      </c>
      <c r="C426" s="6" t="s">
        <v>146</v>
      </c>
      <c r="D426" s="61"/>
      <c r="E426" s="60"/>
      <c r="F426" s="60"/>
      <c r="G426" s="60"/>
    </row>
    <row r="427" spans="1:7">
      <c r="A427" s="6" t="s">
        <v>143</v>
      </c>
      <c r="B427" s="6">
        <v>19.268467000000001</v>
      </c>
      <c r="C427" s="6" t="s">
        <v>146</v>
      </c>
      <c r="D427" s="61">
        <f>AVERAGE(B427:B429)</f>
        <v>19.910398000000001</v>
      </c>
      <c r="E427" s="60">
        <f>D427-$D$31</f>
        <v>1.0891748982746918E-2</v>
      </c>
      <c r="F427" s="60">
        <f>E427-$F$400</f>
        <v>2.9454101315375425</v>
      </c>
      <c r="G427" s="60">
        <f>2^-(F427)</f>
        <v>0.12982047710351013</v>
      </c>
    </row>
    <row r="428" spans="1:7">
      <c r="A428" s="6" t="s">
        <v>143</v>
      </c>
      <c r="B428" s="6">
        <v>20.24878</v>
      </c>
      <c r="C428" s="6" t="s">
        <v>146</v>
      </c>
      <c r="D428" s="61"/>
      <c r="E428" s="60"/>
      <c r="F428" s="60"/>
      <c r="G428" s="60"/>
    </row>
    <row r="429" spans="1:7">
      <c r="A429" s="6" t="s">
        <v>143</v>
      </c>
      <c r="B429" s="6">
        <v>20.213947000000001</v>
      </c>
      <c r="C429" s="6" t="s">
        <v>146</v>
      </c>
      <c r="D429" s="61"/>
      <c r="E429" s="60"/>
      <c r="F429" s="60"/>
      <c r="G429" s="60"/>
    </row>
    <row r="430" spans="1:7">
      <c r="A430" s="6" t="s">
        <v>144</v>
      </c>
      <c r="B430" s="6">
        <v>18.403624000000001</v>
      </c>
      <c r="C430" s="6" t="s">
        <v>146</v>
      </c>
      <c r="D430" s="61">
        <f>AVERAGE(B430:B432)</f>
        <v>18.407111</v>
      </c>
      <c r="E430" s="60">
        <f>D430-$D$34</f>
        <v>-6.4236173055011392E-2</v>
      </c>
      <c r="F430" s="60">
        <f>E430-$F$400</f>
        <v>2.8702822094997842</v>
      </c>
      <c r="G430" s="60">
        <f>2^-(F430)</f>
        <v>0.1367599580536481</v>
      </c>
    </row>
    <row r="431" spans="1:7">
      <c r="A431" s="6" t="s">
        <v>144</v>
      </c>
      <c r="B431" s="6">
        <v>18.527155</v>
      </c>
      <c r="C431" s="6" t="s">
        <v>146</v>
      </c>
      <c r="D431" s="61"/>
      <c r="E431" s="60"/>
      <c r="F431" s="60"/>
      <c r="G431" s="60"/>
    </row>
    <row r="432" spans="1:7">
      <c r="A432" s="6" t="s">
        <v>144</v>
      </c>
      <c r="B432" s="6">
        <v>18.290554</v>
      </c>
      <c r="C432" s="6" t="s">
        <v>146</v>
      </c>
      <c r="D432" s="61"/>
      <c r="E432" s="60"/>
      <c r="F432" s="60"/>
      <c r="G432" s="60"/>
    </row>
    <row r="433" spans="1:7">
      <c r="A433" s="6" t="s">
        <v>145</v>
      </c>
      <c r="B433" s="6">
        <v>21.235351999999999</v>
      </c>
      <c r="C433" s="6" t="s">
        <v>146</v>
      </c>
      <c r="D433" s="61">
        <f>AVERAGE(B433:B435)</f>
        <v>20.950768</v>
      </c>
      <c r="E433" s="60">
        <f>D433-$D$37</f>
        <v>1.1021676124267579</v>
      </c>
      <c r="F433" s="60">
        <f>E433-$F$400</f>
        <v>4.0366859949815534</v>
      </c>
      <c r="G433" s="60">
        <f>2^-(F433)</f>
        <v>6.0930737165726299E-2</v>
      </c>
    </row>
    <row r="434" spans="1:7">
      <c r="A434" s="6" t="s">
        <v>145</v>
      </c>
      <c r="B434" s="6">
        <v>20.964334000000001</v>
      </c>
      <c r="C434" s="6" t="s">
        <v>146</v>
      </c>
      <c r="D434" s="61"/>
      <c r="E434" s="60"/>
      <c r="F434" s="60"/>
      <c r="G434" s="60"/>
    </row>
    <row r="435" spans="1:7">
      <c r="A435" s="6" t="s">
        <v>145</v>
      </c>
      <c r="B435" s="6">
        <v>20.652618</v>
      </c>
      <c r="C435" s="6" t="s">
        <v>146</v>
      </c>
      <c r="D435" s="61"/>
      <c r="E435" s="60"/>
      <c r="F435" s="60"/>
      <c r="G435" s="60"/>
    </row>
    <row r="436" spans="1:7">
      <c r="A436" s="6" t="s">
        <v>123</v>
      </c>
      <c r="B436" s="6">
        <v>21.053281999999999</v>
      </c>
      <c r="C436" s="6" t="s">
        <v>147</v>
      </c>
      <c r="D436" s="61">
        <f>AVERAGE(B436:B438)</f>
        <v>20.894174666666668</v>
      </c>
      <c r="E436" s="60">
        <f>D436-$D$4</f>
        <v>1.3999068850911485</v>
      </c>
      <c r="F436" s="60">
        <f>AVERAGE(E436:E444)</f>
        <v>1.5174623952229815</v>
      </c>
      <c r="G436" s="26"/>
    </row>
    <row r="437" spans="1:7">
      <c r="A437" s="6" t="s">
        <v>123</v>
      </c>
      <c r="B437" s="6">
        <v>20.810057</v>
      </c>
      <c r="C437" s="6" t="s">
        <v>147</v>
      </c>
      <c r="D437" s="61"/>
      <c r="E437" s="60"/>
      <c r="F437" s="60"/>
      <c r="G437" s="26"/>
    </row>
    <row r="438" spans="1:7">
      <c r="A438" s="6" t="s">
        <v>123</v>
      </c>
      <c r="B438" s="6">
        <v>20.819185000000001</v>
      </c>
      <c r="C438" s="6" t="s">
        <v>147</v>
      </c>
      <c r="D438" s="61"/>
      <c r="E438" s="60"/>
      <c r="F438" s="60"/>
      <c r="G438" s="26"/>
    </row>
    <row r="439" spans="1:7">
      <c r="A439" s="6" t="s">
        <v>125</v>
      </c>
      <c r="B439" s="6">
        <v>21.025037999999999</v>
      </c>
      <c r="C439" s="6" t="s">
        <v>147</v>
      </c>
      <c r="D439" s="61">
        <f>AVERAGE(B439:B441)</f>
        <v>21.553750666666662</v>
      </c>
      <c r="E439" s="60">
        <f>D439-$D$7</f>
        <v>1.7170864668375607</v>
      </c>
      <c r="F439" s="60"/>
      <c r="G439" s="26"/>
    </row>
    <row r="440" spans="1:7">
      <c r="A440" s="6" t="s">
        <v>125</v>
      </c>
      <c r="B440" s="6">
        <v>20.636595</v>
      </c>
      <c r="C440" s="6" t="s">
        <v>147</v>
      </c>
      <c r="D440" s="61"/>
      <c r="E440" s="60"/>
      <c r="F440" s="60"/>
      <c r="G440" s="26"/>
    </row>
    <row r="441" spans="1:7">
      <c r="A441" s="6" t="s">
        <v>125</v>
      </c>
      <c r="B441" s="6">
        <v>22.999618999999999</v>
      </c>
      <c r="C441" s="6" t="s">
        <v>147</v>
      </c>
      <c r="D441" s="61"/>
      <c r="E441" s="60"/>
      <c r="F441" s="60"/>
      <c r="G441" s="26"/>
    </row>
    <row r="442" spans="1:7">
      <c r="A442" s="6" t="s">
        <v>126</v>
      </c>
      <c r="B442" s="6">
        <v>21.244281999999998</v>
      </c>
      <c r="C442" s="6" t="s">
        <v>147</v>
      </c>
      <c r="D442" s="61">
        <f>AVERAGE(B442:B444)</f>
        <v>21.196424666666669</v>
      </c>
      <c r="E442" s="60">
        <f>D442-$D$10</f>
        <v>1.4353938337402354</v>
      </c>
      <c r="F442" s="60"/>
      <c r="G442" s="26"/>
    </row>
    <row r="443" spans="1:7">
      <c r="A443" s="6" t="s">
        <v>126</v>
      </c>
      <c r="B443" s="6">
        <v>21.274470000000001</v>
      </c>
      <c r="C443" s="6" t="s">
        <v>147</v>
      </c>
      <c r="D443" s="61"/>
      <c r="E443" s="60"/>
      <c r="F443" s="60"/>
      <c r="G443" s="26"/>
    </row>
    <row r="444" spans="1:7">
      <c r="A444" s="6" t="s">
        <v>126</v>
      </c>
      <c r="B444" s="6">
        <v>21.070522</v>
      </c>
      <c r="C444" s="6" t="s">
        <v>147</v>
      </c>
      <c r="D444" s="61"/>
      <c r="E444" s="60"/>
      <c r="F444" s="60"/>
      <c r="G444" s="26"/>
    </row>
    <row r="445" spans="1:7">
      <c r="A445" s="6" t="s">
        <v>127</v>
      </c>
      <c r="B445" s="6">
        <v>22.653402</v>
      </c>
      <c r="C445" s="6" t="s">
        <v>147</v>
      </c>
      <c r="D445" s="61">
        <f>AVERAGE(B445:B447)</f>
        <v>22.820809333333333</v>
      </c>
      <c r="E445" s="60">
        <f>D445-$D$13</f>
        <v>1.3253513662109384</v>
      </c>
      <c r="F445" s="60">
        <f>E445-$F$436</f>
        <v>-0.19211102901204313</v>
      </c>
      <c r="G445" s="60">
        <f>2^-(F445)</f>
        <v>1.1424341645666007</v>
      </c>
    </row>
    <row r="446" spans="1:7">
      <c r="A446" s="6" t="s">
        <v>127</v>
      </c>
      <c r="B446" s="6">
        <v>22.892769999999999</v>
      </c>
      <c r="C446" s="6" t="s">
        <v>147</v>
      </c>
      <c r="D446" s="61"/>
      <c r="E446" s="60"/>
      <c r="F446" s="60"/>
      <c r="G446" s="60"/>
    </row>
    <row r="447" spans="1:7">
      <c r="A447" s="6" t="s">
        <v>127</v>
      </c>
      <c r="B447" s="6">
        <v>22.916256000000001</v>
      </c>
      <c r="C447" s="6" t="s">
        <v>147</v>
      </c>
      <c r="D447" s="61"/>
      <c r="E447" s="60"/>
      <c r="F447" s="60"/>
      <c r="G447" s="60"/>
    </row>
    <row r="448" spans="1:7">
      <c r="A448" s="6" t="s">
        <v>128</v>
      </c>
      <c r="B448" s="6">
        <v>21.885044000000001</v>
      </c>
      <c r="C448" s="6" t="s">
        <v>147</v>
      </c>
      <c r="D448" s="61">
        <f>AVERAGE(B448:B450)</f>
        <v>21.692581333333333</v>
      </c>
      <c r="E448" s="60">
        <f>D448-$D$16</f>
        <v>2.3019782678426104</v>
      </c>
      <c r="F448" s="60">
        <f>E448-$F$436</f>
        <v>0.78451587261962885</v>
      </c>
      <c r="G448" s="60">
        <f>2^-(F448)</f>
        <v>0.58054673946520474</v>
      </c>
    </row>
    <row r="449" spans="1:7">
      <c r="A449" s="6" t="s">
        <v>128</v>
      </c>
      <c r="B449" s="6">
        <v>21.572693000000001</v>
      </c>
      <c r="C449" s="6" t="s">
        <v>147</v>
      </c>
      <c r="D449" s="61"/>
      <c r="E449" s="60"/>
      <c r="F449" s="60"/>
      <c r="G449" s="60"/>
    </row>
    <row r="450" spans="1:7">
      <c r="A450" s="6" t="s">
        <v>128</v>
      </c>
      <c r="B450" s="6">
        <v>21.620007000000001</v>
      </c>
      <c r="C450" s="6" t="s">
        <v>147</v>
      </c>
      <c r="D450" s="61"/>
      <c r="E450" s="60"/>
      <c r="F450" s="60"/>
      <c r="G450" s="60"/>
    </row>
    <row r="451" spans="1:7">
      <c r="A451" s="6" t="s">
        <v>129</v>
      </c>
      <c r="B451" s="43"/>
      <c r="C451" s="6" t="s">
        <v>147</v>
      </c>
      <c r="D451" s="61">
        <f>AVERAGE(B451:B453)</f>
        <v>22.161830000000002</v>
      </c>
      <c r="E451" s="60">
        <f>D451-$D$19</f>
        <v>2.7002754727172871</v>
      </c>
      <c r="F451" s="60">
        <f>E451-$F$436</f>
        <v>1.1828130774943055</v>
      </c>
      <c r="G451" s="60">
        <f>2^-(F451)</f>
        <v>0.44049175559602671</v>
      </c>
    </row>
    <row r="452" spans="1:7">
      <c r="A452" s="6" t="s">
        <v>129</v>
      </c>
      <c r="B452" s="6">
        <v>22.365637</v>
      </c>
      <c r="C452" s="6" t="s">
        <v>147</v>
      </c>
      <c r="D452" s="61"/>
      <c r="E452" s="60"/>
      <c r="F452" s="60"/>
      <c r="G452" s="60"/>
    </row>
    <row r="453" spans="1:7">
      <c r="A453" s="6" t="s">
        <v>129</v>
      </c>
      <c r="B453" s="6">
        <v>21.958023000000001</v>
      </c>
      <c r="C453" s="6" t="s">
        <v>147</v>
      </c>
      <c r="D453" s="61"/>
      <c r="E453" s="60"/>
      <c r="F453" s="60"/>
      <c r="G453" s="60"/>
    </row>
    <row r="454" spans="1:7">
      <c r="A454" s="6" t="s">
        <v>74</v>
      </c>
      <c r="B454" s="6">
        <v>21.351541999999998</v>
      </c>
      <c r="C454" s="6" t="s">
        <v>147</v>
      </c>
      <c r="D454" s="61">
        <f>AVERAGE(B454:B456)</f>
        <v>21.283085666666665</v>
      </c>
      <c r="E454" s="60">
        <f>D454-$D$22</f>
        <v>2.0422047004801414</v>
      </c>
      <c r="F454" s="60">
        <f>E454-$F$436</f>
        <v>0.52474230525715981</v>
      </c>
      <c r="G454" s="60">
        <f>2^-(F454)</f>
        <v>0.69508325487163536</v>
      </c>
    </row>
    <row r="455" spans="1:7">
      <c r="A455" s="6" t="s">
        <v>74</v>
      </c>
      <c r="B455" s="6">
        <v>21.256444999999999</v>
      </c>
      <c r="C455" s="6" t="s">
        <v>147</v>
      </c>
      <c r="D455" s="61"/>
      <c r="E455" s="60"/>
      <c r="F455" s="60"/>
      <c r="G455" s="60"/>
    </row>
    <row r="456" spans="1:7">
      <c r="A456" s="6" t="s">
        <v>74</v>
      </c>
      <c r="B456" s="6">
        <v>21.24127</v>
      </c>
      <c r="C456" s="6" t="s">
        <v>147</v>
      </c>
      <c r="D456" s="61"/>
      <c r="E456" s="60"/>
      <c r="F456" s="60"/>
      <c r="G456" s="60"/>
    </row>
    <row r="457" spans="1:7">
      <c r="A457" s="6" t="s">
        <v>75</v>
      </c>
      <c r="B457" s="6">
        <v>21.505972</v>
      </c>
      <c r="C457" s="6" t="s">
        <v>147</v>
      </c>
      <c r="D457" s="61">
        <f>AVERAGE(B457:B459)</f>
        <v>22.125140000000002</v>
      </c>
      <c r="E457" s="60">
        <f>D457-$D$25</f>
        <v>2.664924749348959</v>
      </c>
      <c r="F457" s="60">
        <f>E457-$F$436</f>
        <v>1.1474623541259774</v>
      </c>
      <c r="G457" s="60">
        <f>2^-(F457)</f>
        <v>0.45141856151518722</v>
      </c>
    </row>
    <row r="458" spans="1:7">
      <c r="A458" s="6" t="s">
        <v>75</v>
      </c>
      <c r="B458" s="6">
        <v>21.236874</v>
      </c>
      <c r="C458" s="6" t="s">
        <v>147</v>
      </c>
      <c r="D458" s="61"/>
      <c r="E458" s="60"/>
      <c r="F458" s="60"/>
      <c r="G458" s="60"/>
    </row>
    <row r="459" spans="1:7">
      <c r="A459" s="6" t="s">
        <v>75</v>
      </c>
      <c r="B459" s="6">
        <v>23.632574000000002</v>
      </c>
      <c r="C459" s="6" t="s">
        <v>147</v>
      </c>
      <c r="D459" s="61"/>
      <c r="E459" s="60"/>
      <c r="F459" s="60"/>
      <c r="G459" s="60"/>
    </row>
    <row r="460" spans="1:7">
      <c r="A460" s="6" t="s">
        <v>130</v>
      </c>
      <c r="B460" s="6">
        <v>22.456565999999999</v>
      </c>
      <c r="C460" s="6" t="s">
        <v>147</v>
      </c>
      <c r="D460" s="61">
        <f>AVERAGE(B460:B462)</f>
        <v>22.317246666666666</v>
      </c>
      <c r="E460" s="60">
        <f>D460-$D$28</f>
        <v>1.882706235961912</v>
      </c>
      <c r="F460" s="60">
        <f>E460-$F$436</f>
        <v>0.36524384073893046</v>
      </c>
      <c r="G460" s="60">
        <f>2^-(F460)</f>
        <v>0.77633764924692816</v>
      </c>
    </row>
    <row r="461" spans="1:7">
      <c r="A461" s="6" t="s">
        <v>130</v>
      </c>
      <c r="B461" s="6">
        <v>21.974834000000001</v>
      </c>
      <c r="C461" s="6" t="s">
        <v>147</v>
      </c>
      <c r="D461" s="61"/>
      <c r="E461" s="60"/>
      <c r="F461" s="60"/>
      <c r="G461" s="60"/>
    </row>
    <row r="462" spans="1:7">
      <c r="A462" s="6" t="s">
        <v>130</v>
      </c>
      <c r="B462" s="6">
        <v>22.520340000000001</v>
      </c>
      <c r="C462" s="6" t="s">
        <v>147</v>
      </c>
      <c r="D462" s="61"/>
      <c r="E462" s="60"/>
      <c r="F462" s="60"/>
      <c r="G462" s="60"/>
    </row>
    <row r="463" spans="1:7">
      <c r="A463" s="6" t="s">
        <v>143</v>
      </c>
      <c r="B463" s="6">
        <v>21.708466000000001</v>
      </c>
      <c r="C463" s="6" t="s">
        <v>147</v>
      </c>
      <c r="D463" s="61">
        <f>AVERAGE(B463:B465)</f>
        <v>21.231766333333329</v>
      </c>
      <c r="E463" s="60">
        <f>D463-$D$31</f>
        <v>1.3322600823160755</v>
      </c>
      <c r="F463" s="60">
        <f>E463-$F$436</f>
        <v>-0.18520231290690603</v>
      </c>
      <c r="G463" s="60">
        <f>2^-(F463)</f>
        <v>1.1369764032381651</v>
      </c>
    </row>
    <row r="464" spans="1:7">
      <c r="A464" s="6" t="s">
        <v>143</v>
      </c>
      <c r="B464" s="6">
        <v>21.985119999999998</v>
      </c>
      <c r="C464" s="6" t="s">
        <v>147</v>
      </c>
      <c r="D464" s="61"/>
      <c r="E464" s="60"/>
      <c r="F464" s="60"/>
      <c r="G464" s="60"/>
    </row>
    <row r="465" spans="1:7">
      <c r="A465" s="6" t="s">
        <v>143</v>
      </c>
      <c r="B465" s="6">
        <v>20.001712999999999</v>
      </c>
      <c r="C465" s="6" t="s">
        <v>147</v>
      </c>
      <c r="D465" s="61"/>
      <c r="E465" s="60"/>
      <c r="F465" s="60"/>
      <c r="G465" s="60"/>
    </row>
    <row r="466" spans="1:7">
      <c r="A466" s="6" t="s">
        <v>144</v>
      </c>
      <c r="B466" s="6">
        <v>20.601845000000001</v>
      </c>
      <c r="C466" s="6" t="s">
        <v>147</v>
      </c>
      <c r="D466" s="61">
        <f>AVERAGE(B466:B468)</f>
        <v>20.795724</v>
      </c>
      <c r="E466" s="60">
        <f>D466-$D$34</f>
        <v>2.324376826944988</v>
      </c>
      <c r="F466" s="60">
        <f>E466-$F$436</f>
        <v>0.8069144317220065</v>
      </c>
      <c r="G466" s="60">
        <f>2^-(F466)</f>
        <v>0.57160306928599647</v>
      </c>
    </row>
    <row r="467" spans="1:7">
      <c r="A467" s="6" t="s">
        <v>144</v>
      </c>
      <c r="B467" s="6">
        <v>20.702085</v>
      </c>
      <c r="C467" s="6" t="s">
        <v>147</v>
      </c>
      <c r="D467" s="61"/>
      <c r="E467" s="60"/>
      <c r="F467" s="60"/>
      <c r="G467" s="60"/>
    </row>
    <row r="468" spans="1:7">
      <c r="A468" s="6" t="s">
        <v>144</v>
      </c>
      <c r="B468" s="6">
        <v>21.083241999999998</v>
      </c>
      <c r="C468" s="6" t="s">
        <v>147</v>
      </c>
      <c r="D468" s="61"/>
      <c r="E468" s="60"/>
      <c r="F468" s="60"/>
      <c r="G468" s="60"/>
    </row>
    <row r="469" spans="1:7">
      <c r="A469" s="6" t="s">
        <v>145</v>
      </c>
      <c r="B469" s="6">
        <v>22.950538999999999</v>
      </c>
      <c r="C469" s="6" t="s">
        <v>147</v>
      </c>
      <c r="D469" s="61">
        <f>AVERAGE(B469:B471)</f>
        <v>22.954140999999996</v>
      </c>
      <c r="E469" s="60">
        <f>D469-$D$37</f>
        <v>3.1055406124267542</v>
      </c>
      <c r="F469" s="60">
        <f>E469-$F$436</f>
        <v>1.5880782172037726</v>
      </c>
      <c r="G469" s="60">
        <f>2^-(F469)</f>
        <v>0.33261422675700786</v>
      </c>
    </row>
    <row r="470" spans="1:7">
      <c r="A470" s="6" t="s">
        <v>145</v>
      </c>
      <c r="B470" s="6">
        <v>22.993037999999999</v>
      </c>
      <c r="C470" s="6" t="s">
        <v>147</v>
      </c>
      <c r="D470" s="61"/>
      <c r="E470" s="60"/>
      <c r="F470" s="60"/>
      <c r="G470" s="60"/>
    </row>
    <row r="471" spans="1:7">
      <c r="A471" s="6" t="s">
        <v>145</v>
      </c>
      <c r="B471" s="6">
        <v>22.918845999999998</v>
      </c>
      <c r="C471" s="6" t="s">
        <v>147</v>
      </c>
      <c r="D471" s="61"/>
      <c r="E471" s="60"/>
      <c r="F471" s="60"/>
      <c r="G471" s="60"/>
    </row>
  </sheetData>
  <mergeCells count="528">
    <mergeCell ref="D4:D6"/>
    <mergeCell ref="D7:D9"/>
    <mergeCell ref="D10:D12"/>
    <mergeCell ref="D13:D15"/>
    <mergeCell ref="D16:D18"/>
    <mergeCell ref="D19:D21"/>
    <mergeCell ref="D40:D42"/>
    <mergeCell ref="E40:E42"/>
    <mergeCell ref="F40:F48"/>
    <mergeCell ref="D43:D45"/>
    <mergeCell ref="E43:E45"/>
    <mergeCell ref="D46:D48"/>
    <mergeCell ref="E46:E48"/>
    <mergeCell ref="D22:D24"/>
    <mergeCell ref="D25:D27"/>
    <mergeCell ref="D28:D30"/>
    <mergeCell ref="D31:D33"/>
    <mergeCell ref="D34:D36"/>
    <mergeCell ref="D37:D39"/>
    <mergeCell ref="D55:D57"/>
    <mergeCell ref="E55:E57"/>
    <mergeCell ref="F55:F57"/>
    <mergeCell ref="G55:G57"/>
    <mergeCell ref="D58:D60"/>
    <mergeCell ref="E58:E60"/>
    <mergeCell ref="F58:F60"/>
    <mergeCell ref="G58:G60"/>
    <mergeCell ref="D49:D51"/>
    <mergeCell ref="E49:E51"/>
    <mergeCell ref="F49:F51"/>
    <mergeCell ref="G49:G51"/>
    <mergeCell ref="D52:D54"/>
    <mergeCell ref="E52:E54"/>
    <mergeCell ref="F52:F54"/>
    <mergeCell ref="G52:G54"/>
    <mergeCell ref="D67:D69"/>
    <mergeCell ref="E67:E69"/>
    <mergeCell ref="F67:F69"/>
    <mergeCell ref="G67:G69"/>
    <mergeCell ref="D70:D72"/>
    <mergeCell ref="E70:E72"/>
    <mergeCell ref="F70:F72"/>
    <mergeCell ref="G70:G72"/>
    <mergeCell ref="D61:D63"/>
    <mergeCell ref="E61:E63"/>
    <mergeCell ref="F61:F63"/>
    <mergeCell ref="G61:G63"/>
    <mergeCell ref="D64:D66"/>
    <mergeCell ref="E64:E66"/>
    <mergeCell ref="F64:F66"/>
    <mergeCell ref="G64:G66"/>
    <mergeCell ref="D73:D75"/>
    <mergeCell ref="E73:E75"/>
    <mergeCell ref="F73:F75"/>
    <mergeCell ref="G73:G75"/>
    <mergeCell ref="D76:D78"/>
    <mergeCell ref="E76:E78"/>
    <mergeCell ref="F76:F84"/>
    <mergeCell ref="D79:D81"/>
    <mergeCell ref="E79:E81"/>
    <mergeCell ref="D82:D84"/>
    <mergeCell ref="D91:D93"/>
    <mergeCell ref="E91:E93"/>
    <mergeCell ref="F91:F93"/>
    <mergeCell ref="G91:G93"/>
    <mergeCell ref="D94:D96"/>
    <mergeCell ref="E94:E96"/>
    <mergeCell ref="F94:F96"/>
    <mergeCell ref="G94:G96"/>
    <mergeCell ref="E82:E84"/>
    <mergeCell ref="D85:D87"/>
    <mergeCell ref="E85:E87"/>
    <mergeCell ref="F85:F87"/>
    <mergeCell ref="G85:G87"/>
    <mergeCell ref="D88:D90"/>
    <mergeCell ref="E88:E90"/>
    <mergeCell ref="F88:F90"/>
    <mergeCell ref="G88:G90"/>
    <mergeCell ref="D103:D105"/>
    <mergeCell ref="E103:E105"/>
    <mergeCell ref="F103:F105"/>
    <mergeCell ref="G103:G105"/>
    <mergeCell ref="D106:D108"/>
    <mergeCell ref="E106:E108"/>
    <mergeCell ref="F106:F108"/>
    <mergeCell ref="G106:G108"/>
    <mergeCell ref="D97:D99"/>
    <mergeCell ref="E97:E99"/>
    <mergeCell ref="F97:F99"/>
    <mergeCell ref="G97:G99"/>
    <mergeCell ref="D100:D102"/>
    <mergeCell ref="E100:E102"/>
    <mergeCell ref="F100:F102"/>
    <mergeCell ref="G100:G102"/>
    <mergeCell ref="D109:D111"/>
    <mergeCell ref="E109:E111"/>
    <mergeCell ref="F109:F111"/>
    <mergeCell ref="G109:G111"/>
    <mergeCell ref="D112:D114"/>
    <mergeCell ref="E112:E114"/>
    <mergeCell ref="F112:F120"/>
    <mergeCell ref="D115:D117"/>
    <mergeCell ref="E115:E117"/>
    <mergeCell ref="D118:D120"/>
    <mergeCell ref="D127:D129"/>
    <mergeCell ref="E127:E129"/>
    <mergeCell ref="F127:F129"/>
    <mergeCell ref="G127:G129"/>
    <mergeCell ref="D130:D132"/>
    <mergeCell ref="E130:E132"/>
    <mergeCell ref="F130:F132"/>
    <mergeCell ref="G130:G132"/>
    <mergeCell ref="E118:E120"/>
    <mergeCell ref="D121:D123"/>
    <mergeCell ref="E121:E123"/>
    <mergeCell ref="F121:F123"/>
    <mergeCell ref="G121:G123"/>
    <mergeCell ref="D124:D126"/>
    <mergeCell ref="E124:E126"/>
    <mergeCell ref="F124:F126"/>
    <mergeCell ref="G124:G126"/>
    <mergeCell ref="D139:D141"/>
    <mergeCell ref="E139:E141"/>
    <mergeCell ref="F139:F141"/>
    <mergeCell ref="G139:G141"/>
    <mergeCell ref="D142:D144"/>
    <mergeCell ref="E142:E144"/>
    <mergeCell ref="F142:F144"/>
    <mergeCell ref="G142:G144"/>
    <mergeCell ref="D133:D135"/>
    <mergeCell ref="E133:E135"/>
    <mergeCell ref="F133:F135"/>
    <mergeCell ref="G133:G135"/>
    <mergeCell ref="D136:D138"/>
    <mergeCell ref="E136:E138"/>
    <mergeCell ref="F136:F138"/>
    <mergeCell ref="G136:G138"/>
    <mergeCell ref="D145:D147"/>
    <mergeCell ref="E145:E147"/>
    <mergeCell ref="F145:F147"/>
    <mergeCell ref="G145:G147"/>
    <mergeCell ref="D148:D150"/>
    <mergeCell ref="E148:E150"/>
    <mergeCell ref="F148:F156"/>
    <mergeCell ref="D151:D153"/>
    <mergeCell ref="E151:E153"/>
    <mergeCell ref="D154:D156"/>
    <mergeCell ref="D163:D165"/>
    <mergeCell ref="E163:E165"/>
    <mergeCell ref="F163:F165"/>
    <mergeCell ref="G163:G165"/>
    <mergeCell ref="D166:D168"/>
    <mergeCell ref="E166:E168"/>
    <mergeCell ref="F166:F168"/>
    <mergeCell ref="G166:G168"/>
    <mergeCell ref="E154:E156"/>
    <mergeCell ref="D157:D159"/>
    <mergeCell ref="E157:E159"/>
    <mergeCell ref="F157:F159"/>
    <mergeCell ref="G157:G159"/>
    <mergeCell ref="D160:D162"/>
    <mergeCell ref="E160:E162"/>
    <mergeCell ref="F160:F162"/>
    <mergeCell ref="G160:G162"/>
    <mergeCell ref="D175:D177"/>
    <mergeCell ref="E175:E177"/>
    <mergeCell ref="F175:F177"/>
    <mergeCell ref="G175:G177"/>
    <mergeCell ref="D178:D180"/>
    <mergeCell ref="E178:E180"/>
    <mergeCell ref="F178:F180"/>
    <mergeCell ref="G178:G180"/>
    <mergeCell ref="D169:D171"/>
    <mergeCell ref="E169:E171"/>
    <mergeCell ref="F169:F171"/>
    <mergeCell ref="G169:G171"/>
    <mergeCell ref="D172:D174"/>
    <mergeCell ref="E172:E174"/>
    <mergeCell ref="F172:F174"/>
    <mergeCell ref="G172:G174"/>
    <mergeCell ref="D181:D183"/>
    <mergeCell ref="E181:E183"/>
    <mergeCell ref="F181:F183"/>
    <mergeCell ref="G181:G183"/>
    <mergeCell ref="D184:D186"/>
    <mergeCell ref="E184:E186"/>
    <mergeCell ref="F184:F192"/>
    <mergeCell ref="D187:D189"/>
    <mergeCell ref="E187:E189"/>
    <mergeCell ref="D190:D192"/>
    <mergeCell ref="D199:D201"/>
    <mergeCell ref="E199:E201"/>
    <mergeCell ref="F199:F201"/>
    <mergeCell ref="G199:G201"/>
    <mergeCell ref="D202:D204"/>
    <mergeCell ref="E202:E204"/>
    <mergeCell ref="F202:F204"/>
    <mergeCell ref="G202:G204"/>
    <mergeCell ref="E190:E192"/>
    <mergeCell ref="D193:D195"/>
    <mergeCell ref="E193:E195"/>
    <mergeCell ref="F193:F195"/>
    <mergeCell ref="G193:G195"/>
    <mergeCell ref="D196:D198"/>
    <mergeCell ref="E196:E198"/>
    <mergeCell ref="F196:F198"/>
    <mergeCell ref="G196:G198"/>
    <mergeCell ref="D211:D213"/>
    <mergeCell ref="E211:E213"/>
    <mergeCell ref="F211:F213"/>
    <mergeCell ref="G211:G213"/>
    <mergeCell ref="D214:D216"/>
    <mergeCell ref="E214:E216"/>
    <mergeCell ref="F214:F216"/>
    <mergeCell ref="G214:G216"/>
    <mergeCell ref="D205:D207"/>
    <mergeCell ref="E205:E207"/>
    <mergeCell ref="F205:F207"/>
    <mergeCell ref="G205:G207"/>
    <mergeCell ref="D208:D210"/>
    <mergeCell ref="E208:E210"/>
    <mergeCell ref="F208:F210"/>
    <mergeCell ref="G208:G210"/>
    <mergeCell ref="D217:D219"/>
    <mergeCell ref="E217:E219"/>
    <mergeCell ref="F217:F219"/>
    <mergeCell ref="G217:G219"/>
    <mergeCell ref="D220:D222"/>
    <mergeCell ref="E220:E222"/>
    <mergeCell ref="F220:F228"/>
    <mergeCell ref="D223:D225"/>
    <mergeCell ref="E223:E225"/>
    <mergeCell ref="D226:D228"/>
    <mergeCell ref="D235:D237"/>
    <mergeCell ref="E235:E237"/>
    <mergeCell ref="F235:F237"/>
    <mergeCell ref="G235:G237"/>
    <mergeCell ref="D238:D240"/>
    <mergeCell ref="E238:E240"/>
    <mergeCell ref="F238:F240"/>
    <mergeCell ref="G238:G240"/>
    <mergeCell ref="E226:E228"/>
    <mergeCell ref="D229:D231"/>
    <mergeCell ref="E229:E231"/>
    <mergeCell ref="F229:F231"/>
    <mergeCell ref="G229:G231"/>
    <mergeCell ref="D232:D234"/>
    <mergeCell ref="E232:E234"/>
    <mergeCell ref="F232:F234"/>
    <mergeCell ref="G232:G234"/>
    <mergeCell ref="D247:D249"/>
    <mergeCell ref="E247:E249"/>
    <mergeCell ref="F247:F249"/>
    <mergeCell ref="G247:G249"/>
    <mergeCell ref="D250:D252"/>
    <mergeCell ref="E250:E252"/>
    <mergeCell ref="F250:F252"/>
    <mergeCell ref="G250:G252"/>
    <mergeCell ref="D241:D243"/>
    <mergeCell ref="E241:E243"/>
    <mergeCell ref="F241:F243"/>
    <mergeCell ref="G241:G243"/>
    <mergeCell ref="D244:D246"/>
    <mergeCell ref="E244:E246"/>
    <mergeCell ref="F244:F246"/>
    <mergeCell ref="G244:G246"/>
    <mergeCell ref="D253:D255"/>
    <mergeCell ref="E253:E255"/>
    <mergeCell ref="F253:F255"/>
    <mergeCell ref="G253:G255"/>
    <mergeCell ref="D256:D258"/>
    <mergeCell ref="E256:E258"/>
    <mergeCell ref="F256:F264"/>
    <mergeCell ref="D259:D261"/>
    <mergeCell ref="E259:E261"/>
    <mergeCell ref="D262:D264"/>
    <mergeCell ref="D271:D273"/>
    <mergeCell ref="E271:E273"/>
    <mergeCell ref="F271:F273"/>
    <mergeCell ref="G271:G273"/>
    <mergeCell ref="D274:D276"/>
    <mergeCell ref="E274:E276"/>
    <mergeCell ref="F274:F276"/>
    <mergeCell ref="G274:G276"/>
    <mergeCell ref="E262:E264"/>
    <mergeCell ref="D265:D267"/>
    <mergeCell ref="E265:E267"/>
    <mergeCell ref="F265:F267"/>
    <mergeCell ref="G265:G267"/>
    <mergeCell ref="D268:D270"/>
    <mergeCell ref="E268:E270"/>
    <mergeCell ref="F268:F270"/>
    <mergeCell ref="G268:G270"/>
    <mergeCell ref="D283:D285"/>
    <mergeCell ref="E283:E285"/>
    <mergeCell ref="F283:F285"/>
    <mergeCell ref="G283:G285"/>
    <mergeCell ref="D286:D288"/>
    <mergeCell ref="E286:E288"/>
    <mergeCell ref="F286:F288"/>
    <mergeCell ref="G286:G288"/>
    <mergeCell ref="D277:D279"/>
    <mergeCell ref="E277:E279"/>
    <mergeCell ref="F277:F279"/>
    <mergeCell ref="G277:G279"/>
    <mergeCell ref="D280:D282"/>
    <mergeCell ref="E280:E282"/>
    <mergeCell ref="F280:F282"/>
    <mergeCell ref="G280:G282"/>
    <mergeCell ref="D289:D291"/>
    <mergeCell ref="E289:E291"/>
    <mergeCell ref="F289:F291"/>
    <mergeCell ref="G289:G291"/>
    <mergeCell ref="D292:D294"/>
    <mergeCell ref="E292:E294"/>
    <mergeCell ref="F292:F300"/>
    <mergeCell ref="D295:D297"/>
    <mergeCell ref="E295:E297"/>
    <mergeCell ref="D298:D300"/>
    <mergeCell ref="D307:D309"/>
    <mergeCell ref="E307:E309"/>
    <mergeCell ref="F307:F309"/>
    <mergeCell ref="G307:G309"/>
    <mergeCell ref="D310:D312"/>
    <mergeCell ref="E310:E312"/>
    <mergeCell ref="F310:F312"/>
    <mergeCell ref="G310:G312"/>
    <mergeCell ref="E298:E300"/>
    <mergeCell ref="D301:D303"/>
    <mergeCell ref="E301:E303"/>
    <mergeCell ref="F301:F303"/>
    <mergeCell ref="G301:G303"/>
    <mergeCell ref="D304:D306"/>
    <mergeCell ref="E304:E306"/>
    <mergeCell ref="F304:F306"/>
    <mergeCell ref="G304:G306"/>
    <mergeCell ref="D319:D321"/>
    <mergeCell ref="E319:E321"/>
    <mergeCell ref="F319:F321"/>
    <mergeCell ref="G319:G321"/>
    <mergeCell ref="D322:D324"/>
    <mergeCell ref="E322:E324"/>
    <mergeCell ref="F322:F324"/>
    <mergeCell ref="G322:G324"/>
    <mergeCell ref="D313:D315"/>
    <mergeCell ref="E313:E315"/>
    <mergeCell ref="F313:F315"/>
    <mergeCell ref="G313:G315"/>
    <mergeCell ref="D316:D318"/>
    <mergeCell ref="E316:E318"/>
    <mergeCell ref="F316:F318"/>
    <mergeCell ref="G316:G318"/>
    <mergeCell ref="D325:D327"/>
    <mergeCell ref="E325:E327"/>
    <mergeCell ref="F325:F327"/>
    <mergeCell ref="G325:G327"/>
    <mergeCell ref="D328:D330"/>
    <mergeCell ref="E328:E330"/>
    <mergeCell ref="F328:F336"/>
    <mergeCell ref="D331:D333"/>
    <mergeCell ref="E331:E333"/>
    <mergeCell ref="D334:D336"/>
    <mergeCell ref="D343:D345"/>
    <mergeCell ref="E343:E345"/>
    <mergeCell ref="F343:F345"/>
    <mergeCell ref="G343:G345"/>
    <mergeCell ref="D346:D348"/>
    <mergeCell ref="E346:E348"/>
    <mergeCell ref="F346:F348"/>
    <mergeCell ref="G346:G348"/>
    <mergeCell ref="E334:E336"/>
    <mergeCell ref="D337:D339"/>
    <mergeCell ref="E337:E339"/>
    <mergeCell ref="F337:F339"/>
    <mergeCell ref="G337:G339"/>
    <mergeCell ref="D340:D342"/>
    <mergeCell ref="E340:E342"/>
    <mergeCell ref="F340:F342"/>
    <mergeCell ref="G340:G342"/>
    <mergeCell ref="D355:D357"/>
    <mergeCell ref="E355:E357"/>
    <mergeCell ref="F355:F357"/>
    <mergeCell ref="G355:G357"/>
    <mergeCell ref="D358:D360"/>
    <mergeCell ref="E358:E360"/>
    <mergeCell ref="F358:F360"/>
    <mergeCell ref="G358:G360"/>
    <mergeCell ref="D349:D351"/>
    <mergeCell ref="E349:E351"/>
    <mergeCell ref="F349:F351"/>
    <mergeCell ref="G349:G351"/>
    <mergeCell ref="D352:D354"/>
    <mergeCell ref="E352:E354"/>
    <mergeCell ref="F352:F354"/>
    <mergeCell ref="G352:G354"/>
    <mergeCell ref="D361:D363"/>
    <mergeCell ref="E361:E363"/>
    <mergeCell ref="F361:F363"/>
    <mergeCell ref="G361:G363"/>
    <mergeCell ref="D364:D366"/>
    <mergeCell ref="E364:E366"/>
    <mergeCell ref="F364:F372"/>
    <mergeCell ref="D367:D369"/>
    <mergeCell ref="E367:E369"/>
    <mergeCell ref="D370:D372"/>
    <mergeCell ref="D379:D381"/>
    <mergeCell ref="E379:E381"/>
    <mergeCell ref="F379:F381"/>
    <mergeCell ref="G379:G381"/>
    <mergeCell ref="D382:D384"/>
    <mergeCell ref="E382:E384"/>
    <mergeCell ref="F382:F384"/>
    <mergeCell ref="G382:G384"/>
    <mergeCell ref="E370:E372"/>
    <mergeCell ref="D373:D375"/>
    <mergeCell ref="E373:E375"/>
    <mergeCell ref="F373:F375"/>
    <mergeCell ref="G373:G375"/>
    <mergeCell ref="D376:D378"/>
    <mergeCell ref="E376:E378"/>
    <mergeCell ref="F376:F378"/>
    <mergeCell ref="G376:G378"/>
    <mergeCell ref="D391:D393"/>
    <mergeCell ref="E391:E393"/>
    <mergeCell ref="F391:F393"/>
    <mergeCell ref="G391:G393"/>
    <mergeCell ref="D394:D396"/>
    <mergeCell ref="E394:E396"/>
    <mergeCell ref="F394:F396"/>
    <mergeCell ref="G394:G396"/>
    <mergeCell ref="D385:D387"/>
    <mergeCell ref="E385:E387"/>
    <mergeCell ref="F385:F387"/>
    <mergeCell ref="G385:G387"/>
    <mergeCell ref="D388:D390"/>
    <mergeCell ref="E388:E390"/>
    <mergeCell ref="F388:F390"/>
    <mergeCell ref="G388:G390"/>
    <mergeCell ref="D397:D399"/>
    <mergeCell ref="E397:E399"/>
    <mergeCell ref="F397:F399"/>
    <mergeCell ref="G397:G399"/>
    <mergeCell ref="D400:D402"/>
    <mergeCell ref="E400:E402"/>
    <mergeCell ref="F400:F408"/>
    <mergeCell ref="D403:D405"/>
    <mergeCell ref="E403:E405"/>
    <mergeCell ref="D406:D408"/>
    <mergeCell ref="D415:D417"/>
    <mergeCell ref="E415:E417"/>
    <mergeCell ref="F415:F417"/>
    <mergeCell ref="G415:G417"/>
    <mergeCell ref="D418:D420"/>
    <mergeCell ref="E418:E420"/>
    <mergeCell ref="F418:F420"/>
    <mergeCell ref="G418:G420"/>
    <mergeCell ref="E406:E408"/>
    <mergeCell ref="D409:D411"/>
    <mergeCell ref="E409:E411"/>
    <mergeCell ref="F409:F411"/>
    <mergeCell ref="G409:G411"/>
    <mergeCell ref="D412:D414"/>
    <mergeCell ref="E412:E414"/>
    <mergeCell ref="F412:F414"/>
    <mergeCell ref="G412:G414"/>
    <mergeCell ref="D427:D429"/>
    <mergeCell ref="E427:E429"/>
    <mergeCell ref="F427:F429"/>
    <mergeCell ref="G427:G429"/>
    <mergeCell ref="D430:D432"/>
    <mergeCell ref="E430:E432"/>
    <mergeCell ref="F430:F432"/>
    <mergeCell ref="G430:G432"/>
    <mergeCell ref="D421:D423"/>
    <mergeCell ref="E421:E423"/>
    <mergeCell ref="F421:F423"/>
    <mergeCell ref="G421:G423"/>
    <mergeCell ref="D424:D426"/>
    <mergeCell ref="E424:E426"/>
    <mergeCell ref="F424:F426"/>
    <mergeCell ref="G424:G426"/>
    <mergeCell ref="D433:D435"/>
    <mergeCell ref="E433:E435"/>
    <mergeCell ref="F433:F435"/>
    <mergeCell ref="G433:G435"/>
    <mergeCell ref="D436:D438"/>
    <mergeCell ref="E436:E438"/>
    <mergeCell ref="F436:F444"/>
    <mergeCell ref="D439:D441"/>
    <mergeCell ref="E439:E441"/>
    <mergeCell ref="D442:D444"/>
    <mergeCell ref="E442:E444"/>
    <mergeCell ref="D445:D447"/>
    <mergeCell ref="E445:E447"/>
    <mergeCell ref="F445:F447"/>
    <mergeCell ref="G445:G447"/>
    <mergeCell ref="D448:D450"/>
    <mergeCell ref="E448:E450"/>
    <mergeCell ref="F448:F450"/>
    <mergeCell ref="G448:G450"/>
    <mergeCell ref="D457:D459"/>
    <mergeCell ref="E457:E459"/>
    <mergeCell ref="F457:F459"/>
    <mergeCell ref="G457:G459"/>
    <mergeCell ref="D460:D462"/>
    <mergeCell ref="E460:E462"/>
    <mergeCell ref="F460:F462"/>
    <mergeCell ref="G460:G462"/>
    <mergeCell ref="D451:D453"/>
    <mergeCell ref="E451:E453"/>
    <mergeCell ref="F451:F453"/>
    <mergeCell ref="G451:G453"/>
    <mergeCell ref="D454:D456"/>
    <mergeCell ref="E454:E456"/>
    <mergeCell ref="F454:F456"/>
    <mergeCell ref="G454:G456"/>
    <mergeCell ref="D469:D471"/>
    <mergeCell ref="E469:E471"/>
    <mergeCell ref="F469:F471"/>
    <mergeCell ref="G469:G471"/>
    <mergeCell ref="D463:D465"/>
    <mergeCell ref="E463:E465"/>
    <mergeCell ref="F463:F465"/>
    <mergeCell ref="G463:G465"/>
    <mergeCell ref="D466:D468"/>
    <mergeCell ref="E466:E468"/>
    <mergeCell ref="F466:F468"/>
    <mergeCell ref="G466:G468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109EB-E647-4A94-A7B3-520C8C37F9F2}">
  <dimension ref="A1:AN221"/>
  <sheetViews>
    <sheetView workbookViewId="0"/>
  </sheetViews>
  <sheetFormatPr baseColWidth="10" defaultColWidth="8.83203125" defaultRowHeight="13"/>
  <cols>
    <col min="1" max="16384" width="8.83203125" style="6"/>
  </cols>
  <sheetData>
    <row r="1" spans="1:40">
      <c r="A1" s="6" t="s">
        <v>737</v>
      </c>
    </row>
    <row r="4" spans="1:40">
      <c r="G4" s="61" t="s">
        <v>148</v>
      </c>
      <c r="H4" s="61"/>
      <c r="I4" s="61" t="s">
        <v>149</v>
      </c>
      <c r="J4" s="61"/>
      <c r="K4" s="65" t="s">
        <v>150</v>
      </c>
      <c r="L4" s="65"/>
      <c r="M4" s="65" t="s">
        <v>151</v>
      </c>
      <c r="N4" s="65"/>
      <c r="O4" s="61" t="s">
        <v>152</v>
      </c>
      <c r="P4" s="61"/>
      <c r="S4" s="6">
        <v>1</v>
      </c>
      <c r="T4" s="6">
        <v>2</v>
      </c>
      <c r="U4" s="6">
        <v>3</v>
      </c>
      <c r="V4" s="6">
        <v>4</v>
      </c>
      <c r="W4" s="6">
        <v>5</v>
      </c>
      <c r="X4" s="6">
        <v>6</v>
      </c>
      <c r="Y4" s="6">
        <v>7</v>
      </c>
      <c r="Z4" s="6">
        <v>8</v>
      </c>
      <c r="AA4" s="6">
        <v>11</v>
      </c>
      <c r="AB4" s="6">
        <v>12</v>
      </c>
      <c r="AE4" s="6">
        <v>1</v>
      </c>
      <c r="AF4" s="6">
        <v>2</v>
      </c>
      <c r="AG4" s="6">
        <v>3</v>
      </c>
      <c r="AH4" s="6">
        <v>4</v>
      </c>
      <c r="AI4" s="6">
        <v>5</v>
      </c>
      <c r="AJ4" s="6">
        <v>6</v>
      </c>
      <c r="AK4" s="6">
        <v>7</v>
      </c>
      <c r="AL4" s="6">
        <v>8</v>
      </c>
      <c r="AM4" s="6">
        <v>11</v>
      </c>
      <c r="AN4" s="6">
        <v>12</v>
      </c>
    </row>
    <row r="5" spans="1:40">
      <c r="A5" s="6" t="s">
        <v>45</v>
      </c>
      <c r="B5" s="6" t="s">
        <v>46</v>
      </c>
      <c r="C5" s="6" t="s">
        <v>96</v>
      </c>
      <c r="D5" s="6" t="s">
        <v>153</v>
      </c>
      <c r="E5" s="6" t="s">
        <v>47</v>
      </c>
      <c r="F5" s="6" t="s">
        <v>154</v>
      </c>
      <c r="G5" s="7" t="s">
        <v>155</v>
      </c>
      <c r="H5" s="7" t="s">
        <v>80</v>
      </c>
      <c r="I5" s="7" t="s">
        <v>155</v>
      </c>
      <c r="J5" s="7" t="s">
        <v>80</v>
      </c>
      <c r="K5" s="7" t="s">
        <v>155</v>
      </c>
      <c r="L5" s="7" t="s">
        <v>80</v>
      </c>
      <c r="M5" s="7" t="s">
        <v>155</v>
      </c>
      <c r="N5" s="7" t="s">
        <v>80</v>
      </c>
      <c r="O5" s="7" t="s">
        <v>155</v>
      </c>
      <c r="P5" s="7" t="s">
        <v>80</v>
      </c>
      <c r="S5" s="7" t="s">
        <v>156</v>
      </c>
      <c r="T5" s="7" t="s">
        <v>157</v>
      </c>
      <c r="U5" s="7" t="s">
        <v>158</v>
      </c>
      <c r="V5" s="7" t="s">
        <v>159</v>
      </c>
      <c r="W5" s="7" t="s">
        <v>160</v>
      </c>
      <c r="X5" s="7" t="s">
        <v>161</v>
      </c>
      <c r="Y5" s="45" t="s">
        <v>162</v>
      </c>
      <c r="Z5" s="7" t="s">
        <v>163</v>
      </c>
      <c r="AA5" s="7" t="s">
        <v>164</v>
      </c>
      <c r="AB5" s="7" t="s">
        <v>140</v>
      </c>
      <c r="AC5" s="7"/>
      <c r="AE5" s="7" t="s">
        <v>156</v>
      </c>
      <c r="AF5" s="7" t="s">
        <v>157</v>
      </c>
      <c r="AG5" s="7" t="s">
        <v>158</v>
      </c>
      <c r="AH5" s="7" t="s">
        <v>159</v>
      </c>
      <c r="AI5" s="7" t="s">
        <v>160</v>
      </c>
      <c r="AJ5" s="7" t="s">
        <v>161</v>
      </c>
      <c r="AK5" s="45" t="s">
        <v>162</v>
      </c>
      <c r="AL5" s="7" t="s">
        <v>163</v>
      </c>
      <c r="AM5" s="7" t="s">
        <v>164</v>
      </c>
      <c r="AN5" s="7" t="s">
        <v>140</v>
      </c>
    </row>
    <row r="6" spans="1:40">
      <c r="A6" s="6" t="s">
        <v>123</v>
      </c>
      <c r="B6" s="6" t="s">
        <v>165</v>
      </c>
      <c r="C6" s="6" t="s">
        <v>166</v>
      </c>
      <c r="D6" s="6" t="s">
        <v>167</v>
      </c>
      <c r="E6" s="25">
        <v>31.555000305175781</v>
      </c>
      <c r="F6" s="25">
        <f>AVERAGE(E6:E8)</f>
        <v>31.623666763305664</v>
      </c>
      <c r="G6" s="25">
        <f>F6-F$195</f>
        <v>7.6996663411458321</v>
      </c>
      <c r="H6" s="25">
        <f>F6-F$213</f>
        <v>8.625</v>
      </c>
      <c r="R6" s="46" t="s">
        <v>168</v>
      </c>
      <c r="S6" s="47">
        <f>O15</f>
        <v>6.4228884514456555</v>
      </c>
      <c r="T6" s="47">
        <f>O33</f>
        <v>0.1514357901127811</v>
      </c>
      <c r="U6" s="47">
        <f>O51</f>
        <v>0.18138301642704047</v>
      </c>
      <c r="V6" s="47">
        <f>O69</f>
        <v>0.1906795723731563</v>
      </c>
      <c r="W6" s="47">
        <f>O87</f>
        <v>4.5068232635857477</v>
      </c>
      <c r="X6" s="47">
        <f>O105</f>
        <v>10.923276999064509</v>
      </c>
      <c r="Y6" s="47">
        <f>O123</f>
        <v>3.3932480917955292</v>
      </c>
      <c r="Z6" s="47">
        <f>O141</f>
        <v>0.36967607901864707</v>
      </c>
      <c r="AA6" s="47">
        <f>O195</f>
        <v>6.7889556886184671E-2</v>
      </c>
      <c r="AB6" s="47">
        <f>O213</f>
        <v>8.6916756958670613E-2</v>
      </c>
      <c r="AC6" s="47"/>
      <c r="AD6" s="46" t="s">
        <v>168</v>
      </c>
      <c r="AE6" s="47">
        <f>P15</f>
        <v>1.2570872937318887E-5</v>
      </c>
      <c r="AF6" s="47">
        <f>P33</f>
        <v>2.9639002608581604E-7</v>
      </c>
      <c r="AG6" s="47">
        <f>P51</f>
        <v>3.5500271719318683E-7</v>
      </c>
      <c r="AH6" s="47">
        <f>P69</f>
        <v>3.7319793020937944E-7</v>
      </c>
      <c r="AI6" s="47">
        <f>P87</f>
        <v>8.8207514462963249E-6</v>
      </c>
      <c r="AJ6" s="47">
        <f>P105</f>
        <v>2.1379030361872626E-5</v>
      </c>
      <c r="AK6" s="47">
        <f>P123</f>
        <v>6.641262872494748E-6</v>
      </c>
      <c r="AL6" s="47">
        <f>P141</f>
        <v>7.2352977207064735E-7</v>
      </c>
      <c r="AM6" s="47">
        <f>P195</f>
        <v>1.3287339486567273E-7</v>
      </c>
      <c r="AN6" s="47">
        <f>P213</f>
        <v>1.70113417991145E-7</v>
      </c>
    </row>
    <row r="7" spans="1:40">
      <c r="A7" s="6" t="s">
        <v>123</v>
      </c>
      <c r="B7" s="6" t="s">
        <v>165</v>
      </c>
      <c r="C7" s="6" t="s">
        <v>166</v>
      </c>
      <c r="D7" s="6" t="s">
        <v>167</v>
      </c>
      <c r="E7" s="25">
        <v>31.584999084472656</v>
      </c>
      <c r="R7" s="46" t="s">
        <v>169</v>
      </c>
      <c r="S7" s="47">
        <f>O13</f>
        <v>31.733113108390196</v>
      </c>
      <c r="T7" s="47">
        <f>O31</f>
        <v>0.54877025758303299</v>
      </c>
      <c r="U7" s="47">
        <f>O49</f>
        <v>0.65464278494992745</v>
      </c>
      <c r="V7" s="47">
        <f>O67</f>
        <v>0.48268235473038462</v>
      </c>
      <c r="W7" s="47">
        <f>O85</f>
        <v>71.247824879224282</v>
      </c>
      <c r="X7" s="47">
        <f>O103</f>
        <v>34.412610778687778</v>
      </c>
      <c r="Y7" s="47">
        <f>O121</f>
        <v>16.044103875710768</v>
      </c>
      <c r="Z7" s="47">
        <f>O139</f>
        <v>1.4560834686961208</v>
      </c>
      <c r="AA7" s="47">
        <f>O193</f>
        <v>0.35439465994990238</v>
      </c>
      <c r="AB7" s="47">
        <f>O211</f>
        <v>0.51478155405630566</v>
      </c>
      <c r="AC7" s="47"/>
      <c r="AD7" s="46" t="s">
        <v>169</v>
      </c>
      <c r="AE7" s="47">
        <f>P13</f>
        <v>7.8428987228977971E-5</v>
      </c>
      <c r="AF7" s="47">
        <f>P31</f>
        <v>1.1973579941650321E-6</v>
      </c>
      <c r="AG7" s="47">
        <f>P49</f>
        <v>1.3664691487182372E-6</v>
      </c>
      <c r="AH7" s="47">
        <f>P67</f>
        <v>1.1843481291143577E-6</v>
      </c>
      <c r="AI7" s="47">
        <f>P85</f>
        <v>1.6820496982426588E-4</v>
      </c>
      <c r="AJ7" s="47">
        <f>P103</f>
        <v>8.3850840113749758E-5</v>
      </c>
      <c r="AK7" s="47">
        <f>P121</f>
        <v>3.8087605995591703E-5</v>
      </c>
      <c r="AL7" s="47">
        <f>P139</f>
        <v>3.2684933268503532E-6</v>
      </c>
      <c r="AM7" s="47">
        <f>P193</f>
        <v>8.2758837131677622E-7</v>
      </c>
      <c r="AN7" s="47">
        <f>P211</f>
        <v>1.1284912602060858E-6</v>
      </c>
    </row>
    <row r="8" spans="1:40">
      <c r="A8" s="6" t="s">
        <v>123</v>
      </c>
      <c r="B8" s="6" t="s">
        <v>165</v>
      </c>
      <c r="C8" s="6" t="s">
        <v>166</v>
      </c>
      <c r="D8" s="6" t="s">
        <v>167</v>
      </c>
      <c r="E8" s="25">
        <v>31.731000900268555</v>
      </c>
      <c r="R8" s="46" t="s">
        <v>170</v>
      </c>
      <c r="S8" s="47">
        <f>O17</f>
        <v>5.3417087058420538</v>
      </c>
      <c r="T8" s="47">
        <f>O35</f>
        <v>0.11868428989002834</v>
      </c>
      <c r="U8" s="47">
        <f>O53</f>
        <v>0.14203040482823007</v>
      </c>
      <c r="V8" s="47">
        <f>O71</f>
        <v>0.13668379705986186</v>
      </c>
      <c r="W8" s="47">
        <f>O89</f>
        <v>4.2387016838919545</v>
      </c>
      <c r="X8" s="47">
        <f>O107</f>
        <v>8.2914110260583591</v>
      </c>
      <c r="Y8" s="47">
        <f>O125</f>
        <v>2.8008766292772629</v>
      </c>
      <c r="Z8" s="47">
        <f>O143</f>
        <v>0.29482481858314585</v>
      </c>
      <c r="AA8" s="47">
        <f>O197</f>
        <v>5.6975125916600228E-2</v>
      </c>
      <c r="AB8" s="47">
        <f>O215</f>
        <v>7.4361423992105935E-2</v>
      </c>
      <c r="AC8" s="47"/>
      <c r="AD8" s="46" t="s">
        <v>170</v>
      </c>
      <c r="AE8" s="47">
        <f>P17</f>
        <v>1.0834311517142728E-5</v>
      </c>
      <c r="AF8" s="47">
        <f>P35</f>
        <v>2.3758020918751589E-7</v>
      </c>
      <c r="AG8" s="47">
        <f>P53</f>
        <v>2.817938941446488E-7</v>
      </c>
      <c r="AH8" s="47">
        <f>P71</f>
        <v>2.8377733537121673E-7</v>
      </c>
      <c r="AI8" s="47">
        <f>P89</f>
        <v>8.3812353380217412E-6</v>
      </c>
      <c r="AJ8" s="47">
        <f>P107</f>
        <v>1.7035558901269089E-5</v>
      </c>
      <c r="AK8" s="47">
        <f>P125</f>
        <v>5.6551799766438626E-6</v>
      </c>
      <c r="AL8" s="47">
        <f>P143</f>
        <v>5.9239442588136852E-7</v>
      </c>
      <c r="AM8" s="47">
        <f>P197</f>
        <v>1.1449125860083861E-7</v>
      </c>
      <c r="AN8" s="47">
        <f>P215</f>
        <v>1.4782905734891811E-7</v>
      </c>
    </row>
    <row r="9" spans="1:40">
      <c r="A9" s="6" t="s">
        <v>125</v>
      </c>
      <c r="B9" s="6" t="s">
        <v>165</v>
      </c>
      <c r="C9" s="6" t="s">
        <v>166</v>
      </c>
      <c r="D9" s="6" t="s">
        <v>167</v>
      </c>
      <c r="E9" s="25">
        <v>32.451999664306641</v>
      </c>
      <c r="F9" s="25">
        <f>AVERAGE(E9:E11)</f>
        <v>31.823666890462238</v>
      </c>
      <c r="G9" s="25">
        <f>F9-F$198</f>
        <v>10.204333623250324</v>
      </c>
      <c r="H9" s="25">
        <f>F9-F$216</f>
        <v>11.478000640869141</v>
      </c>
      <c r="R9" s="46" t="s">
        <v>171</v>
      </c>
      <c r="S9" s="47">
        <v>648.66167391380498</v>
      </c>
      <c r="T9" s="47">
        <v>5.9387030514116503</v>
      </c>
      <c r="U9" s="47">
        <v>4.7078988336918197</v>
      </c>
      <c r="V9" s="47">
        <v>12.891583706025299</v>
      </c>
      <c r="W9" s="47">
        <v>48.196667672310703</v>
      </c>
      <c r="X9" s="47">
        <v>5449.8464793297899</v>
      </c>
      <c r="Y9" s="47">
        <v>124.74190576749</v>
      </c>
      <c r="Z9" s="47">
        <v>7.5874415724558197</v>
      </c>
      <c r="AA9" s="47">
        <f>AS13</f>
        <v>0</v>
      </c>
      <c r="AB9" s="47">
        <f>AS14</f>
        <v>0</v>
      </c>
      <c r="AC9" s="47"/>
      <c r="AD9" s="46" t="s">
        <v>171</v>
      </c>
      <c r="AE9" s="47">
        <v>648.66167391380498</v>
      </c>
      <c r="AF9" s="47">
        <v>5.9387030514116503</v>
      </c>
      <c r="AG9" s="47">
        <v>4.7078988336918197</v>
      </c>
      <c r="AH9" s="47">
        <v>12.891583706025299</v>
      </c>
      <c r="AI9" s="47">
        <v>48.196667672310703</v>
      </c>
      <c r="AJ9" s="47">
        <v>5449.8464793297899</v>
      </c>
      <c r="AK9" s="47">
        <v>124.74190576749</v>
      </c>
      <c r="AL9" s="47">
        <v>7.5874415724558197</v>
      </c>
      <c r="AM9" s="47">
        <f>AS13</f>
        <v>0</v>
      </c>
      <c r="AN9" s="47">
        <f>AS14</f>
        <v>0</v>
      </c>
    </row>
    <row r="10" spans="1:40">
      <c r="A10" s="6" t="s">
        <v>125</v>
      </c>
      <c r="B10" s="6" t="s">
        <v>165</v>
      </c>
      <c r="C10" s="6" t="s">
        <v>166</v>
      </c>
      <c r="D10" s="6" t="s">
        <v>167</v>
      </c>
      <c r="E10" s="25">
        <v>31.663000106811523</v>
      </c>
    </row>
    <row r="11" spans="1:40">
      <c r="A11" s="6" t="s">
        <v>125</v>
      </c>
      <c r="B11" s="6" t="s">
        <v>165</v>
      </c>
      <c r="C11" s="6" t="s">
        <v>166</v>
      </c>
      <c r="D11" s="6" t="s">
        <v>167</v>
      </c>
      <c r="E11" s="25">
        <v>31.356000900268555</v>
      </c>
    </row>
    <row r="12" spans="1:40">
      <c r="A12" s="6" t="s">
        <v>126</v>
      </c>
      <c r="B12" s="6" t="s">
        <v>165</v>
      </c>
      <c r="C12" s="6" t="s">
        <v>166</v>
      </c>
      <c r="D12" s="6" t="s">
        <v>167</v>
      </c>
      <c r="E12" s="25">
        <v>31.507999420166016</v>
      </c>
      <c r="F12" s="25">
        <f>AVERAGE(E12:E14)</f>
        <v>31.696332931518555</v>
      </c>
      <c r="G12" s="25">
        <f>F12-F$201</f>
        <v>9.7859999338785819</v>
      </c>
      <c r="H12" s="25">
        <f>F12-F$219</f>
        <v>11.106332778930664</v>
      </c>
      <c r="S12" s="6">
        <v>2</v>
      </c>
      <c r="T12" s="6">
        <v>4</v>
      </c>
      <c r="U12" s="6">
        <v>8</v>
      </c>
      <c r="V12" s="6">
        <v>3</v>
      </c>
      <c r="W12" s="6">
        <v>1</v>
      </c>
      <c r="X12" s="6">
        <v>6</v>
      </c>
      <c r="Y12" s="6">
        <v>7</v>
      </c>
      <c r="Z12" s="6">
        <v>5</v>
      </c>
      <c r="AA12" s="6">
        <v>11</v>
      </c>
      <c r="AB12" s="6">
        <v>12</v>
      </c>
    </row>
    <row r="13" spans="1:40">
      <c r="A13" s="6" t="s">
        <v>126</v>
      </c>
      <c r="B13" s="6" t="s">
        <v>165</v>
      </c>
      <c r="C13" s="6" t="s">
        <v>166</v>
      </c>
      <c r="D13" s="6" t="s">
        <v>167</v>
      </c>
      <c r="E13" s="25">
        <v>32</v>
      </c>
      <c r="O13" s="6">
        <f>O14-O15</f>
        <v>31.733113108390196</v>
      </c>
      <c r="P13" s="6">
        <f>P14-P15</f>
        <v>7.8428987228977971E-5</v>
      </c>
      <c r="S13" s="6" t="s">
        <v>157</v>
      </c>
      <c r="T13" s="6" t="s">
        <v>159</v>
      </c>
      <c r="U13" s="6" t="s">
        <v>163</v>
      </c>
      <c r="V13" s="6" t="s">
        <v>158</v>
      </c>
      <c r="W13" s="7" t="s">
        <v>156</v>
      </c>
      <c r="X13" s="7" t="s">
        <v>161</v>
      </c>
      <c r="Y13" s="45" t="s">
        <v>162</v>
      </c>
      <c r="Z13" s="7" t="s">
        <v>160</v>
      </c>
      <c r="AA13" s="7" t="s">
        <v>164</v>
      </c>
      <c r="AB13" s="7" t="s">
        <v>140</v>
      </c>
    </row>
    <row r="14" spans="1:40">
      <c r="A14" s="6" t="s">
        <v>126</v>
      </c>
      <c r="B14" s="6" t="s">
        <v>165</v>
      </c>
      <c r="C14" s="6" t="s">
        <v>166</v>
      </c>
      <c r="D14" s="6" t="s">
        <v>167</v>
      </c>
      <c r="E14" s="25">
        <v>31.580999374389648</v>
      </c>
      <c r="K14" s="25">
        <f>K15-M15</f>
        <v>-5.2538380913871503</v>
      </c>
      <c r="L14" s="25">
        <f>L15-N15</f>
        <v>13.423776146021577</v>
      </c>
      <c r="M14" s="25"/>
      <c r="N14" s="25"/>
      <c r="O14" s="6">
        <f t="shared" ref="O14:P16" si="0">2^(-(K14))</f>
        <v>38.15600155983585</v>
      </c>
      <c r="P14" s="6">
        <f t="shared" si="0"/>
        <v>9.099986016629686E-5</v>
      </c>
      <c r="R14" s="46" t="s">
        <v>168</v>
      </c>
      <c r="S14" s="47">
        <f>T6</f>
        <v>0.1514357901127811</v>
      </c>
      <c r="T14" s="47">
        <f>V6</f>
        <v>0.1906795723731563</v>
      </c>
      <c r="U14" s="47">
        <f>Z6</f>
        <v>0.36967607901864707</v>
      </c>
      <c r="V14" s="47">
        <f>U6</f>
        <v>0.18138301642704047</v>
      </c>
      <c r="W14" s="47">
        <f>S6</f>
        <v>6.4228884514456555</v>
      </c>
      <c r="X14" s="47">
        <f t="shared" ref="X14:Y17" si="1">X6</f>
        <v>10.923276999064509</v>
      </c>
      <c r="Y14" s="47">
        <f t="shared" si="1"/>
        <v>3.3932480917955292</v>
      </c>
      <c r="Z14" s="47">
        <f>W6</f>
        <v>4.5068232635857477</v>
      </c>
      <c r="AA14" s="47">
        <f t="shared" ref="AA14:AB17" si="2">AA6</f>
        <v>6.7889556886184671E-2</v>
      </c>
      <c r="AB14" s="47">
        <f t="shared" si="2"/>
        <v>8.6916756958670613E-2</v>
      </c>
    </row>
    <row r="15" spans="1:40">
      <c r="A15" s="6" t="s">
        <v>68</v>
      </c>
      <c r="B15" s="6" t="s">
        <v>165</v>
      </c>
      <c r="C15" s="6" t="s">
        <v>166</v>
      </c>
      <c r="D15" s="6" t="s">
        <v>167</v>
      </c>
      <c r="E15" s="25">
        <v>28.281000137329102</v>
      </c>
      <c r="F15" s="25">
        <f>AVERAGE(E15:E17)</f>
        <v>28.105333964029949</v>
      </c>
      <c r="G15" s="25">
        <f>F15-F$204</f>
        <v>7.9713338216145857</v>
      </c>
      <c r="H15" s="25">
        <f>F15-F$222</f>
        <v>28.105333964029949</v>
      </c>
      <c r="I15" s="25">
        <f>G15-G6</f>
        <v>0.27166748046875355</v>
      </c>
      <c r="J15" s="25">
        <f>H15-H6</f>
        <v>19.480333964029949</v>
      </c>
      <c r="K15" s="25">
        <f>AVERAGE(I15,I18,I21)</f>
        <v>-2.6832222408718507</v>
      </c>
      <c r="L15" s="25">
        <f>AVERAGE(J15,J18,J21)</f>
        <v>16.279555638631184</v>
      </c>
      <c r="M15" s="6">
        <f>_xlfn.STDEV.S(I15,I18,I21)</f>
        <v>2.5706158505152996</v>
      </c>
      <c r="N15" s="6">
        <f>_xlfn.STDEV.S(J15,J18,J21)</f>
        <v>2.855779492609607</v>
      </c>
      <c r="O15" s="25">
        <f>2^(-(K15))</f>
        <v>6.4228884514456555</v>
      </c>
      <c r="P15" s="25">
        <f>2^(-(L15))</f>
        <v>1.2570872937318887E-5</v>
      </c>
      <c r="R15" s="46" t="s">
        <v>169</v>
      </c>
      <c r="S15" s="47">
        <f>T7</f>
        <v>0.54877025758303299</v>
      </c>
      <c r="T15" s="47">
        <f>V7</f>
        <v>0.48268235473038462</v>
      </c>
      <c r="U15" s="47">
        <f>Z7</f>
        <v>1.4560834686961208</v>
      </c>
      <c r="V15" s="47">
        <f>U7</f>
        <v>0.65464278494992745</v>
      </c>
      <c r="W15" s="47">
        <f>S7</f>
        <v>31.733113108390196</v>
      </c>
      <c r="X15" s="47">
        <f t="shared" si="1"/>
        <v>34.412610778687778</v>
      </c>
      <c r="Y15" s="47">
        <f t="shared" si="1"/>
        <v>16.044103875710768</v>
      </c>
      <c r="Z15" s="47">
        <f>W7</f>
        <v>71.247824879224282</v>
      </c>
      <c r="AA15" s="47">
        <f t="shared" si="2"/>
        <v>0.35439465994990238</v>
      </c>
      <c r="AB15" s="47">
        <f t="shared" si="2"/>
        <v>0.51478155405630566</v>
      </c>
    </row>
    <row r="16" spans="1:40">
      <c r="A16" s="6" t="s">
        <v>68</v>
      </c>
      <c r="B16" s="6" t="s">
        <v>165</v>
      </c>
      <c r="C16" s="6" t="s">
        <v>166</v>
      </c>
      <c r="D16" s="6" t="s">
        <v>167</v>
      </c>
      <c r="E16" s="25">
        <v>28.00200080871582</v>
      </c>
      <c r="K16" s="25">
        <f>K15+M15</f>
        <v>-0.11260639035655107</v>
      </c>
      <c r="L16" s="25">
        <f>L15+N15</f>
        <v>19.13533513124079</v>
      </c>
      <c r="M16" s="25"/>
      <c r="N16" s="25"/>
      <c r="O16" s="6">
        <f t="shared" si="0"/>
        <v>1.0811797456036021</v>
      </c>
      <c r="P16" s="6">
        <f t="shared" si="0"/>
        <v>1.7365614201761592E-6</v>
      </c>
      <c r="R16" s="46" t="s">
        <v>170</v>
      </c>
      <c r="S16" s="47">
        <f>T8</f>
        <v>0.11868428989002834</v>
      </c>
      <c r="T16" s="47">
        <f>V8</f>
        <v>0.13668379705986186</v>
      </c>
      <c r="U16" s="47">
        <f>Z8</f>
        <v>0.29482481858314585</v>
      </c>
      <c r="V16" s="47">
        <f>U8</f>
        <v>0.14203040482823007</v>
      </c>
      <c r="W16" s="47">
        <f>S8</f>
        <v>5.3417087058420538</v>
      </c>
      <c r="X16" s="47">
        <f t="shared" si="1"/>
        <v>8.2914110260583591</v>
      </c>
      <c r="Y16" s="47">
        <f t="shared" si="1"/>
        <v>2.8008766292772629</v>
      </c>
      <c r="Z16" s="47">
        <f>W8</f>
        <v>4.2387016838919545</v>
      </c>
      <c r="AA16" s="47">
        <f t="shared" si="2"/>
        <v>5.6975125916600228E-2</v>
      </c>
      <c r="AB16" s="47">
        <f t="shared" si="2"/>
        <v>7.4361423992105935E-2</v>
      </c>
    </row>
    <row r="17" spans="1:28">
      <c r="A17" s="6" t="s">
        <v>68</v>
      </c>
      <c r="B17" s="6" t="s">
        <v>165</v>
      </c>
      <c r="C17" s="6" t="s">
        <v>166</v>
      </c>
      <c r="D17" s="6" t="s">
        <v>167</v>
      </c>
      <c r="E17" s="25">
        <v>28.033000946044922</v>
      </c>
      <c r="O17" s="6">
        <f>O15-O16</f>
        <v>5.3417087058420538</v>
      </c>
      <c r="P17" s="6">
        <f>P15-P16</f>
        <v>1.0834311517142728E-5</v>
      </c>
      <c r="R17" s="46" t="s">
        <v>171</v>
      </c>
      <c r="S17" s="47">
        <f>T9</f>
        <v>5.9387030514116503</v>
      </c>
      <c r="T17" s="47">
        <f>V9</f>
        <v>12.891583706025299</v>
      </c>
      <c r="U17" s="47">
        <f>Z9</f>
        <v>7.5874415724558197</v>
      </c>
      <c r="V17" s="47">
        <f>U9</f>
        <v>4.7078988336918197</v>
      </c>
      <c r="W17" s="47">
        <f>S9</f>
        <v>648.66167391380498</v>
      </c>
      <c r="X17" s="47">
        <f t="shared" si="1"/>
        <v>5449.8464793297899</v>
      </c>
      <c r="Y17" s="47">
        <f t="shared" si="1"/>
        <v>124.74190576749</v>
      </c>
      <c r="Z17" s="47">
        <f>W9</f>
        <v>48.196667672310703</v>
      </c>
      <c r="AA17" s="47">
        <f t="shared" si="2"/>
        <v>0</v>
      </c>
      <c r="AB17" s="47">
        <f t="shared" si="2"/>
        <v>0</v>
      </c>
    </row>
    <row r="18" spans="1:28">
      <c r="A18" s="6" t="s">
        <v>69</v>
      </c>
      <c r="B18" s="6" t="s">
        <v>165</v>
      </c>
      <c r="C18" s="6" t="s">
        <v>166</v>
      </c>
      <c r="D18" s="6" t="s">
        <v>167</v>
      </c>
      <c r="E18" s="25">
        <v>25.533000946044922</v>
      </c>
      <c r="F18" s="25">
        <f>AVERAGE(E18:E20)</f>
        <v>25.470333735148113</v>
      </c>
      <c r="G18" s="25">
        <f>F18-F$207</f>
        <v>5.7996667226155623</v>
      </c>
      <c r="H18" s="25">
        <f>F18-F$225</f>
        <v>25.470333735148113</v>
      </c>
      <c r="I18" s="25">
        <f>G18-G9</f>
        <v>-4.4046669006347621</v>
      </c>
      <c r="J18" s="25">
        <f>H18-H9</f>
        <v>13.992333094278973</v>
      </c>
      <c r="M18" s="6">
        <v>-3.7223332722981759</v>
      </c>
      <c r="N18" s="6">
        <f>2^-M18</f>
        <v>13.198785434195406</v>
      </c>
    </row>
    <row r="19" spans="1:28">
      <c r="A19" s="6" t="s">
        <v>69</v>
      </c>
      <c r="B19" s="6" t="s">
        <v>165</v>
      </c>
      <c r="C19" s="6" t="s">
        <v>166</v>
      </c>
      <c r="D19" s="6" t="s">
        <v>167</v>
      </c>
      <c r="E19" s="25">
        <v>25.496999740600586</v>
      </c>
      <c r="M19" s="6">
        <v>-5.1853326161702462</v>
      </c>
      <c r="N19" s="6">
        <f>2^-M19</f>
        <v>36.386531162677691</v>
      </c>
    </row>
    <row r="20" spans="1:28">
      <c r="A20" s="6" t="s">
        <v>69</v>
      </c>
      <c r="B20" s="6" t="s">
        <v>165</v>
      </c>
      <c r="C20" s="6" t="s">
        <v>166</v>
      </c>
      <c r="D20" s="6" t="s">
        <v>167</v>
      </c>
      <c r="E20" s="25">
        <v>25.381000518798828</v>
      </c>
      <c r="M20" s="6">
        <v>-4.1219997406005859</v>
      </c>
      <c r="N20" s="6">
        <f>2^-M20</f>
        <v>17.411875936042936</v>
      </c>
    </row>
    <row r="21" spans="1:28">
      <c r="A21" s="6" t="s">
        <v>70</v>
      </c>
      <c r="B21" s="6" t="s">
        <v>165</v>
      </c>
      <c r="C21" s="6" t="s">
        <v>166</v>
      </c>
      <c r="D21" s="6" t="s">
        <v>167</v>
      </c>
      <c r="E21" s="25">
        <v>26.570999145507812</v>
      </c>
      <c r="F21" s="25">
        <f>AVERAGE(E21:E23)</f>
        <v>26.472332636515301</v>
      </c>
      <c r="G21" s="25">
        <f>F21-F$210</f>
        <v>5.8693326314290388</v>
      </c>
      <c r="H21" s="25">
        <f>F21-F$228</f>
        <v>26.472332636515301</v>
      </c>
      <c r="I21" s="25">
        <f>G21-G12</f>
        <v>-3.9166673024495431</v>
      </c>
      <c r="J21" s="25">
        <f>H21-H12</f>
        <v>15.365999857584637</v>
      </c>
    </row>
    <row r="22" spans="1:28">
      <c r="A22" s="6" t="s">
        <v>70</v>
      </c>
      <c r="B22" s="6" t="s">
        <v>165</v>
      </c>
      <c r="C22" s="6" t="s">
        <v>166</v>
      </c>
      <c r="D22" s="6" t="s">
        <v>167</v>
      </c>
      <c r="E22" s="25">
        <v>26.472999572753906</v>
      </c>
    </row>
    <row r="23" spans="1:28">
      <c r="A23" s="6" t="s">
        <v>70</v>
      </c>
      <c r="B23" s="6" t="s">
        <v>165</v>
      </c>
      <c r="C23" s="6" t="s">
        <v>166</v>
      </c>
      <c r="D23" s="6" t="s">
        <v>167</v>
      </c>
      <c r="E23" s="25">
        <v>26.37299919128418</v>
      </c>
    </row>
    <row r="24" spans="1:28">
      <c r="A24" s="6" t="s">
        <v>123</v>
      </c>
      <c r="B24" s="6" t="s">
        <v>172</v>
      </c>
      <c r="C24" s="6" t="s">
        <v>166</v>
      </c>
      <c r="D24" s="6" t="s">
        <v>167</v>
      </c>
      <c r="E24" s="25">
        <v>29.72599983215332</v>
      </c>
      <c r="F24" s="25">
        <f>AVERAGE(E24:E26)</f>
        <v>29.72100003560384</v>
      </c>
      <c r="G24" s="25">
        <f>F24-F$195</f>
        <v>5.796999613444008</v>
      </c>
      <c r="H24" s="25">
        <f>F24-F$213</f>
        <v>6.7223332722981759</v>
      </c>
    </row>
    <row r="25" spans="1:28">
      <c r="A25" s="6" t="s">
        <v>123</v>
      </c>
      <c r="B25" s="6" t="s">
        <v>172</v>
      </c>
      <c r="C25" s="6" t="s">
        <v>166</v>
      </c>
      <c r="D25" s="6" t="s">
        <v>167</v>
      </c>
      <c r="E25" s="25">
        <v>29.781999588012695</v>
      </c>
    </row>
    <row r="26" spans="1:28">
      <c r="A26" s="6" t="s">
        <v>123</v>
      </c>
      <c r="B26" s="6" t="s">
        <v>172</v>
      </c>
      <c r="C26" s="6" t="s">
        <v>166</v>
      </c>
      <c r="D26" s="6" t="s">
        <v>167</v>
      </c>
      <c r="E26" s="25">
        <v>29.655000686645508</v>
      </c>
    </row>
    <row r="27" spans="1:28">
      <c r="A27" s="6" t="s">
        <v>125</v>
      </c>
      <c r="B27" s="6" t="s">
        <v>172</v>
      </c>
      <c r="C27" s="6" t="s">
        <v>166</v>
      </c>
      <c r="D27" s="6" t="s">
        <v>167</v>
      </c>
      <c r="E27" s="25">
        <v>28.86400032043457</v>
      </c>
      <c r="F27" s="25">
        <f>AVERAGE(E27:E29)</f>
        <v>28.770666758219402</v>
      </c>
      <c r="G27" s="25">
        <f>F27-F$198</f>
        <v>7.1513334910074882</v>
      </c>
      <c r="H27" s="25">
        <f>F27-F$216</f>
        <v>8.4250005086263045</v>
      </c>
    </row>
    <row r="28" spans="1:28">
      <c r="A28" s="6" t="s">
        <v>125</v>
      </c>
      <c r="B28" s="6" t="s">
        <v>172</v>
      </c>
      <c r="C28" s="6" t="s">
        <v>166</v>
      </c>
      <c r="D28" s="6" t="s">
        <v>167</v>
      </c>
      <c r="E28" s="25">
        <v>28.777999877929688</v>
      </c>
    </row>
    <row r="29" spans="1:28">
      <c r="A29" s="6" t="s">
        <v>125</v>
      </c>
      <c r="B29" s="6" t="s">
        <v>172</v>
      </c>
      <c r="C29" s="6" t="s">
        <v>166</v>
      </c>
      <c r="D29" s="6" t="s">
        <v>167</v>
      </c>
      <c r="E29" s="25">
        <v>28.670000076293945</v>
      </c>
    </row>
    <row r="30" spans="1:28">
      <c r="A30" s="6" t="s">
        <v>126</v>
      </c>
      <c r="B30" s="6" t="s">
        <v>172</v>
      </c>
      <c r="C30" s="6" t="s">
        <v>166</v>
      </c>
      <c r="D30" s="6" t="s">
        <v>167</v>
      </c>
      <c r="E30" s="25">
        <v>29.938999176025391</v>
      </c>
      <c r="F30" s="25">
        <f>AVERAGE(E30:E32)</f>
        <v>29.77400016784668</v>
      </c>
      <c r="G30" s="25">
        <f>F30-F$201</f>
        <v>7.8636671702067069</v>
      </c>
      <c r="H30" s="25">
        <f>F30-F$219</f>
        <v>9.1840000152587891</v>
      </c>
    </row>
    <row r="31" spans="1:28">
      <c r="A31" s="6" t="s">
        <v>126</v>
      </c>
      <c r="B31" s="6" t="s">
        <v>172</v>
      </c>
      <c r="C31" s="6" t="s">
        <v>166</v>
      </c>
      <c r="D31" s="6" t="s">
        <v>167</v>
      </c>
      <c r="E31" s="25">
        <v>29.832000732421875</v>
      </c>
      <c r="O31" s="6">
        <f>O32-O33</f>
        <v>0.54877025758303299</v>
      </c>
      <c r="P31" s="6">
        <f>P32-P33</f>
        <v>1.1973579941650321E-6</v>
      </c>
    </row>
    <row r="32" spans="1:28">
      <c r="A32" s="6" t="s">
        <v>126</v>
      </c>
      <c r="B32" s="6" t="s">
        <v>172</v>
      </c>
      <c r="C32" s="6" t="s">
        <v>166</v>
      </c>
      <c r="D32" s="6" t="s">
        <v>167</v>
      </c>
      <c r="E32" s="25">
        <v>29.551000595092773</v>
      </c>
      <c r="K32" s="25">
        <f>K33-M33</f>
        <v>0.51414857247672829</v>
      </c>
      <c r="L32" s="25">
        <f>L33-N33</f>
        <v>19.352631768315259</v>
      </c>
      <c r="M32" s="25"/>
      <c r="N32" s="25"/>
      <c r="O32" s="6">
        <f t="shared" ref="O32:P34" si="3">2^(-(K32))</f>
        <v>0.70020604769581407</v>
      </c>
      <c r="P32" s="6">
        <f t="shared" si="3"/>
        <v>1.4937480202508483E-6</v>
      </c>
    </row>
    <row r="33" spans="1:16">
      <c r="A33" s="6" t="s">
        <v>68</v>
      </c>
      <c r="B33" s="6" t="s">
        <v>172</v>
      </c>
      <c r="C33" s="6" t="s">
        <v>166</v>
      </c>
      <c r="D33" s="6" t="s">
        <v>167</v>
      </c>
      <c r="E33" s="25">
        <v>31.270999908447266</v>
      </c>
      <c r="F33" s="25">
        <f>AVERAGE(E33:E35)</f>
        <v>31.091999689737957</v>
      </c>
      <c r="G33" s="25">
        <f>F33-F$204</f>
        <v>10.957999547322594</v>
      </c>
      <c r="H33" s="25">
        <f>F33-F$222</f>
        <v>31.091999689737957</v>
      </c>
      <c r="I33" s="25">
        <f>G33-G24</f>
        <v>5.1609999338785855</v>
      </c>
      <c r="J33" s="25">
        <f>H33-H24</f>
        <v>24.369666417439781</v>
      </c>
      <c r="K33" s="25">
        <f>AVERAGE(I33,I36,I39)</f>
        <v>2.7232218848334426</v>
      </c>
      <c r="L33" s="25">
        <f>AVERAGE(J33,J36,J39)</f>
        <v>21.685999764336476</v>
      </c>
      <c r="M33" s="6">
        <f>_xlfn.STDEV.S(I33,I36,I39)</f>
        <v>2.2090733123567143</v>
      </c>
      <c r="N33" s="6">
        <f>_xlfn.STDEV.S(J33,J36,J39)</f>
        <v>2.3333679960212166</v>
      </c>
      <c r="O33" s="25">
        <f>2^(-(K33))</f>
        <v>0.1514357901127811</v>
      </c>
      <c r="P33" s="6">
        <f t="shared" si="3"/>
        <v>2.9639002608581604E-7</v>
      </c>
    </row>
    <row r="34" spans="1:16">
      <c r="A34" s="6" t="s">
        <v>68</v>
      </c>
      <c r="B34" s="6" t="s">
        <v>172</v>
      </c>
      <c r="C34" s="6" t="s">
        <v>166</v>
      </c>
      <c r="D34" s="6" t="s">
        <v>167</v>
      </c>
      <c r="E34" s="25">
        <v>31.327999114990234</v>
      </c>
      <c r="K34" s="25">
        <f>K33+M33</f>
        <v>4.9322951971901574</v>
      </c>
      <c r="L34" s="25">
        <f>L33+N33</f>
        <v>24.019367760357692</v>
      </c>
      <c r="M34" s="25"/>
      <c r="N34" s="25"/>
      <c r="O34" s="6">
        <f t="shared" si="3"/>
        <v>3.2751500222752764E-2</v>
      </c>
      <c r="P34" s="6">
        <f t="shared" si="3"/>
        <v>5.8809816898300142E-8</v>
      </c>
    </row>
    <row r="35" spans="1:16">
      <c r="A35" s="6" t="s">
        <v>68</v>
      </c>
      <c r="B35" s="6" t="s">
        <v>172</v>
      </c>
      <c r="C35" s="6" t="s">
        <v>166</v>
      </c>
      <c r="D35" s="6" t="s">
        <v>167</v>
      </c>
      <c r="E35" s="25">
        <v>30.677000045776367</v>
      </c>
      <c r="O35" s="6">
        <f>O33-O34</f>
        <v>0.11868428989002834</v>
      </c>
      <c r="P35" s="6">
        <f>P33-P34</f>
        <v>2.3758020918751589E-7</v>
      </c>
    </row>
    <row r="36" spans="1:16">
      <c r="A36" s="6" t="s">
        <v>69</v>
      </c>
      <c r="B36" s="6" t="s">
        <v>172</v>
      </c>
      <c r="C36" s="6" t="s">
        <v>166</v>
      </c>
      <c r="D36" s="6" t="s">
        <v>167</v>
      </c>
      <c r="E36" s="25">
        <v>29.10099983215332</v>
      </c>
      <c r="F36" s="25">
        <f>AVERAGE(E36:E38)</f>
        <v>28.976666768391926</v>
      </c>
      <c r="G36" s="25">
        <f>F36-F$207</f>
        <v>9.305999755859375</v>
      </c>
      <c r="H36" s="25">
        <f>F36-F$225</f>
        <v>28.976666768391926</v>
      </c>
      <c r="I36" s="25">
        <f>G36-G27</f>
        <v>2.1546662648518868</v>
      </c>
      <c r="J36" s="25">
        <f>H36-H27</f>
        <v>20.551666259765621</v>
      </c>
      <c r="L36" s="6">
        <v>1.166999181111656</v>
      </c>
      <c r="M36" s="6">
        <f>2^-L36</f>
        <v>0.44534670308657631</v>
      </c>
    </row>
    <row r="37" spans="1:16">
      <c r="A37" s="6" t="s">
        <v>69</v>
      </c>
      <c r="B37" s="6" t="s">
        <v>172</v>
      </c>
      <c r="C37" s="6" t="s">
        <v>166</v>
      </c>
      <c r="D37" s="6" t="s">
        <v>167</v>
      </c>
      <c r="E37" s="25">
        <v>28.947999954223633</v>
      </c>
      <c r="L37" s="6">
        <v>1.3740005493164027</v>
      </c>
      <c r="M37" s="6">
        <f>2^-L37</f>
        <v>0.38581989686103463</v>
      </c>
    </row>
    <row r="38" spans="1:16">
      <c r="A38" s="6" t="s">
        <v>69</v>
      </c>
      <c r="B38" s="6" t="s">
        <v>172</v>
      </c>
      <c r="C38" s="6" t="s">
        <v>166</v>
      </c>
      <c r="D38" s="6" t="s">
        <v>167</v>
      </c>
      <c r="E38" s="25">
        <v>28.881000518798828</v>
      </c>
      <c r="L38" s="6">
        <v>0.64866701761881274</v>
      </c>
      <c r="M38" s="6">
        <f>2^-L38</f>
        <v>0.6378694028074865</v>
      </c>
    </row>
    <row r="39" spans="1:16">
      <c r="A39" s="6" t="s">
        <v>70</v>
      </c>
      <c r="B39" s="6" t="s">
        <v>172</v>
      </c>
      <c r="C39" s="6" t="s">
        <v>166</v>
      </c>
      <c r="D39" s="6" t="s">
        <v>167</v>
      </c>
      <c r="E39" s="25">
        <v>29.37299919128418</v>
      </c>
      <c r="F39" s="25">
        <f>AVERAGE(E39:E41)</f>
        <v>29.320666631062824</v>
      </c>
      <c r="G39" s="25">
        <f>F39-F$210</f>
        <v>8.7176666259765625</v>
      </c>
      <c r="H39" s="25">
        <f>F39-F$228</f>
        <v>29.320666631062824</v>
      </c>
      <c r="I39" s="25">
        <f>G39-G30</f>
        <v>0.85399945576985559</v>
      </c>
      <c r="J39" s="25">
        <f>H39-H30</f>
        <v>20.136666615804035</v>
      </c>
    </row>
    <row r="40" spans="1:16">
      <c r="A40" s="6" t="s">
        <v>70</v>
      </c>
      <c r="B40" s="6" t="s">
        <v>172</v>
      </c>
      <c r="C40" s="6" t="s">
        <v>166</v>
      </c>
      <c r="D40" s="6" t="s">
        <v>167</v>
      </c>
      <c r="E40" s="25">
        <v>29.409999847412109</v>
      </c>
    </row>
    <row r="41" spans="1:16">
      <c r="A41" s="6" t="s">
        <v>70</v>
      </c>
      <c r="B41" s="6" t="s">
        <v>172</v>
      </c>
      <c r="C41" s="6" t="s">
        <v>166</v>
      </c>
      <c r="D41" s="6" t="s">
        <v>167</v>
      </c>
      <c r="E41" s="25">
        <v>29.179000854492188</v>
      </c>
    </row>
    <row r="42" spans="1:16">
      <c r="A42" s="6" t="s">
        <v>123</v>
      </c>
      <c r="B42" s="6" t="s">
        <v>173</v>
      </c>
      <c r="C42" s="6" t="s">
        <v>166</v>
      </c>
      <c r="D42" s="6" t="s">
        <v>167</v>
      </c>
      <c r="E42" s="25">
        <v>28.964000701904297</v>
      </c>
      <c r="F42" s="25">
        <f>AVERAGE(E42:E44)</f>
        <v>28.95566685994466</v>
      </c>
      <c r="G42" s="25">
        <f>F42-F$195</f>
        <v>5.0316664377848284</v>
      </c>
      <c r="H42" s="25">
        <f>F42-F$213</f>
        <v>5.9570000966389962</v>
      </c>
    </row>
    <row r="43" spans="1:16">
      <c r="A43" s="6" t="s">
        <v>123</v>
      </c>
      <c r="B43" s="6" t="s">
        <v>173</v>
      </c>
      <c r="C43" s="6" t="s">
        <v>166</v>
      </c>
      <c r="D43" s="6" t="s">
        <v>167</v>
      </c>
      <c r="E43" s="25">
        <v>28.78700065612793</v>
      </c>
    </row>
    <row r="44" spans="1:16">
      <c r="A44" s="6" t="s">
        <v>123</v>
      </c>
      <c r="B44" s="6" t="s">
        <v>173</v>
      </c>
      <c r="C44" s="6" t="s">
        <v>166</v>
      </c>
      <c r="D44" s="6" t="s">
        <v>167</v>
      </c>
      <c r="E44" s="25">
        <v>29.115999221801758</v>
      </c>
    </row>
    <row r="45" spans="1:16">
      <c r="A45" s="6" t="s">
        <v>125</v>
      </c>
      <c r="B45" s="6" t="s">
        <v>173</v>
      </c>
      <c r="C45" s="6" t="s">
        <v>166</v>
      </c>
      <c r="D45" s="6" t="s">
        <v>167</v>
      </c>
      <c r="E45" s="25">
        <v>27.739999771118164</v>
      </c>
      <c r="F45" s="25">
        <f>AVERAGE(E45:E47)</f>
        <v>27.502666473388672</v>
      </c>
      <c r="G45" s="25">
        <f>F45-F$198</f>
        <v>5.8833332061767578</v>
      </c>
      <c r="H45" s="25">
        <f>F45-F$216</f>
        <v>7.1570002237955741</v>
      </c>
    </row>
    <row r="46" spans="1:16">
      <c r="A46" s="6" t="s">
        <v>125</v>
      </c>
      <c r="B46" s="6" t="s">
        <v>173</v>
      </c>
      <c r="C46" s="6" t="s">
        <v>166</v>
      </c>
      <c r="D46" s="6" t="s">
        <v>167</v>
      </c>
      <c r="E46" s="25">
        <v>27.427000045776367</v>
      </c>
    </row>
    <row r="47" spans="1:16">
      <c r="A47" s="6" t="s">
        <v>125</v>
      </c>
      <c r="B47" s="6" t="s">
        <v>173</v>
      </c>
      <c r="C47" s="6" t="s">
        <v>166</v>
      </c>
      <c r="D47" s="6" t="s">
        <v>167</v>
      </c>
      <c r="E47" s="25">
        <v>27.340999603271484</v>
      </c>
    </row>
    <row r="48" spans="1:16">
      <c r="A48" s="6" t="s">
        <v>126</v>
      </c>
      <c r="B48" s="6" t="s">
        <v>173</v>
      </c>
      <c r="C48" s="6" t="s">
        <v>166</v>
      </c>
      <c r="D48" s="6" t="s">
        <v>167</v>
      </c>
      <c r="E48" s="25">
        <v>29.054000854492188</v>
      </c>
      <c r="F48" s="25">
        <f>AVERAGE(E48:E50)</f>
        <v>28.747333526611328</v>
      </c>
      <c r="G48" s="25">
        <f>F48-F$201</f>
        <v>6.8370005289713554</v>
      </c>
      <c r="H48" s="25">
        <f>F48-F$219</f>
        <v>8.1573333740234375</v>
      </c>
    </row>
    <row r="49" spans="1:16">
      <c r="A49" s="6" t="s">
        <v>126</v>
      </c>
      <c r="B49" s="6" t="s">
        <v>173</v>
      </c>
      <c r="C49" s="6" t="s">
        <v>166</v>
      </c>
      <c r="D49" s="6" t="s">
        <v>167</v>
      </c>
      <c r="E49" s="25">
        <v>28.63599967956543</v>
      </c>
      <c r="O49" s="6">
        <f>O50-O51</f>
        <v>0.65464278494992745</v>
      </c>
      <c r="P49" s="6">
        <f>P50-P51</f>
        <v>1.3664691487182372E-6</v>
      </c>
    </row>
    <row r="50" spans="1:16">
      <c r="A50" s="6" t="s">
        <v>126</v>
      </c>
      <c r="B50" s="6" t="s">
        <v>173</v>
      </c>
      <c r="C50" s="6" t="s">
        <v>166</v>
      </c>
      <c r="D50" s="6" t="s">
        <v>167</v>
      </c>
      <c r="E50" s="25">
        <v>28.552000045776367</v>
      </c>
      <c r="K50" s="25">
        <f>K51-M51</f>
        <v>0.25838062752833491</v>
      </c>
      <c r="L50" s="25">
        <f>L51-N51</f>
        <v>19.147925966250643</v>
      </c>
      <c r="M50" s="25"/>
      <c r="N50" s="25"/>
      <c r="O50" s="6">
        <f t="shared" ref="O50:P52" si="4">2^(-(K50))</f>
        <v>0.83602580137696791</v>
      </c>
      <c r="P50" s="6">
        <f t="shared" si="4"/>
        <v>1.721471865911424E-6</v>
      </c>
    </row>
    <row r="51" spans="1:16">
      <c r="A51" s="6" t="s">
        <v>68</v>
      </c>
      <c r="B51" s="6" t="s">
        <v>173</v>
      </c>
      <c r="C51" s="6" t="s">
        <v>166</v>
      </c>
      <c r="D51" s="6" t="s">
        <v>167</v>
      </c>
      <c r="E51" s="25">
        <v>29.990999221801758</v>
      </c>
      <c r="F51" s="25">
        <f>AVERAGE(E51:E53)</f>
        <v>29.965000152587891</v>
      </c>
      <c r="G51" s="25">
        <f>F51-F$204</f>
        <v>9.8310000101725272</v>
      </c>
      <c r="H51" s="25">
        <f>F51-F$222</f>
        <v>29.965000152587891</v>
      </c>
      <c r="I51" s="25">
        <f>G51-G42</f>
        <v>4.7993335723876989</v>
      </c>
      <c r="J51" s="25">
        <f>H51-H42</f>
        <v>24.008000055948894</v>
      </c>
      <c r="K51" s="25">
        <f>AVERAGE(I51,I54,I57)</f>
        <v>2.4628887176513685</v>
      </c>
      <c r="L51" s="25">
        <f>AVERAGE(J51,J54,J57)</f>
        <v>21.425666597154404</v>
      </c>
      <c r="M51" s="6">
        <f>_xlfn.STDEV.S(I51,I54,I57)</f>
        <v>2.2045080901230336</v>
      </c>
      <c r="N51" s="6">
        <f>_xlfn.STDEV.S(J51,J54,J57)</f>
        <v>2.2777406309037613</v>
      </c>
      <c r="O51" s="6">
        <f t="shared" si="4"/>
        <v>0.18138301642704047</v>
      </c>
      <c r="P51" s="6">
        <f t="shared" si="4"/>
        <v>3.5500271719318683E-7</v>
      </c>
    </row>
    <row r="52" spans="1:16">
      <c r="A52" s="6" t="s">
        <v>68</v>
      </c>
      <c r="B52" s="6" t="s">
        <v>173</v>
      </c>
      <c r="C52" s="6" t="s">
        <v>166</v>
      </c>
      <c r="D52" s="6" t="s">
        <v>167</v>
      </c>
      <c r="E52" s="25">
        <v>30.121000289916992</v>
      </c>
      <c r="K52" s="25">
        <f>K51+M51</f>
        <v>4.6673968077744021</v>
      </c>
      <c r="L52" s="25">
        <f>L51+N51</f>
        <v>23.703407228058165</v>
      </c>
      <c r="M52" s="25"/>
      <c r="N52" s="25"/>
      <c r="O52" s="6">
        <f t="shared" si="4"/>
        <v>3.9352611598810393E-2</v>
      </c>
      <c r="P52" s="6">
        <f t="shared" si="4"/>
        <v>7.3208823048538016E-8</v>
      </c>
    </row>
    <row r="53" spans="1:16">
      <c r="A53" s="6" t="s">
        <v>68</v>
      </c>
      <c r="B53" s="6" t="s">
        <v>173</v>
      </c>
      <c r="C53" s="6" t="s">
        <v>166</v>
      </c>
      <c r="D53" s="6" t="s">
        <v>167</v>
      </c>
      <c r="E53" s="25">
        <v>29.783000946044922</v>
      </c>
      <c r="O53" s="6">
        <f>O51-O52</f>
        <v>0.14203040482823007</v>
      </c>
      <c r="P53" s="6">
        <f>P51-P52</f>
        <v>2.817938941446488E-7</v>
      </c>
    </row>
    <row r="54" spans="1:16">
      <c r="A54" s="6" t="s">
        <v>69</v>
      </c>
      <c r="B54" s="6" t="s">
        <v>173</v>
      </c>
      <c r="C54" s="6" t="s">
        <v>166</v>
      </c>
      <c r="D54" s="6" t="s">
        <v>167</v>
      </c>
      <c r="E54" s="25">
        <v>27.999000549316406</v>
      </c>
      <c r="F54" s="25">
        <f>AVERAGE(E54:E56)</f>
        <v>27.723666508992512</v>
      </c>
      <c r="G54" s="25">
        <f>F54-F$207</f>
        <v>8.0529994964599609</v>
      </c>
      <c r="H54" s="25">
        <f>F54-F$225</f>
        <v>27.723666508992512</v>
      </c>
      <c r="I54" s="25">
        <f>G54-G45</f>
        <v>2.1696662902832031</v>
      </c>
      <c r="J54" s="25">
        <f>H54-H45</f>
        <v>20.566666285196938</v>
      </c>
    </row>
    <row r="55" spans="1:16">
      <c r="A55" s="6" t="s">
        <v>69</v>
      </c>
      <c r="B55" s="6" t="s">
        <v>173</v>
      </c>
      <c r="C55" s="6" t="s">
        <v>166</v>
      </c>
      <c r="D55" s="6" t="s">
        <v>167</v>
      </c>
      <c r="E55" s="25">
        <v>27.476999282836914</v>
      </c>
      <c r="M55" s="6">
        <v>0.80533281962076941</v>
      </c>
      <c r="N55" s="6">
        <f>2^-(M55)</f>
        <v>0.572230055613555</v>
      </c>
    </row>
    <row r="56" spans="1:16">
      <c r="A56" s="6" t="s">
        <v>69</v>
      </c>
      <c r="B56" s="6" t="s">
        <v>173</v>
      </c>
      <c r="C56" s="6" t="s">
        <v>166</v>
      </c>
      <c r="D56" s="6" t="s">
        <v>167</v>
      </c>
      <c r="E56" s="25">
        <v>27.694999694824219</v>
      </c>
      <c r="M56" s="6">
        <v>1.389000574747719</v>
      </c>
      <c r="N56" s="6">
        <f>2^-(M56)</f>
        <v>0.38182922237520134</v>
      </c>
    </row>
    <row r="57" spans="1:16">
      <c r="A57" s="6" t="s">
        <v>70</v>
      </c>
      <c r="B57" s="6" t="s">
        <v>173</v>
      </c>
      <c r="C57" s="6" t="s">
        <v>166</v>
      </c>
      <c r="D57" s="6" t="s">
        <v>167</v>
      </c>
      <c r="E57" s="25">
        <v>27.850000381469727</v>
      </c>
      <c r="F57" s="25">
        <f>AVERAGE(E57:E59)</f>
        <v>27.85966682434082</v>
      </c>
      <c r="G57" s="25">
        <f>F57-F$210</f>
        <v>7.2566668192545585</v>
      </c>
      <c r="H57" s="25">
        <f>F57-F$228</f>
        <v>27.85966682434082</v>
      </c>
      <c r="I57" s="25">
        <f>G57-G48</f>
        <v>0.41966629028320312</v>
      </c>
      <c r="J57" s="25">
        <f>H57-H48</f>
        <v>19.702333450317383</v>
      </c>
      <c r="M57" s="6">
        <v>0.21433385213216027</v>
      </c>
      <c r="N57" s="6">
        <f>2^-(M57)</f>
        <v>0.86194406061365447</v>
      </c>
    </row>
    <row r="58" spans="1:16">
      <c r="A58" s="6" t="s">
        <v>70</v>
      </c>
      <c r="B58" s="6" t="s">
        <v>173</v>
      </c>
      <c r="C58" s="6" t="s">
        <v>166</v>
      </c>
      <c r="D58" s="6" t="s">
        <v>167</v>
      </c>
      <c r="E58" s="25">
        <v>27.958999633789062</v>
      </c>
    </row>
    <row r="59" spans="1:16">
      <c r="A59" s="6" t="s">
        <v>70</v>
      </c>
      <c r="B59" s="6" t="s">
        <v>173</v>
      </c>
      <c r="C59" s="6" t="s">
        <v>166</v>
      </c>
      <c r="D59" s="6" t="s">
        <v>167</v>
      </c>
      <c r="E59" s="25">
        <v>27.770000457763672</v>
      </c>
    </row>
    <row r="60" spans="1:16">
      <c r="A60" s="6" t="s">
        <v>123</v>
      </c>
      <c r="B60" s="6" t="s">
        <v>174</v>
      </c>
      <c r="C60" s="6" t="s">
        <v>166</v>
      </c>
      <c r="D60" s="6" t="s">
        <v>167</v>
      </c>
      <c r="E60" s="25">
        <v>23.76099967956543</v>
      </c>
      <c r="F60" s="25">
        <f>AVERAGE(E60:E62)</f>
        <v>23.747332890828449</v>
      </c>
      <c r="G60" s="25">
        <f>F60-F$195</f>
        <v>-0.17666753133138258</v>
      </c>
      <c r="H60" s="25">
        <f>F60-F$213</f>
        <v>0.74866612752278527</v>
      </c>
    </row>
    <row r="61" spans="1:16">
      <c r="A61" s="6" t="s">
        <v>123</v>
      </c>
      <c r="B61" s="6" t="s">
        <v>174</v>
      </c>
      <c r="C61" s="6" t="s">
        <v>166</v>
      </c>
      <c r="D61" s="6" t="s">
        <v>167</v>
      </c>
      <c r="E61" s="25">
        <v>23.674999237060547</v>
      </c>
    </row>
    <row r="62" spans="1:16">
      <c r="A62" s="6" t="s">
        <v>123</v>
      </c>
      <c r="B62" s="6" t="s">
        <v>174</v>
      </c>
      <c r="C62" s="6" t="s">
        <v>166</v>
      </c>
      <c r="D62" s="6" t="s">
        <v>167</v>
      </c>
      <c r="E62" s="25">
        <v>23.805999755859375</v>
      </c>
    </row>
    <row r="63" spans="1:16">
      <c r="A63" s="6" t="s">
        <v>125</v>
      </c>
      <c r="B63" s="6" t="s">
        <v>174</v>
      </c>
      <c r="C63" s="6" t="s">
        <v>166</v>
      </c>
      <c r="D63" s="6" t="s">
        <v>167</v>
      </c>
      <c r="E63" s="25">
        <v>23.978000640869141</v>
      </c>
      <c r="F63" s="25">
        <f>AVERAGE(E63:E65)</f>
        <v>24.011999766031902</v>
      </c>
      <c r="G63" s="25">
        <f>F63-F$198</f>
        <v>2.3926664988199882</v>
      </c>
      <c r="H63" s="25">
        <f>F63-F$216</f>
        <v>3.6663335164388045</v>
      </c>
    </row>
    <row r="64" spans="1:16">
      <c r="A64" s="6" t="s">
        <v>125</v>
      </c>
      <c r="B64" s="6" t="s">
        <v>174</v>
      </c>
      <c r="C64" s="6" t="s">
        <v>166</v>
      </c>
      <c r="D64" s="6" t="s">
        <v>167</v>
      </c>
      <c r="E64" s="25">
        <v>23.979999542236328</v>
      </c>
    </row>
    <row r="65" spans="1:16">
      <c r="A65" s="6" t="s">
        <v>125</v>
      </c>
      <c r="B65" s="6" t="s">
        <v>174</v>
      </c>
      <c r="C65" s="6" t="s">
        <v>166</v>
      </c>
      <c r="D65" s="6" t="s">
        <v>167</v>
      </c>
      <c r="E65" s="25">
        <v>24.077999114990234</v>
      </c>
    </row>
    <row r="66" spans="1:16">
      <c r="A66" s="6" t="s">
        <v>126</v>
      </c>
      <c r="B66" s="6" t="s">
        <v>174</v>
      </c>
      <c r="C66" s="6" t="s">
        <v>166</v>
      </c>
      <c r="D66" s="6" t="s">
        <v>167</v>
      </c>
      <c r="E66" s="25">
        <v>23.905000686645508</v>
      </c>
      <c r="F66" s="25">
        <f>AVERAGE(E66:E68)</f>
        <v>23.955000559488933</v>
      </c>
      <c r="G66" s="25">
        <f>F66-F$201</f>
        <v>2.0446675618489607</v>
      </c>
      <c r="H66" s="25">
        <f>F66-F$219</f>
        <v>3.3650004069010429</v>
      </c>
    </row>
    <row r="67" spans="1:16">
      <c r="A67" s="6" t="s">
        <v>126</v>
      </c>
      <c r="B67" s="6" t="s">
        <v>174</v>
      </c>
      <c r="C67" s="6" t="s">
        <v>166</v>
      </c>
      <c r="D67" s="6" t="s">
        <v>167</v>
      </c>
      <c r="E67" s="25">
        <v>23.982000350952148</v>
      </c>
      <c r="O67" s="6">
        <f>O68-O69</f>
        <v>0.48268235473038462</v>
      </c>
      <c r="P67" s="6">
        <f>P68-P69</f>
        <v>1.1843481291143577E-6</v>
      </c>
    </row>
    <row r="68" spans="1:16">
      <c r="A68" s="6" t="s">
        <v>126</v>
      </c>
      <c r="B68" s="6" t="s">
        <v>174</v>
      </c>
      <c r="C68" s="6" t="s">
        <v>166</v>
      </c>
      <c r="D68" s="6" t="s">
        <v>167</v>
      </c>
      <c r="E68" s="25">
        <v>23.978000640869141</v>
      </c>
      <c r="K68" s="25">
        <f>K69-M69</f>
        <v>0.57054594356398991</v>
      </c>
      <c r="L68" s="25">
        <f>L69-N69</f>
        <v>19.292293742463073</v>
      </c>
      <c r="M68" s="25"/>
      <c r="N68" s="25"/>
      <c r="O68" s="6">
        <f t="shared" ref="O68:P70" si="5">2^(-(K68))</f>
        <v>0.67336192710354092</v>
      </c>
      <c r="P68" s="6">
        <f t="shared" si="5"/>
        <v>1.5575460593237371E-6</v>
      </c>
    </row>
    <row r="69" spans="1:16">
      <c r="A69" s="6" t="s">
        <v>68</v>
      </c>
      <c r="B69" s="6" t="s">
        <v>174</v>
      </c>
      <c r="C69" s="6" t="s">
        <v>166</v>
      </c>
      <c r="D69" s="6" t="s">
        <v>167</v>
      </c>
      <c r="E69" s="25">
        <v>24.503000259399414</v>
      </c>
      <c r="F69" s="25">
        <f>AVERAGE(E69:E71)</f>
        <v>24.447333653767902</v>
      </c>
      <c r="G69" s="25">
        <f>F69-F$204</f>
        <v>4.3133335113525391</v>
      </c>
      <c r="H69" s="25">
        <f>F69-F$222</f>
        <v>24.447333653767902</v>
      </c>
      <c r="I69" s="25">
        <f>G69-G60</f>
        <v>4.4900010426839216</v>
      </c>
      <c r="J69" s="25">
        <f>H69-H60</f>
        <v>23.698667526245117</v>
      </c>
      <c r="K69" s="25">
        <f>AVERAGE(I69,I72,I75)</f>
        <v>2.3907777998182511</v>
      </c>
      <c r="L69" s="25">
        <f>AVERAGE(J69,J72,J75)</f>
        <v>21.353555679321289</v>
      </c>
      <c r="M69" s="6">
        <f>_xlfn.STDEV.S(I69,I72,I75)</f>
        <v>1.8202318562542612</v>
      </c>
      <c r="N69" s="6">
        <f>_xlfn.STDEV.S(J69,J72,J75)</f>
        <v>2.0612619368582146</v>
      </c>
      <c r="O69" s="6">
        <f t="shared" si="5"/>
        <v>0.1906795723731563</v>
      </c>
      <c r="P69" s="6">
        <f t="shared" si="5"/>
        <v>3.7319793020937944E-7</v>
      </c>
    </row>
    <row r="70" spans="1:16">
      <c r="A70" s="6" t="s">
        <v>68</v>
      </c>
      <c r="B70" s="6" t="s">
        <v>174</v>
      </c>
      <c r="C70" s="6" t="s">
        <v>166</v>
      </c>
      <c r="D70" s="6" t="s">
        <v>167</v>
      </c>
      <c r="E70" s="25">
        <v>24.454999923706055</v>
      </c>
      <c r="K70" s="25">
        <f>K69+M69</f>
        <v>4.2110096560725125</v>
      </c>
      <c r="L70" s="25">
        <f>L69+N69</f>
        <v>23.414817616179505</v>
      </c>
      <c r="M70" s="25"/>
      <c r="N70" s="25"/>
      <c r="O70" s="6">
        <f t="shared" si="5"/>
        <v>5.3995775313294435E-2</v>
      </c>
      <c r="P70" s="6">
        <f t="shared" si="5"/>
        <v>8.9420594838162712E-8</v>
      </c>
    </row>
    <row r="71" spans="1:16">
      <c r="A71" s="6" t="s">
        <v>68</v>
      </c>
      <c r="B71" s="6" t="s">
        <v>174</v>
      </c>
      <c r="C71" s="6" t="s">
        <v>166</v>
      </c>
      <c r="D71" s="6" t="s">
        <v>167</v>
      </c>
      <c r="E71" s="25">
        <v>24.384000778198242</v>
      </c>
      <c r="O71" s="6">
        <f>O69-O70</f>
        <v>0.13668379705986186</v>
      </c>
      <c r="P71" s="6">
        <f>P69-P70</f>
        <v>2.8377733537121673E-7</v>
      </c>
    </row>
    <row r="72" spans="1:16">
      <c r="A72" s="6" t="s">
        <v>69</v>
      </c>
      <c r="B72" s="6" t="s">
        <v>174</v>
      </c>
      <c r="C72" s="6" t="s">
        <v>166</v>
      </c>
      <c r="D72" s="6" t="s">
        <v>167</v>
      </c>
      <c r="E72" s="25">
        <v>23.486000061035156</v>
      </c>
      <c r="F72" s="25">
        <f>AVERAGE(E72:E74)</f>
        <v>23.49500020345052</v>
      </c>
      <c r="G72" s="25">
        <f>F72-F$207</f>
        <v>3.8243331909179688</v>
      </c>
      <c r="H72" s="25">
        <f>F72-F$225</f>
        <v>23.49500020345052</v>
      </c>
      <c r="I72" s="25">
        <f>G72-G63</f>
        <v>1.4316666920979806</v>
      </c>
      <c r="J72" s="25">
        <f>H72-H63</f>
        <v>19.828666687011715</v>
      </c>
      <c r="L72" s="6">
        <v>0.49600028991699219</v>
      </c>
      <c r="M72" s="6">
        <f>2^-(L72)</f>
        <v>0.70906987534847488</v>
      </c>
    </row>
    <row r="73" spans="1:16">
      <c r="A73" s="6" t="s">
        <v>69</v>
      </c>
      <c r="B73" s="6" t="s">
        <v>174</v>
      </c>
      <c r="C73" s="6" t="s">
        <v>166</v>
      </c>
      <c r="D73" s="6" t="s">
        <v>167</v>
      </c>
      <c r="E73" s="25">
        <v>23.548000335693359</v>
      </c>
      <c r="L73" s="6">
        <v>0.65100097656249645</v>
      </c>
      <c r="M73" s="6">
        <f>2^-(L73)</f>
        <v>0.63683830658627272</v>
      </c>
    </row>
    <row r="74" spans="1:16">
      <c r="A74" s="6" t="s">
        <v>69</v>
      </c>
      <c r="B74" s="6" t="s">
        <v>174</v>
      </c>
      <c r="C74" s="6" t="s">
        <v>166</v>
      </c>
      <c r="D74" s="6" t="s">
        <v>167</v>
      </c>
      <c r="E74" s="25">
        <v>23.451000213623047</v>
      </c>
      <c r="L74" s="6">
        <v>1.0453332265218087</v>
      </c>
      <c r="M74" s="6">
        <f>2^-(L74)</f>
        <v>0.4845329805249064</v>
      </c>
    </row>
    <row r="75" spans="1:16">
      <c r="A75" s="6" t="s">
        <v>70</v>
      </c>
      <c r="B75" s="6" t="s">
        <v>174</v>
      </c>
      <c r="C75" s="6" t="s">
        <v>166</v>
      </c>
      <c r="D75" s="6" t="s">
        <v>167</v>
      </c>
      <c r="E75" s="25">
        <v>23.91200065612793</v>
      </c>
      <c r="F75" s="25">
        <f>AVERAGE(E75:E77)</f>
        <v>23.898333231608074</v>
      </c>
      <c r="G75" s="25">
        <f>F75-F$210</f>
        <v>3.2953332265218123</v>
      </c>
      <c r="H75" s="25">
        <f>F75-F$228</f>
        <v>23.898333231608074</v>
      </c>
      <c r="I75" s="25">
        <f>G75-G66</f>
        <v>1.2506656646728516</v>
      </c>
      <c r="J75" s="25">
        <f>H75-H66</f>
        <v>20.533332824707031</v>
      </c>
    </row>
    <row r="76" spans="1:16">
      <c r="A76" s="6" t="s">
        <v>70</v>
      </c>
      <c r="B76" s="6" t="s">
        <v>174</v>
      </c>
      <c r="C76" s="6" t="s">
        <v>166</v>
      </c>
      <c r="D76" s="6" t="s">
        <v>167</v>
      </c>
      <c r="E76" s="25">
        <v>23.875999450683594</v>
      </c>
    </row>
    <row r="77" spans="1:16">
      <c r="A77" s="6" t="s">
        <v>70</v>
      </c>
      <c r="B77" s="6" t="s">
        <v>174</v>
      </c>
      <c r="C77" s="6" t="s">
        <v>166</v>
      </c>
      <c r="D77" s="6" t="s">
        <v>167</v>
      </c>
      <c r="E77" s="25">
        <v>23.906999588012695</v>
      </c>
    </row>
    <row r="78" spans="1:16">
      <c r="A78" s="6" t="s">
        <v>123</v>
      </c>
      <c r="B78" s="6" t="s">
        <v>175</v>
      </c>
      <c r="C78" s="6" t="s">
        <v>166</v>
      </c>
      <c r="D78" s="6" t="s">
        <v>167</v>
      </c>
      <c r="E78" s="25">
        <v>29.466999053955078</v>
      </c>
      <c r="F78" s="25">
        <f>AVERAGE(E78:E80)</f>
        <v>29.050333023071289</v>
      </c>
      <c r="G78" s="25">
        <f>F78-F$195</f>
        <v>5.1263326009114571</v>
      </c>
      <c r="H78" s="25">
        <f>F78-F$213</f>
        <v>6.051666259765625</v>
      </c>
    </row>
    <row r="79" spans="1:16">
      <c r="A79" s="6" t="s">
        <v>123</v>
      </c>
      <c r="B79" s="6" t="s">
        <v>175</v>
      </c>
      <c r="C79" s="6" t="s">
        <v>166</v>
      </c>
      <c r="D79" s="6" t="s">
        <v>167</v>
      </c>
      <c r="E79" s="25">
        <v>28.676000595092773</v>
      </c>
    </row>
    <row r="80" spans="1:16">
      <c r="A80" s="6" t="s">
        <v>123</v>
      </c>
      <c r="B80" s="6" t="s">
        <v>175</v>
      </c>
      <c r="C80" s="6" t="s">
        <v>166</v>
      </c>
      <c r="D80" s="6" t="s">
        <v>167</v>
      </c>
      <c r="E80" s="25">
        <v>29.007999420166016</v>
      </c>
    </row>
    <row r="81" spans="1:16">
      <c r="A81" s="6" t="s">
        <v>125</v>
      </c>
      <c r="B81" s="6" t="s">
        <v>175</v>
      </c>
      <c r="C81" s="6" t="s">
        <v>166</v>
      </c>
      <c r="D81" s="6" t="s">
        <v>167</v>
      </c>
      <c r="E81" s="25">
        <v>31.402000427246094</v>
      </c>
      <c r="F81" s="25">
        <f>AVERAGE(E81:E83)</f>
        <v>32.154665629069008</v>
      </c>
      <c r="G81" s="25">
        <f>F81-F$198</f>
        <v>10.535332361857094</v>
      </c>
      <c r="H81" s="25">
        <f>F81-F$216</f>
        <v>11.80899937947591</v>
      </c>
    </row>
    <row r="82" spans="1:16">
      <c r="A82" s="6" t="s">
        <v>125</v>
      </c>
      <c r="B82" s="6" t="s">
        <v>175</v>
      </c>
      <c r="C82" s="6" t="s">
        <v>166</v>
      </c>
      <c r="D82" s="6" t="s">
        <v>167</v>
      </c>
      <c r="E82" s="25">
        <v>32.530998229980469</v>
      </c>
    </row>
    <row r="83" spans="1:16">
      <c r="A83" s="6" t="s">
        <v>125</v>
      </c>
      <c r="B83" s="6" t="s">
        <v>175</v>
      </c>
      <c r="C83" s="6" t="s">
        <v>166</v>
      </c>
      <c r="D83" s="6" t="s">
        <v>167</v>
      </c>
      <c r="E83" s="25">
        <v>32.530998229980469</v>
      </c>
    </row>
    <row r="84" spans="1:16">
      <c r="A84" s="6" t="s">
        <v>126</v>
      </c>
      <c r="B84" s="6" t="s">
        <v>175</v>
      </c>
      <c r="C84" s="6" t="s">
        <v>166</v>
      </c>
      <c r="D84" s="6" t="s">
        <v>167</v>
      </c>
      <c r="E84" s="25">
        <v>32.082000732421875</v>
      </c>
      <c r="F84" s="25">
        <f>AVERAGE(E84:E86)</f>
        <v>31.625666936238606</v>
      </c>
      <c r="G84" s="25">
        <f>F84-F$201</f>
        <v>9.7153339385986328</v>
      </c>
      <c r="H84" s="25">
        <f>F84-F$219</f>
        <v>11.035666783650715</v>
      </c>
    </row>
    <row r="85" spans="1:16">
      <c r="A85" s="6" t="s">
        <v>126</v>
      </c>
      <c r="B85" s="6" t="s">
        <v>175</v>
      </c>
      <c r="C85" s="6" t="s">
        <v>166</v>
      </c>
      <c r="D85" s="6" t="s">
        <v>167</v>
      </c>
      <c r="E85" s="25">
        <v>31.496000289916992</v>
      </c>
      <c r="O85" s="6">
        <f>O86-O87</f>
        <v>71.247824879224282</v>
      </c>
      <c r="P85" s="6">
        <f>P86-P87</f>
        <v>1.6820496982426588E-4</v>
      </c>
    </row>
    <row r="86" spans="1:16">
      <c r="A86" s="6" t="s">
        <v>126</v>
      </c>
      <c r="B86" s="6" t="s">
        <v>175</v>
      </c>
      <c r="C86" s="6" t="s">
        <v>166</v>
      </c>
      <c r="D86" s="6" t="s">
        <v>167</v>
      </c>
      <c r="E86" s="25">
        <v>31.298999786376953</v>
      </c>
      <c r="K86" s="25">
        <f>K87-M87</f>
        <v>-6.2432625068636938</v>
      </c>
      <c r="L86" s="25">
        <f>L87-N87</f>
        <v>12.463753385040491</v>
      </c>
      <c r="M86" s="25"/>
      <c r="N86" s="25"/>
      <c r="O86" s="6">
        <f t="shared" ref="O86:P88" si="6">2^(-(K86))</f>
        <v>75.754648142810026</v>
      </c>
      <c r="P86" s="6">
        <f t="shared" si="6"/>
        <v>1.7702572127056219E-4</v>
      </c>
    </row>
    <row r="87" spans="1:16">
      <c r="A87" s="6" t="s">
        <v>68</v>
      </c>
      <c r="B87" s="6" t="s">
        <v>175</v>
      </c>
      <c r="C87" s="6" t="s">
        <v>166</v>
      </c>
      <c r="D87" s="6" t="s">
        <v>167</v>
      </c>
      <c r="E87" s="25">
        <v>27.61199951171875</v>
      </c>
      <c r="F87" s="25">
        <f>AVERAGE(E87:E89)</f>
        <v>27.783666610717773</v>
      </c>
      <c r="G87" s="25">
        <f>F87-F$204</f>
        <v>7.64966646830241</v>
      </c>
      <c r="H87" s="25">
        <f>F87-F$222</f>
        <v>27.783666610717773</v>
      </c>
      <c r="I87" s="25">
        <f>G87-G78</f>
        <v>2.5233338673909529</v>
      </c>
      <c r="J87" s="25">
        <f>H87-H78</f>
        <v>21.732000350952148</v>
      </c>
      <c r="K87" s="25">
        <f>AVERAGE(I87,I90,I93)</f>
        <v>-2.1721108754475886</v>
      </c>
      <c r="L87" s="25">
        <f>AVERAGE(J87,J90,J93)</f>
        <v>16.790667004055447</v>
      </c>
      <c r="M87" s="6">
        <f>_xlfn.STDEV.S(I87,I90,I93)</f>
        <v>4.0711516314161056</v>
      </c>
      <c r="N87" s="6">
        <f>_xlfn.STDEV.S(J87,J90,J93)</f>
        <v>4.3269136190149569</v>
      </c>
      <c r="O87" s="6">
        <f t="shared" si="6"/>
        <v>4.5068232635857477</v>
      </c>
      <c r="P87" s="6">
        <f t="shared" si="6"/>
        <v>8.8207514462963249E-6</v>
      </c>
    </row>
    <row r="88" spans="1:16">
      <c r="A88" s="6" t="s">
        <v>68</v>
      </c>
      <c r="B88" s="6" t="s">
        <v>175</v>
      </c>
      <c r="C88" s="6" t="s">
        <v>166</v>
      </c>
      <c r="D88" s="6" t="s">
        <v>167</v>
      </c>
      <c r="E88" s="25">
        <v>27.809999465942383</v>
      </c>
      <c r="K88" s="25">
        <f>K87+M87</f>
        <v>1.899040755968517</v>
      </c>
      <c r="L88" s="25">
        <f>L87+N87</f>
        <v>21.117580623070403</v>
      </c>
      <c r="M88" s="25"/>
      <c r="N88" s="25"/>
      <c r="O88" s="6">
        <f t="shared" si="6"/>
        <v>0.26812157969379308</v>
      </c>
      <c r="P88" s="6">
        <f t="shared" si="6"/>
        <v>4.3951610827458455E-7</v>
      </c>
    </row>
    <row r="89" spans="1:16">
      <c r="A89" s="6" t="s">
        <v>68</v>
      </c>
      <c r="B89" s="6" t="s">
        <v>175</v>
      </c>
      <c r="C89" s="6" t="s">
        <v>166</v>
      </c>
      <c r="D89" s="6" t="s">
        <v>167</v>
      </c>
      <c r="E89" s="25">
        <v>27.929000854492188</v>
      </c>
      <c r="O89" s="6">
        <f>O87-O88</f>
        <v>4.2387016838919545</v>
      </c>
      <c r="P89" s="6">
        <f>P87-P88</f>
        <v>8.3812353380217412E-6</v>
      </c>
    </row>
    <row r="90" spans="1:16">
      <c r="A90" s="6" t="s">
        <v>69</v>
      </c>
      <c r="B90" s="6" t="s">
        <v>175</v>
      </c>
      <c r="C90" s="6" t="s">
        <v>166</v>
      </c>
      <c r="D90" s="6" t="s">
        <v>167</v>
      </c>
      <c r="E90" s="25">
        <v>25.496000289916992</v>
      </c>
      <c r="F90" s="25">
        <f>AVERAGE(E90:E92)</f>
        <v>25.488999684651692</v>
      </c>
      <c r="G90" s="25">
        <f>F90-F$207</f>
        <v>5.8183326721191406</v>
      </c>
      <c r="H90" s="25">
        <f>F90-F$225</f>
        <v>25.488999684651692</v>
      </c>
      <c r="I90" s="25">
        <f>G90-G81</f>
        <v>-4.7169996897379534</v>
      </c>
      <c r="J90" s="25">
        <f>H90-H81</f>
        <v>13.680000305175781</v>
      </c>
    </row>
    <row r="91" spans="1:16">
      <c r="A91" s="6" t="s">
        <v>69</v>
      </c>
      <c r="B91" s="6" t="s">
        <v>175</v>
      </c>
      <c r="C91" s="6" t="s">
        <v>166</v>
      </c>
      <c r="D91" s="6" t="s">
        <v>167</v>
      </c>
      <c r="E91" s="25">
        <v>25.511999130249023</v>
      </c>
      <c r="M91" s="6">
        <v>-1.4706668853759766</v>
      </c>
      <c r="N91" s="6">
        <f>2^-M91</f>
        <v>2.7714997651528339</v>
      </c>
    </row>
    <row r="92" spans="1:16">
      <c r="A92" s="6" t="s">
        <v>69</v>
      </c>
      <c r="B92" s="6" t="s">
        <v>175</v>
      </c>
      <c r="C92" s="6" t="s">
        <v>166</v>
      </c>
      <c r="D92" s="6" t="s">
        <v>167</v>
      </c>
      <c r="E92" s="25">
        <v>25.458999633789062</v>
      </c>
      <c r="M92" s="6">
        <v>-5.4976654052734375</v>
      </c>
      <c r="N92" s="6">
        <f>2^-M92</f>
        <v>45.181661041036897</v>
      </c>
    </row>
    <row r="93" spans="1:16">
      <c r="A93" s="6" t="s">
        <v>70</v>
      </c>
      <c r="B93" s="6" t="s">
        <v>175</v>
      </c>
      <c r="C93" s="6" t="s">
        <v>166</v>
      </c>
      <c r="D93" s="6" t="s">
        <v>167</v>
      </c>
      <c r="E93" s="25">
        <v>25.906000137329102</v>
      </c>
      <c r="F93" s="25">
        <f>AVERAGE(E93:E95)</f>
        <v>25.995667139689129</v>
      </c>
      <c r="G93" s="25">
        <f>F93-F$210</f>
        <v>5.392667134602867</v>
      </c>
      <c r="H93" s="25">
        <f>F93-F$228</f>
        <v>25.995667139689129</v>
      </c>
      <c r="I93" s="25">
        <f>G93-G84</f>
        <v>-4.3226668039957659</v>
      </c>
      <c r="J93" s="25">
        <f>H93-H84</f>
        <v>14.960000356038414</v>
      </c>
      <c r="M93" s="6">
        <v>-4.5279992421468087</v>
      </c>
      <c r="N93" s="6">
        <f>2^-M93</f>
        <v>23.070849824155264</v>
      </c>
    </row>
    <row r="94" spans="1:16">
      <c r="A94" s="6" t="s">
        <v>70</v>
      </c>
      <c r="B94" s="6" t="s">
        <v>175</v>
      </c>
      <c r="C94" s="6" t="s">
        <v>166</v>
      </c>
      <c r="D94" s="6" t="s">
        <v>167</v>
      </c>
      <c r="E94" s="25">
        <v>26.141000747680664</v>
      </c>
    </row>
    <row r="95" spans="1:16">
      <c r="A95" s="6" t="s">
        <v>70</v>
      </c>
      <c r="B95" s="6" t="s">
        <v>175</v>
      </c>
      <c r="C95" s="6" t="s">
        <v>166</v>
      </c>
      <c r="D95" s="6" t="s">
        <v>167</v>
      </c>
      <c r="E95" s="25">
        <v>25.940000534057617</v>
      </c>
    </row>
    <row r="96" spans="1:16">
      <c r="A96" s="6" t="s">
        <v>123</v>
      </c>
      <c r="B96" s="6" t="s">
        <v>176</v>
      </c>
      <c r="C96" s="6" t="s">
        <v>166</v>
      </c>
      <c r="D96" s="6" t="s">
        <v>167</v>
      </c>
      <c r="E96" s="6" t="s">
        <v>87</v>
      </c>
      <c r="F96" s="25">
        <f>AVERAGE(E96:E98)</f>
        <v>35.770500183105469</v>
      </c>
      <c r="G96" s="25">
        <f>F96-F$195</f>
        <v>11.846499760945637</v>
      </c>
      <c r="H96" s="25">
        <f>F96-F$213</f>
        <v>12.771833419799805</v>
      </c>
    </row>
    <row r="97" spans="1:16">
      <c r="A97" s="6" t="s">
        <v>123</v>
      </c>
      <c r="B97" s="6" t="s">
        <v>176</v>
      </c>
      <c r="C97" s="6" t="s">
        <v>166</v>
      </c>
      <c r="D97" s="6" t="s">
        <v>167</v>
      </c>
      <c r="E97" s="25">
        <v>35.571998596191406</v>
      </c>
    </row>
    <row r="98" spans="1:16">
      <c r="A98" s="6" t="s">
        <v>123</v>
      </c>
      <c r="B98" s="6" t="s">
        <v>176</v>
      </c>
      <c r="C98" s="6" t="s">
        <v>166</v>
      </c>
      <c r="D98" s="6" t="s">
        <v>167</v>
      </c>
      <c r="E98" s="25">
        <v>35.969001770019531</v>
      </c>
    </row>
    <row r="99" spans="1:16">
      <c r="A99" s="6" t="s">
        <v>125</v>
      </c>
      <c r="B99" s="6" t="s">
        <v>176</v>
      </c>
      <c r="C99" s="6" t="s">
        <v>166</v>
      </c>
      <c r="D99" s="6" t="s">
        <v>167</v>
      </c>
      <c r="E99" s="25">
        <v>35.027000427246094</v>
      </c>
      <c r="F99" s="25">
        <f>AVERAGE(E99:E101)</f>
        <v>34.991500854492188</v>
      </c>
      <c r="G99" s="25">
        <f>F99-F$198</f>
        <v>13.372167587280273</v>
      </c>
      <c r="H99" s="25">
        <f>F99-F$216</f>
        <v>14.64583460489909</v>
      </c>
    </row>
    <row r="100" spans="1:16">
      <c r="A100" s="6" t="s">
        <v>125</v>
      </c>
      <c r="B100" s="6" t="s">
        <v>176</v>
      </c>
      <c r="C100" s="6" t="s">
        <v>166</v>
      </c>
      <c r="D100" s="6" t="s">
        <v>167</v>
      </c>
      <c r="E100" s="6" t="s">
        <v>87</v>
      </c>
    </row>
    <row r="101" spans="1:16">
      <c r="A101" s="6" t="s">
        <v>125</v>
      </c>
      <c r="B101" s="6" t="s">
        <v>176</v>
      </c>
      <c r="C101" s="6" t="s">
        <v>166</v>
      </c>
      <c r="D101" s="6" t="s">
        <v>167</v>
      </c>
      <c r="E101" s="25">
        <v>34.956001281738281</v>
      </c>
    </row>
    <row r="102" spans="1:16">
      <c r="A102" s="6" t="s">
        <v>126</v>
      </c>
      <c r="B102" s="6" t="s">
        <v>176</v>
      </c>
      <c r="C102" s="6" t="s">
        <v>166</v>
      </c>
      <c r="D102" s="6" t="s">
        <v>167</v>
      </c>
      <c r="E102" s="25">
        <v>33.783000946044922</v>
      </c>
      <c r="F102" s="25">
        <f>AVERAGE(E102:E104)</f>
        <v>34.812999725341797</v>
      </c>
      <c r="G102" s="25">
        <f>F102-F$201</f>
        <v>12.902666727701824</v>
      </c>
      <c r="H102" s="25">
        <f>F102-F$219</f>
        <v>14.222999572753906</v>
      </c>
    </row>
    <row r="103" spans="1:16">
      <c r="A103" s="6" t="s">
        <v>126</v>
      </c>
      <c r="B103" s="6" t="s">
        <v>176</v>
      </c>
      <c r="C103" s="6" t="s">
        <v>166</v>
      </c>
      <c r="D103" s="6" t="s">
        <v>167</v>
      </c>
      <c r="E103" s="6" t="s">
        <v>87</v>
      </c>
      <c r="O103" s="6">
        <f>O104-O105</f>
        <v>34.412610778687778</v>
      </c>
      <c r="P103" s="6">
        <f>P104-P105</f>
        <v>8.3850840113749758E-5</v>
      </c>
    </row>
    <row r="104" spans="1:16">
      <c r="A104" s="6" t="s">
        <v>126</v>
      </c>
      <c r="B104" s="6" t="s">
        <v>176</v>
      </c>
      <c r="C104" s="6" t="s">
        <v>166</v>
      </c>
      <c r="D104" s="6" t="s">
        <v>167</v>
      </c>
      <c r="E104" s="25">
        <v>35.842998504638672</v>
      </c>
      <c r="K104" s="25">
        <f>K105-M105</f>
        <v>-5.5025816312748468</v>
      </c>
      <c r="L104" s="25">
        <f>L105-N105</f>
        <v>13.214168094404441</v>
      </c>
      <c r="M104" s="25"/>
      <c r="N104" s="25"/>
      <c r="O104" s="6">
        <f t="shared" ref="O104:P106" si="7">2^(-(K104))</f>
        <v>45.335887777752284</v>
      </c>
      <c r="P104" s="6">
        <f t="shared" si="7"/>
        <v>1.0522987047562239E-4</v>
      </c>
    </row>
    <row r="105" spans="1:16">
      <c r="A105" s="6" t="s">
        <v>68</v>
      </c>
      <c r="B105" s="6" t="s">
        <v>176</v>
      </c>
      <c r="C105" s="6" t="s">
        <v>166</v>
      </c>
      <c r="D105" s="6" t="s">
        <v>167</v>
      </c>
      <c r="E105" s="25">
        <v>31.139999389648438</v>
      </c>
      <c r="F105" s="25">
        <f>AVERAGE(E105:E107)</f>
        <v>30.901332855224609</v>
      </c>
      <c r="G105" s="25">
        <f>F105-F$204</f>
        <v>10.767332712809246</v>
      </c>
      <c r="H105" s="25">
        <f>F105-F$222</f>
        <v>30.901332855224609</v>
      </c>
      <c r="I105" s="25">
        <f>G105-G96</f>
        <v>-1.0791670481363909</v>
      </c>
      <c r="J105" s="25">
        <f>H105-H96</f>
        <v>18.129499435424805</v>
      </c>
      <c r="K105" s="25">
        <f>AVERAGE(I105,I108,I111)</f>
        <v>-3.4493338267008453</v>
      </c>
      <c r="L105" s="25">
        <f>AVERAGE(J105,J108,J111)</f>
        <v>15.513444052802191</v>
      </c>
      <c r="M105" s="6">
        <f>_xlfn.STDEV.S(I105,I108,I111)</f>
        <v>2.0532478045740019</v>
      </c>
      <c r="N105" s="6">
        <f>_xlfn.STDEV.S(J105,J108,J111)</f>
        <v>2.2992759583977498</v>
      </c>
      <c r="O105" s="6">
        <f t="shared" si="7"/>
        <v>10.923276999064509</v>
      </c>
      <c r="P105" s="6">
        <f t="shared" si="7"/>
        <v>2.1379030361872626E-5</v>
      </c>
    </row>
    <row r="106" spans="1:16">
      <c r="A106" s="6" t="s">
        <v>68</v>
      </c>
      <c r="B106" s="6" t="s">
        <v>176</v>
      </c>
      <c r="C106" s="6" t="s">
        <v>166</v>
      </c>
      <c r="D106" s="6" t="s">
        <v>167</v>
      </c>
      <c r="E106" s="25">
        <v>30.650999069213867</v>
      </c>
      <c r="K106" s="25">
        <f>K105+M105</f>
        <v>-1.3960860221268434</v>
      </c>
      <c r="L106" s="25">
        <f>L105+N105</f>
        <v>17.812720011199939</v>
      </c>
      <c r="M106" s="25"/>
      <c r="N106" s="25"/>
      <c r="O106" s="6">
        <f t="shared" si="7"/>
        <v>2.6318659730061507</v>
      </c>
      <c r="P106" s="6">
        <f t="shared" si="7"/>
        <v>4.3434714606035366E-6</v>
      </c>
    </row>
    <row r="107" spans="1:16">
      <c r="A107" s="6" t="s">
        <v>68</v>
      </c>
      <c r="B107" s="6" t="s">
        <v>176</v>
      </c>
      <c r="C107" s="6" t="s">
        <v>166</v>
      </c>
      <c r="D107" s="6" t="s">
        <v>167</v>
      </c>
      <c r="E107" s="25">
        <v>30.913000106811523</v>
      </c>
      <c r="O107" s="6">
        <f>O105-O106</f>
        <v>8.2914110260583591</v>
      </c>
      <c r="P107" s="6">
        <f>P105-P106</f>
        <v>1.7035558901269089E-5</v>
      </c>
    </row>
    <row r="108" spans="1:16">
      <c r="A108" s="6" t="s">
        <v>69</v>
      </c>
      <c r="B108" s="6" t="s">
        <v>176</v>
      </c>
      <c r="C108" s="6" t="s">
        <v>166</v>
      </c>
      <c r="D108" s="6" t="s">
        <v>167</v>
      </c>
      <c r="E108" s="25">
        <v>28.659999847412109</v>
      </c>
      <c r="F108" s="25">
        <f>AVERAGE(E108:E110)</f>
        <v>28.459000269571941</v>
      </c>
      <c r="G108" s="25">
        <f>F108-F$207</f>
        <v>8.7883332570393904</v>
      </c>
      <c r="H108" s="25">
        <f>F108-F$225</f>
        <v>28.459000269571941</v>
      </c>
      <c r="I108" s="25">
        <f>G108-G99</f>
        <v>-4.583834330240883</v>
      </c>
      <c r="J108" s="25">
        <f>H108-H99</f>
        <v>13.813165664672852</v>
      </c>
    </row>
    <row r="109" spans="1:16">
      <c r="A109" s="6" t="s">
        <v>69</v>
      </c>
      <c r="B109" s="6" t="s">
        <v>176</v>
      </c>
      <c r="C109" s="6" t="s">
        <v>166</v>
      </c>
      <c r="D109" s="6" t="s">
        <v>167</v>
      </c>
      <c r="E109" s="25">
        <v>28.408000946044922</v>
      </c>
      <c r="M109" s="6">
        <v>-5.0731678009033203</v>
      </c>
      <c r="N109" s="6">
        <f>2^-M109</f>
        <v>33.664772280825801</v>
      </c>
    </row>
    <row r="110" spans="1:16">
      <c r="A110" s="6" t="s">
        <v>69</v>
      </c>
      <c r="B110" s="6" t="s">
        <v>176</v>
      </c>
      <c r="C110" s="6" t="s">
        <v>166</v>
      </c>
      <c r="D110" s="6" t="s">
        <v>167</v>
      </c>
      <c r="E110" s="25">
        <v>28.309000015258789</v>
      </c>
      <c r="M110" s="6">
        <v>-5.3645000457763672</v>
      </c>
      <c r="N110" s="6">
        <f>2^-M110</f>
        <v>41.1979328619692</v>
      </c>
    </row>
    <row r="111" spans="1:16">
      <c r="A111" s="6" t="s">
        <v>70</v>
      </c>
      <c r="B111" s="6" t="s">
        <v>176</v>
      </c>
      <c r="C111" s="6" t="s">
        <v>166</v>
      </c>
      <c r="D111" s="6" t="s">
        <v>167</v>
      </c>
      <c r="E111" s="25">
        <v>28.702999114990234</v>
      </c>
      <c r="F111" s="25">
        <f>AVERAGE(E111:E113)</f>
        <v>28.820666631062824</v>
      </c>
      <c r="G111" s="25">
        <f>F111-F$210</f>
        <v>8.2176666259765625</v>
      </c>
      <c r="H111" s="25">
        <f>F111-F$228</f>
        <v>28.820666631062824</v>
      </c>
      <c r="I111" s="25">
        <f>G111-G102</f>
        <v>-4.6850001017252616</v>
      </c>
      <c r="J111" s="25">
        <f>H111-H102</f>
        <v>14.597667058308918</v>
      </c>
      <c r="M111" s="6">
        <v>-4.8903325398763045</v>
      </c>
      <c r="N111" s="6">
        <f>2^-M111</f>
        <v>29.65765325442085</v>
      </c>
    </row>
    <row r="112" spans="1:16">
      <c r="A112" s="6" t="s">
        <v>70</v>
      </c>
      <c r="B112" s="6" t="s">
        <v>176</v>
      </c>
      <c r="C112" s="6" t="s">
        <v>166</v>
      </c>
      <c r="D112" s="6" t="s">
        <v>167</v>
      </c>
      <c r="E112" s="25">
        <v>28.839000701904297</v>
      </c>
    </row>
    <row r="113" spans="1:16">
      <c r="A113" s="6" t="s">
        <v>70</v>
      </c>
      <c r="B113" s="6" t="s">
        <v>176</v>
      </c>
      <c r="C113" s="6" t="s">
        <v>166</v>
      </c>
      <c r="D113" s="6" t="s">
        <v>167</v>
      </c>
      <c r="E113" s="25">
        <v>28.920000076293945</v>
      </c>
    </row>
    <row r="114" spans="1:16">
      <c r="A114" s="6" t="s">
        <v>123</v>
      </c>
      <c r="B114" s="6" t="s">
        <v>177</v>
      </c>
      <c r="C114" s="6" t="s">
        <v>166</v>
      </c>
      <c r="D114" s="6" t="s">
        <v>167</v>
      </c>
      <c r="E114" s="25">
        <v>27.988000869750977</v>
      </c>
      <c r="F114" s="25">
        <f>AVERAGE(E114:E116)</f>
        <v>28.166000366210938</v>
      </c>
      <c r="G114" s="25">
        <f>F114-F$195</f>
        <v>4.2419999440511056</v>
      </c>
      <c r="H114" s="25">
        <f>F114-F$213</f>
        <v>5.1673336029052734</v>
      </c>
    </row>
    <row r="115" spans="1:16">
      <c r="A115" s="6" t="s">
        <v>123</v>
      </c>
      <c r="B115" s="6" t="s">
        <v>177</v>
      </c>
      <c r="C115" s="6" t="s">
        <v>166</v>
      </c>
      <c r="D115" s="6" t="s">
        <v>167</v>
      </c>
      <c r="E115" s="25">
        <v>28.295999526977539</v>
      </c>
    </row>
    <row r="116" spans="1:16">
      <c r="A116" s="6" t="s">
        <v>123</v>
      </c>
      <c r="B116" s="6" t="s">
        <v>177</v>
      </c>
      <c r="C116" s="6" t="s">
        <v>166</v>
      </c>
      <c r="D116" s="6" t="s">
        <v>167</v>
      </c>
      <c r="E116" s="25">
        <v>28.214000701904297</v>
      </c>
    </row>
    <row r="117" spans="1:16">
      <c r="A117" s="6" t="s">
        <v>125</v>
      </c>
      <c r="B117" s="6" t="s">
        <v>177</v>
      </c>
      <c r="C117" s="6" t="s">
        <v>166</v>
      </c>
      <c r="D117" s="6" t="s">
        <v>167</v>
      </c>
      <c r="E117" s="25">
        <v>28.989999771118164</v>
      </c>
      <c r="F117" s="25">
        <f>AVERAGE(E117:E119)</f>
        <v>28.788666407267254</v>
      </c>
      <c r="G117" s="25">
        <f>F117-F$198</f>
        <v>7.1693331400553397</v>
      </c>
      <c r="H117" s="25">
        <f>F117-F$216</f>
        <v>8.443000157674156</v>
      </c>
    </row>
    <row r="118" spans="1:16">
      <c r="A118" s="6" t="s">
        <v>125</v>
      </c>
      <c r="B118" s="6" t="s">
        <v>177</v>
      </c>
      <c r="C118" s="6" t="s">
        <v>166</v>
      </c>
      <c r="D118" s="6" t="s">
        <v>167</v>
      </c>
      <c r="E118" s="25">
        <v>28.482000350952148</v>
      </c>
    </row>
    <row r="119" spans="1:16">
      <c r="A119" s="6" t="s">
        <v>125</v>
      </c>
      <c r="B119" s="6" t="s">
        <v>177</v>
      </c>
      <c r="C119" s="6" t="s">
        <v>166</v>
      </c>
      <c r="D119" s="6" t="s">
        <v>167</v>
      </c>
      <c r="E119" s="25">
        <v>28.893999099731445</v>
      </c>
    </row>
    <row r="120" spans="1:16">
      <c r="A120" s="6" t="s">
        <v>126</v>
      </c>
      <c r="B120" s="6" t="s">
        <v>177</v>
      </c>
      <c r="C120" s="6" t="s">
        <v>166</v>
      </c>
      <c r="D120" s="6" t="s">
        <v>167</v>
      </c>
      <c r="E120" s="25">
        <v>28.714000701904297</v>
      </c>
      <c r="F120" s="25">
        <f>AVERAGE(E120:E122)</f>
        <v>28.853000005086262</v>
      </c>
      <c r="G120" s="25">
        <f>F120-F$201</f>
        <v>6.9426670074462891</v>
      </c>
      <c r="H120" s="25">
        <f>F120-F$219</f>
        <v>8.2629998524983712</v>
      </c>
    </row>
    <row r="121" spans="1:16">
      <c r="A121" s="6" t="s">
        <v>126</v>
      </c>
      <c r="B121" s="6" t="s">
        <v>177</v>
      </c>
      <c r="C121" s="6" t="s">
        <v>166</v>
      </c>
      <c r="D121" s="6" t="s">
        <v>167</v>
      </c>
      <c r="E121" s="25">
        <v>28.879999160766602</v>
      </c>
      <c r="O121" s="6">
        <f>O122-O123</f>
        <v>16.044103875710768</v>
      </c>
      <c r="P121" s="6">
        <f>P122-P123</f>
        <v>3.8087605995591703E-5</v>
      </c>
    </row>
    <row r="122" spans="1:16">
      <c r="A122" s="6" t="s">
        <v>126</v>
      </c>
      <c r="B122" s="6" t="s">
        <v>177</v>
      </c>
      <c r="C122" s="6" t="s">
        <v>166</v>
      </c>
      <c r="D122" s="6" t="s">
        <v>167</v>
      </c>
      <c r="E122" s="25">
        <v>28.965000152587891</v>
      </c>
      <c r="K122" s="25">
        <f>K123-M123</f>
        <v>-4.2807597827835773</v>
      </c>
      <c r="L122" s="25">
        <f>L123-N123</f>
        <v>14.448434199417264</v>
      </c>
      <c r="M122" s="25"/>
      <c r="N122" s="25"/>
      <c r="O122" s="6">
        <f t="shared" ref="O122:P124" si="8">2^(-(K122))</f>
        <v>19.437351967506295</v>
      </c>
      <c r="P122" s="6">
        <f t="shared" si="8"/>
        <v>4.472886886808645E-5</v>
      </c>
    </row>
    <row r="123" spans="1:16">
      <c r="A123" s="6" t="s">
        <v>68</v>
      </c>
      <c r="B123" s="6" t="s">
        <v>177</v>
      </c>
      <c r="C123" s="6" t="s">
        <v>166</v>
      </c>
      <c r="D123" s="6" t="s">
        <v>167</v>
      </c>
      <c r="E123" s="25">
        <v>25.521999359130859</v>
      </c>
      <c r="F123" s="25">
        <f>AVERAGE(E123:E125)</f>
        <v>25.518999735514324</v>
      </c>
      <c r="G123" s="25">
        <f>F123-F$204</f>
        <v>5.3849995930989607</v>
      </c>
      <c r="H123" s="25">
        <f>F123-F$222</f>
        <v>25.518999735514324</v>
      </c>
      <c r="I123" s="25">
        <f>G123-G114</f>
        <v>1.1429996490478551</v>
      </c>
      <c r="J123" s="25">
        <f>H123-H114</f>
        <v>20.351666132609051</v>
      </c>
      <c r="K123" s="25">
        <f>AVERAGE(I123,I126,I129)</f>
        <v>-1.7626669141981317</v>
      </c>
      <c r="L123" s="25">
        <f>AVERAGE(J123,J126,J129)</f>
        <v>17.200110965304905</v>
      </c>
      <c r="M123" s="6">
        <f>_xlfn.STDEV.S(I123,I126,I129)</f>
        <v>2.5180928685854456</v>
      </c>
      <c r="N123" s="6">
        <f>_xlfn.STDEV.S(J123,J126,J129)</f>
        <v>2.7516767658876407</v>
      </c>
      <c r="O123" s="6">
        <f t="shared" si="8"/>
        <v>3.3932480917955292</v>
      </c>
      <c r="P123" s="6">
        <f t="shared" si="8"/>
        <v>6.641262872494748E-6</v>
      </c>
    </row>
    <row r="124" spans="1:16">
      <c r="A124" s="6" t="s">
        <v>68</v>
      </c>
      <c r="B124" s="6" t="s">
        <v>177</v>
      </c>
      <c r="C124" s="6" t="s">
        <v>166</v>
      </c>
      <c r="D124" s="6" t="s">
        <v>167</v>
      </c>
      <c r="E124" s="25">
        <v>25.465000152587891</v>
      </c>
      <c r="K124" s="25">
        <f>K123+M123</f>
        <v>0.75542595438731386</v>
      </c>
      <c r="L124" s="25">
        <f>L123+N123</f>
        <v>19.951787731192546</v>
      </c>
      <c r="M124" s="25"/>
      <c r="N124" s="25"/>
      <c r="O124" s="6">
        <f t="shared" si="8"/>
        <v>0.59237146251826611</v>
      </c>
      <c r="P124" s="6">
        <f t="shared" si="8"/>
        <v>9.8608289585088511E-7</v>
      </c>
    </row>
    <row r="125" spans="1:16">
      <c r="A125" s="6" t="s">
        <v>68</v>
      </c>
      <c r="B125" s="6" t="s">
        <v>177</v>
      </c>
      <c r="C125" s="6" t="s">
        <v>166</v>
      </c>
      <c r="D125" s="6" t="s">
        <v>167</v>
      </c>
      <c r="E125" s="25">
        <v>25.569999694824219</v>
      </c>
      <c r="O125" s="6">
        <f>O123-O124</f>
        <v>2.8008766292772629</v>
      </c>
      <c r="P125" s="6">
        <f>P123-P124</f>
        <v>5.6551799766438626E-6</v>
      </c>
    </row>
    <row r="126" spans="1:16">
      <c r="A126" s="6" t="s">
        <v>69</v>
      </c>
      <c r="B126" s="6" t="s">
        <v>177</v>
      </c>
      <c r="C126" s="6" t="s">
        <v>166</v>
      </c>
      <c r="D126" s="6" t="s">
        <v>167</v>
      </c>
      <c r="E126" s="25">
        <v>23.666999816894531</v>
      </c>
      <c r="F126" s="25">
        <f>AVERAGE(E126:E128)</f>
        <v>23.717333475748699</v>
      </c>
      <c r="G126" s="25">
        <f>F126-F$207</f>
        <v>4.0466664632161482</v>
      </c>
      <c r="H126" s="25">
        <f>F126-F$225</f>
        <v>23.717333475748699</v>
      </c>
      <c r="I126" s="25">
        <f>G126-G117</f>
        <v>-3.1226666768391915</v>
      </c>
      <c r="J126" s="25">
        <f>H126-H117</f>
        <v>15.274333318074543</v>
      </c>
      <c r="M126" s="6">
        <v>-2.8510011037190743</v>
      </c>
      <c r="N126" s="6">
        <f>2^-M126</f>
        <v>7.2150085468243246</v>
      </c>
    </row>
    <row r="127" spans="1:16">
      <c r="A127" s="6" t="s">
        <v>69</v>
      </c>
      <c r="B127" s="6" t="s">
        <v>177</v>
      </c>
      <c r="C127" s="6" t="s">
        <v>166</v>
      </c>
      <c r="D127" s="6" t="s">
        <v>167</v>
      </c>
      <c r="E127" s="25">
        <v>23.704000473022461</v>
      </c>
      <c r="M127" s="6">
        <v>-3.9033323923746757</v>
      </c>
      <c r="N127" s="6">
        <f>2^-M127</f>
        <v>14.96305020635881</v>
      </c>
    </row>
    <row r="128" spans="1:16">
      <c r="A128" s="6" t="s">
        <v>69</v>
      </c>
      <c r="B128" s="6" t="s">
        <v>177</v>
      </c>
      <c r="C128" s="6" t="s">
        <v>166</v>
      </c>
      <c r="D128" s="6" t="s">
        <v>167</v>
      </c>
      <c r="E128" s="25">
        <v>23.781000137329102</v>
      </c>
      <c r="M128" s="6">
        <v>-3.5136661529541016</v>
      </c>
      <c r="N128" s="6">
        <f>2^-M128</f>
        <v>11.421388563655125</v>
      </c>
    </row>
    <row r="129" spans="1:16">
      <c r="A129" s="6" t="s">
        <v>70</v>
      </c>
      <c r="B129" s="6" t="s">
        <v>177</v>
      </c>
      <c r="C129" s="6" t="s">
        <v>166</v>
      </c>
      <c r="D129" s="6" t="s">
        <v>167</v>
      </c>
      <c r="E129" s="25">
        <v>24.306999206542969</v>
      </c>
      <c r="F129" s="25">
        <f>AVERAGE(E129:E131)</f>
        <v>24.237333297729492</v>
      </c>
      <c r="G129" s="25">
        <f>F129-F$210</f>
        <v>3.6343332926432304</v>
      </c>
      <c r="H129" s="25">
        <f>F129-F$228</f>
        <v>24.237333297729492</v>
      </c>
      <c r="I129" s="25">
        <f>G129-G120</f>
        <v>-3.3083337148030587</v>
      </c>
      <c r="J129" s="25">
        <f>H129-H120</f>
        <v>15.974333445231121</v>
      </c>
    </row>
    <row r="130" spans="1:16">
      <c r="A130" s="6" t="s">
        <v>70</v>
      </c>
      <c r="B130" s="6" t="s">
        <v>177</v>
      </c>
      <c r="C130" s="6" t="s">
        <v>166</v>
      </c>
      <c r="D130" s="6" t="s">
        <v>167</v>
      </c>
      <c r="E130" s="25">
        <v>24.290000915527344</v>
      </c>
    </row>
    <row r="131" spans="1:16">
      <c r="A131" s="6" t="s">
        <v>70</v>
      </c>
      <c r="B131" s="6" t="s">
        <v>177</v>
      </c>
      <c r="C131" s="6" t="s">
        <v>166</v>
      </c>
      <c r="D131" s="6" t="s">
        <v>167</v>
      </c>
      <c r="E131" s="25">
        <v>24.114999771118164</v>
      </c>
    </row>
    <row r="132" spans="1:16">
      <c r="A132" s="6" t="s">
        <v>123</v>
      </c>
      <c r="B132" s="6" t="s">
        <v>178</v>
      </c>
      <c r="C132" s="6" t="s">
        <v>166</v>
      </c>
      <c r="D132" s="6" t="s">
        <v>167</v>
      </c>
      <c r="E132" s="25">
        <v>25.968000411987305</v>
      </c>
      <c r="F132" s="25">
        <f>AVERAGE(E132:E134)</f>
        <v>25.932332992553711</v>
      </c>
      <c r="G132" s="25">
        <f>F132-F$195</f>
        <v>2.008332570393879</v>
      </c>
      <c r="H132" s="25">
        <f>F132-F$213</f>
        <v>2.9336662292480469</v>
      </c>
    </row>
    <row r="133" spans="1:16">
      <c r="A133" s="6" t="s">
        <v>123</v>
      </c>
      <c r="B133" s="6" t="s">
        <v>178</v>
      </c>
      <c r="C133" s="6" t="s">
        <v>166</v>
      </c>
      <c r="D133" s="6" t="s">
        <v>167</v>
      </c>
      <c r="E133" s="25">
        <v>25.96299934387207</v>
      </c>
    </row>
    <row r="134" spans="1:16">
      <c r="A134" s="6" t="s">
        <v>123</v>
      </c>
      <c r="B134" s="6" t="s">
        <v>178</v>
      </c>
      <c r="C134" s="6" t="s">
        <v>166</v>
      </c>
      <c r="D134" s="6" t="s">
        <v>167</v>
      </c>
      <c r="E134" s="25">
        <v>25.865999221801758</v>
      </c>
    </row>
    <row r="135" spans="1:16">
      <c r="A135" s="6" t="s">
        <v>125</v>
      </c>
      <c r="B135" s="6" t="s">
        <v>178</v>
      </c>
      <c r="C135" s="6" t="s">
        <v>166</v>
      </c>
      <c r="D135" s="6" t="s">
        <v>167</v>
      </c>
      <c r="E135" s="25">
        <v>25.165000915527344</v>
      </c>
      <c r="F135" s="25">
        <f>AVERAGE(E135:E137)</f>
        <v>25.150667190551758</v>
      </c>
      <c r="G135" s="25">
        <f>F135-F$198</f>
        <v>3.5313339233398438</v>
      </c>
      <c r="H135" s="25">
        <f>F135-F$216</f>
        <v>4.80500094095866</v>
      </c>
    </row>
    <row r="136" spans="1:16">
      <c r="A136" s="6" t="s">
        <v>125</v>
      </c>
      <c r="B136" s="6" t="s">
        <v>178</v>
      </c>
      <c r="C136" s="6" t="s">
        <v>166</v>
      </c>
      <c r="D136" s="6" t="s">
        <v>167</v>
      </c>
      <c r="E136" s="25">
        <v>25.131000518798828</v>
      </c>
    </row>
    <row r="137" spans="1:16">
      <c r="A137" s="6" t="s">
        <v>125</v>
      </c>
      <c r="B137" s="6" t="s">
        <v>178</v>
      </c>
      <c r="C137" s="6" t="s">
        <v>166</v>
      </c>
      <c r="D137" s="6" t="s">
        <v>167</v>
      </c>
      <c r="E137" s="25">
        <v>25.156000137329102</v>
      </c>
    </row>
    <row r="138" spans="1:16">
      <c r="A138" s="6" t="s">
        <v>126</v>
      </c>
      <c r="B138" s="6" t="s">
        <v>178</v>
      </c>
      <c r="C138" s="6" t="s">
        <v>166</v>
      </c>
      <c r="D138" s="6" t="s">
        <v>167</v>
      </c>
      <c r="E138" s="25">
        <v>25.756000518798828</v>
      </c>
      <c r="F138" s="25">
        <f>AVERAGE(E138:E140)</f>
        <v>25.795333226521809</v>
      </c>
      <c r="G138" s="25">
        <f>F138-F$201</f>
        <v>3.8850002288818359</v>
      </c>
      <c r="H138" s="25">
        <f>F138-F$219</f>
        <v>5.2053330739339181</v>
      </c>
    </row>
    <row r="139" spans="1:16">
      <c r="A139" s="6" t="s">
        <v>126</v>
      </c>
      <c r="B139" s="6" t="s">
        <v>178</v>
      </c>
      <c r="C139" s="6" t="s">
        <v>166</v>
      </c>
      <c r="D139" s="6" t="s">
        <v>167</v>
      </c>
      <c r="E139" s="25">
        <v>25.822999954223633</v>
      </c>
      <c r="O139" s="6">
        <f>O140-O141</f>
        <v>1.4560834686961208</v>
      </c>
      <c r="P139" s="6">
        <f>P140-P141</f>
        <v>3.2684933268503532E-6</v>
      </c>
    </row>
    <row r="140" spans="1:16">
      <c r="A140" s="6" t="s">
        <v>126</v>
      </c>
      <c r="B140" s="6" t="s">
        <v>178</v>
      </c>
      <c r="C140" s="6" t="s">
        <v>166</v>
      </c>
      <c r="D140" s="6" t="s">
        <v>167</v>
      </c>
      <c r="E140" s="25">
        <v>25.806999206542969</v>
      </c>
      <c r="K140" s="25">
        <f>K141-M141</f>
        <v>-0.86849677509115542</v>
      </c>
      <c r="L140" s="25">
        <f>L141-N141</f>
        <v>17.934448500802716</v>
      </c>
      <c r="M140" s="25"/>
      <c r="N140" s="25"/>
      <c r="O140" s="6">
        <f t="shared" ref="O140:P142" si="9">2^(-(K140))</f>
        <v>1.8257595477147679</v>
      </c>
      <c r="P140" s="6">
        <f t="shared" si="9"/>
        <v>3.9920230989210007E-6</v>
      </c>
    </row>
    <row r="141" spans="1:16">
      <c r="A141" s="6" t="s">
        <v>68</v>
      </c>
      <c r="B141" s="6" t="s">
        <v>178</v>
      </c>
      <c r="C141" s="6" t="s">
        <v>166</v>
      </c>
      <c r="D141" s="6" t="s">
        <v>167</v>
      </c>
      <c r="E141" s="25">
        <v>26.084999084472656</v>
      </c>
      <c r="F141" s="25">
        <f>AVERAGE(E141:E143)</f>
        <v>26.176666259765625</v>
      </c>
      <c r="G141" s="25">
        <f>F141-F$204</f>
        <v>6.0426661173502616</v>
      </c>
      <c r="H141" s="25">
        <f>F141-F$222</f>
        <v>26.176666259765625</v>
      </c>
      <c r="I141" s="25">
        <f>G141-G132</f>
        <v>4.0343335469563826</v>
      </c>
      <c r="J141" s="25">
        <f>H141-H132</f>
        <v>23.243000030517578</v>
      </c>
      <c r="K141" s="25">
        <f>AVERAGE(I141,I144,I147)</f>
        <v>1.4356664021809908</v>
      </c>
      <c r="L141" s="25">
        <f>AVERAGE(J141,J144,J147)</f>
        <v>20.398444281684025</v>
      </c>
      <c r="M141" s="6">
        <f>_xlfn.STDEV.S(I141,I144,I147)</f>
        <v>2.3041631772721463</v>
      </c>
      <c r="N141" s="6">
        <f>_xlfn.STDEV.S(J141,J144,J147)</f>
        <v>2.4639957808813095</v>
      </c>
      <c r="O141" s="25">
        <f>2^(-(K141))</f>
        <v>0.36967607901864707</v>
      </c>
      <c r="P141" s="6">
        <f t="shared" si="9"/>
        <v>7.2352977207064735E-7</v>
      </c>
    </row>
    <row r="142" spans="1:16">
      <c r="A142" s="6" t="s">
        <v>68</v>
      </c>
      <c r="B142" s="6" t="s">
        <v>178</v>
      </c>
      <c r="C142" s="6" t="s">
        <v>166</v>
      </c>
      <c r="D142" s="6" t="s">
        <v>167</v>
      </c>
      <c r="E142" s="25">
        <v>26.225000381469727</v>
      </c>
      <c r="K142" s="25">
        <f>K141+M141</f>
        <v>3.7398295794531373</v>
      </c>
      <c r="L142" s="25">
        <f>L141+N141</f>
        <v>22.862440062565334</v>
      </c>
      <c r="M142" s="25"/>
      <c r="N142" s="25"/>
      <c r="O142" s="6">
        <f t="shared" si="9"/>
        <v>7.4851260435501221E-2</v>
      </c>
      <c r="P142" s="6">
        <f t="shared" si="9"/>
        <v>1.3113534618927878E-7</v>
      </c>
    </row>
    <row r="143" spans="1:16">
      <c r="A143" s="6" t="s">
        <v>68</v>
      </c>
      <c r="B143" s="6" t="s">
        <v>178</v>
      </c>
      <c r="C143" s="6" t="s">
        <v>166</v>
      </c>
      <c r="D143" s="6" t="s">
        <v>167</v>
      </c>
      <c r="E143" s="25">
        <v>26.219999313354492</v>
      </c>
      <c r="O143" s="6">
        <f>O141-O142</f>
        <v>0.29482481858314585</v>
      </c>
      <c r="P143" s="6">
        <f>P141-P142</f>
        <v>5.9239442588136852E-7</v>
      </c>
    </row>
    <row r="144" spans="1:16">
      <c r="A144" s="6" t="s">
        <v>69</v>
      </c>
      <c r="B144" s="6" t="s">
        <v>178</v>
      </c>
      <c r="C144" s="6" t="s">
        <v>166</v>
      </c>
      <c r="D144" s="6" t="s">
        <v>167</v>
      </c>
      <c r="E144" s="25">
        <v>23.83799934387207</v>
      </c>
      <c r="F144" s="25">
        <f>AVERAGE(E144:E146)</f>
        <v>23.832666397094727</v>
      </c>
      <c r="G144" s="25">
        <f>F144-F$207</f>
        <v>4.1619993845621757</v>
      </c>
      <c r="H144" s="25">
        <f>F144-F$225</f>
        <v>23.832666397094727</v>
      </c>
      <c r="I144" s="25">
        <f>G144-G135</f>
        <v>0.63066546122233191</v>
      </c>
      <c r="J144" s="25">
        <f>H144-H135</f>
        <v>19.027665456136067</v>
      </c>
      <c r="M144" s="6">
        <v>4.0332794189453125E-2</v>
      </c>
      <c r="N144" s="6">
        <f>2^-(M144)</f>
        <v>0.97243060576388796</v>
      </c>
    </row>
    <row r="145" spans="1:16">
      <c r="A145" s="6" t="s">
        <v>69</v>
      </c>
      <c r="B145" s="6" t="s">
        <v>178</v>
      </c>
      <c r="C145" s="6" t="s">
        <v>166</v>
      </c>
      <c r="D145" s="6" t="s">
        <v>167</v>
      </c>
      <c r="E145" s="25">
        <v>23.788000106811523</v>
      </c>
      <c r="M145" s="6">
        <v>-0.15000025431315223</v>
      </c>
      <c r="N145" s="6">
        <f>2^-(M145)</f>
        <v>1.1095696676588236</v>
      </c>
    </row>
    <row r="146" spans="1:16">
      <c r="A146" s="6" t="s">
        <v>69</v>
      </c>
      <c r="B146" s="6" t="s">
        <v>178</v>
      </c>
      <c r="C146" s="6" t="s">
        <v>166</v>
      </c>
      <c r="D146" s="6" t="s">
        <v>167</v>
      </c>
      <c r="E146" s="25">
        <v>23.871999740600586</v>
      </c>
      <c r="M146" s="6">
        <v>-0.56333223978678504</v>
      </c>
      <c r="N146" s="6">
        <f>2^-(M146)</f>
        <v>1.4776783205257253</v>
      </c>
    </row>
    <row r="147" spans="1:16">
      <c r="A147" s="6" t="s">
        <v>70</v>
      </c>
      <c r="B147" s="6" t="s">
        <v>178</v>
      </c>
      <c r="C147" s="6" t="s">
        <v>166</v>
      </c>
      <c r="D147" s="6" t="s">
        <v>167</v>
      </c>
      <c r="E147" s="25">
        <v>24.135000228881836</v>
      </c>
      <c r="F147" s="25">
        <f>AVERAGE(E147:E149)</f>
        <v>24.130000432332356</v>
      </c>
      <c r="G147" s="25">
        <f>F147-F$210</f>
        <v>3.5270004272460938</v>
      </c>
      <c r="H147" s="25">
        <f>F147-F$228</f>
        <v>24.130000432332356</v>
      </c>
      <c r="I147" s="25">
        <f>G147-G138</f>
        <v>-0.35799980163574219</v>
      </c>
      <c r="J147" s="25">
        <f>H147-H138</f>
        <v>18.924667358398438</v>
      </c>
    </row>
    <row r="148" spans="1:16">
      <c r="A148" s="6" t="s">
        <v>70</v>
      </c>
      <c r="B148" s="6" t="s">
        <v>178</v>
      </c>
      <c r="C148" s="6" t="s">
        <v>166</v>
      </c>
      <c r="D148" s="6" t="s">
        <v>167</v>
      </c>
      <c r="E148" s="25">
        <v>24.103000640869141</v>
      </c>
    </row>
    <row r="149" spans="1:16">
      <c r="A149" s="6" t="s">
        <v>70</v>
      </c>
      <c r="B149" s="6" t="s">
        <v>178</v>
      </c>
      <c r="C149" s="6" t="s">
        <v>166</v>
      </c>
      <c r="D149" s="6" t="s">
        <v>167</v>
      </c>
      <c r="E149" s="25">
        <v>24.152000427246094</v>
      </c>
    </row>
    <row r="150" spans="1:16">
      <c r="A150" s="6" t="s">
        <v>123</v>
      </c>
      <c r="B150" s="6" t="s">
        <v>179</v>
      </c>
      <c r="C150" s="6" t="s">
        <v>166</v>
      </c>
      <c r="D150" s="6" t="s">
        <v>167</v>
      </c>
      <c r="E150" s="25">
        <v>17.950000762939453</v>
      </c>
      <c r="F150" s="25">
        <f>AVERAGE(E150:E152)</f>
        <v>17.867333094278973</v>
      </c>
      <c r="G150" s="25">
        <f>F150-F$195</f>
        <v>-6.0566673278808594</v>
      </c>
      <c r="H150" s="25">
        <f>F150-F$213</f>
        <v>-5.1313336690266915</v>
      </c>
    </row>
    <row r="151" spans="1:16">
      <c r="A151" s="6" t="s">
        <v>123</v>
      </c>
      <c r="B151" s="6" t="s">
        <v>179</v>
      </c>
      <c r="C151" s="6" t="s">
        <v>166</v>
      </c>
      <c r="D151" s="6" t="s">
        <v>167</v>
      </c>
      <c r="E151" s="25">
        <v>17.799999237060547</v>
      </c>
    </row>
    <row r="152" spans="1:16">
      <c r="A152" s="6" t="s">
        <v>123</v>
      </c>
      <c r="B152" s="6" t="s">
        <v>179</v>
      </c>
      <c r="C152" s="6" t="s">
        <v>166</v>
      </c>
      <c r="D152" s="6" t="s">
        <v>167</v>
      </c>
      <c r="E152" s="25">
        <v>17.851999282836914</v>
      </c>
    </row>
    <row r="153" spans="1:16">
      <c r="A153" s="6" t="s">
        <v>125</v>
      </c>
      <c r="B153" s="6" t="s">
        <v>179</v>
      </c>
      <c r="C153" s="6" t="s">
        <v>166</v>
      </c>
      <c r="D153" s="6" t="s">
        <v>167</v>
      </c>
      <c r="E153" s="25">
        <v>17.981000900268555</v>
      </c>
      <c r="F153" s="25">
        <f>AVERAGE(E153:E155)</f>
        <v>18.11333401997884</v>
      </c>
      <c r="G153" s="25">
        <f>F153-F$198</f>
        <v>-3.5059992472330741</v>
      </c>
      <c r="H153" s="25">
        <f>F153-F$216</f>
        <v>-2.2323322296142578</v>
      </c>
    </row>
    <row r="154" spans="1:16">
      <c r="A154" s="6" t="s">
        <v>125</v>
      </c>
      <c r="B154" s="6" t="s">
        <v>179</v>
      </c>
      <c r="C154" s="6" t="s">
        <v>166</v>
      </c>
      <c r="D154" s="6" t="s">
        <v>167</v>
      </c>
      <c r="E154" s="25">
        <v>18.381000518798828</v>
      </c>
    </row>
    <row r="155" spans="1:16">
      <c r="A155" s="6" t="s">
        <v>125</v>
      </c>
      <c r="B155" s="6" t="s">
        <v>179</v>
      </c>
      <c r="C155" s="6" t="s">
        <v>166</v>
      </c>
      <c r="D155" s="6" t="s">
        <v>167</v>
      </c>
      <c r="E155" s="25">
        <v>17.978000640869141</v>
      </c>
    </row>
    <row r="156" spans="1:16">
      <c r="A156" s="6" t="s">
        <v>126</v>
      </c>
      <c r="B156" s="6" t="s">
        <v>179</v>
      </c>
      <c r="C156" s="6" t="s">
        <v>166</v>
      </c>
      <c r="D156" s="6" t="s">
        <v>167</v>
      </c>
      <c r="E156" s="25">
        <v>18.267999649047852</v>
      </c>
      <c r="F156" s="25">
        <f>AVERAGE(E156:E158)</f>
        <v>18.213666915893555</v>
      </c>
      <c r="G156" s="25">
        <f>F156-F$201</f>
        <v>-3.6966660817464181</v>
      </c>
      <c r="H156" s="25">
        <f>F156-F$219</f>
        <v>-2.3763332366943359</v>
      </c>
    </row>
    <row r="157" spans="1:16">
      <c r="A157" s="6" t="s">
        <v>126</v>
      </c>
      <c r="B157" s="6" t="s">
        <v>179</v>
      </c>
      <c r="C157" s="6" t="s">
        <v>166</v>
      </c>
      <c r="D157" s="6" t="s">
        <v>167</v>
      </c>
      <c r="E157" s="25">
        <v>18.201000213623047</v>
      </c>
      <c r="O157" s="6">
        <f>O158-O159</f>
        <v>0.98641166774136146</v>
      </c>
      <c r="P157" s="6">
        <f>P158-P159</f>
        <v>2.3056371709205329E-6</v>
      </c>
    </row>
    <row r="158" spans="1:16">
      <c r="A158" s="6" t="s">
        <v>126</v>
      </c>
      <c r="B158" s="6" t="s">
        <v>179</v>
      </c>
      <c r="C158" s="6" t="s">
        <v>166</v>
      </c>
      <c r="D158" s="6" t="s">
        <v>167</v>
      </c>
      <c r="E158" s="25">
        <v>18.172000885009766</v>
      </c>
      <c r="K158" s="25">
        <f>K159-M159</f>
        <v>-0.3816719851791448</v>
      </c>
      <c r="L158" s="25">
        <f>L159-N159</f>
        <v>18.383145846346782</v>
      </c>
      <c r="M158" s="25"/>
      <c r="N158" s="25"/>
      <c r="O158" s="6">
        <f t="shared" ref="O158:P160" si="10">2^(-(K158))</f>
        <v>1.302850896186375</v>
      </c>
      <c r="P158" s="6">
        <f t="shared" si="10"/>
        <v>2.9249718150198149E-6</v>
      </c>
    </row>
    <row r="159" spans="1:16">
      <c r="A159" s="6" t="s">
        <v>68</v>
      </c>
      <c r="B159" s="6" t="s">
        <v>179</v>
      </c>
      <c r="C159" s="6" t="s">
        <v>166</v>
      </c>
      <c r="D159" s="6" t="s">
        <v>167</v>
      </c>
      <c r="E159" s="25">
        <v>18.099000930786133</v>
      </c>
      <c r="F159" s="25">
        <f>AVERAGE(E159:E161)</f>
        <v>18.071333567301433</v>
      </c>
      <c r="G159" s="25">
        <f>F159-F$204</f>
        <v>-2.0626665751139299</v>
      </c>
      <c r="H159" s="25">
        <f>F159-F$222</f>
        <v>18.071333567301433</v>
      </c>
      <c r="I159" s="25">
        <f>G159-G150</f>
        <v>3.9940007527669295</v>
      </c>
      <c r="J159" s="25">
        <f>H159-H150</f>
        <v>23.202667236328125</v>
      </c>
      <c r="K159" s="25">
        <f>AVERAGE(I159,I162,I165)</f>
        <v>1.6599996354844855</v>
      </c>
      <c r="L159" s="25">
        <f>AVERAGE(J159,J162,J165)</f>
        <v>20.622777514987522</v>
      </c>
      <c r="M159" s="6">
        <f>_xlfn.STDEV.S(I159,I162,I165)</f>
        <v>2.0416716206636303</v>
      </c>
      <c r="N159" s="6">
        <f>_xlfn.STDEV.S(J159,J162,J165)</f>
        <v>2.2396316686407403</v>
      </c>
      <c r="O159" s="6">
        <f t="shared" si="10"/>
        <v>0.31643922844501343</v>
      </c>
      <c r="P159" s="6">
        <f t="shared" si="10"/>
        <v>6.1933464409928204E-7</v>
      </c>
    </row>
    <row r="160" spans="1:16">
      <c r="A160" s="6" t="s">
        <v>68</v>
      </c>
      <c r="B160" s="6" t="s">
        <v>179</v>
      </c>
      <c r="C160" s="6" t="s">
        <v>166</v>
      </c>
      <c r="D160" s="6" t="s">
        <v>167</v>
      </c>
      <c r="E160" s="25">
        <v>18.073999404907227</v>
      </c>
      <c r="K160" s="25">
        <f>K159+M159</f>
        <v>3.7016712561481158</v>
      </c>
      <c r="L160" s="25">
        <f>L159+N159</f>
        <v>22.862409183628262</v>
      </c>
      <c r="M160" s="25"/>
      <c r="N160" s="25"/>
      <c r="O160" s="6">
        <f t="shared" si="10"/>
        <v>7.6857440549782649E-2</v>
      </c>
      <c r="P160" s="6">
        <f t="shared" si="10"/>
        <v>1.3113815299412899E-7</v>
      </c>
    </row>
    <row r="161" spans="1:16">
      <c r="A161" s="6" t="s">
        <v>68</v>
      </c>
      <c r="B161" s="6" t="s">
        <v>179</v>
      </c>
      <c r="C161" s="6" t="s">
        <v>166</v>
      </c>
      <c r="D161" s="6" t="s">
        <v>167</v>
      </c>
      <c r="E161" s="25">
        <v>18.041000366210938</v>
      </c>
      <c r="O161" s="6">
        <f>O159-O160</f>
        <v>0.23958178789523077</v>
      </c>
      <c r="P161" s="6">
        <f>P159-P160</f>
        <v>4.8819649110515302E-7</v>
      </c>
    </row>
    <row r="162" spans="1:16">
      <c r="A162" s="6" t="s">
        <v>69</v>
      </c>
      <c r="B162" s="6" t="s">
        <v>179</v>
      </c>
      <c r="C162" s="6" t="s">
        <v>166</v>
      </c>
      <c r="D162" s="6" t="s">
        <v>167</v>
      </c>
      <c r="E162" s="25">
        <v>16.853000640869141</v>
      </c>
      <c r="F162" s="25">
        <f>AVERAGE(E162:E164)</f>
        <v>16.945333480834961</v>
      </c>
      <c r="G162" s="25">
        <f>F162-F$207</f>
        <v>-2.72533353169759</v>
      </c>
      <c r="H162" s="25">
        <f>F162-F$225</f>
        <v>16.945333480834961</v>
      </c>
      <c r="I162" s="25">
        <f>G162-G153</f>
        <v>0.78066571553548414</v>
      </c>
      <c r="J162" s="25">
        <f>H162-H153</f>
        <v>19.177665710449219</v>
      </c>
    </row>
    <row r="163" spans="1:16">
      <c r="A163" s="6" t="s">
        <v>69</v>
      </c>
      <c r="B163" s="6" t="s">
        <v>179</v>
      </c>
      <c r="C163" s="6" t="s">
        <v>166</v>
      </c>
      <c r="D163" s="6" t="s">
        <v>167</v>
      </c>
      <c r="E163" s="25">
        <v>17.166000366210938</v>
      </c>
    </row>
    <row r="164" spans="1:16">
      <c r="A164" s="6" t="s">
        <v>69</v>
      </c>
      <c r="B164" s="6" t="s">
        <v>179</v>
      </c>
      <c r="C164" s="6" t="s">
        <v>166</v>
      </c>
      <c r="D164" s="6" t="s">
        <v>167</v>
      </c>
      <c r="E164" s="25">
        <v>16.816999435424805</v>
      </c>
    </row>
    <row r="165" spans="1:16">
      <c r="A165" s="6" t="s">
        <v>70</v>
      </c>
      <c r="B165" s="6" t="s">
        <v>179</v>
      </c>
      <c r="C165" s="6" t="s">
        <v>166</v>
      </c>
      <c r="D165" s="6" t="s">
        <v>167</v>
      </c>
      <c r="E165" s="25">
        <v>17.10099983215332</v>
      </c>
      <c r="F165" s="25">
        <f>AVERAGE(E165:E167)</f>
        <v>17.111666361490887</v>
      </c>
      <c r="G165" s="25">
        <f>F165-F$210</f>
        <v>-3.4913336435953752</v>
      </c>
      <c r="H165" s="25">
        <f>F165-F$228</f>
        <v>17.111666361490887</v>
      </c>
      <c r="I165" s="25">
        <f>G165-G156</f>
        <v>0.20533243815104285</v>
      </c>
      <c r="J165" s="25">
        <f>H165-H156</f>
        <v>19.487999598185223</v>
      </c>
    </row>
    <row r="166" spans="1:16">
      <c r="A166" s="6" t="s">
        <v>70</v>
      </c>
      <c r="B166" s="6" t="s">
        <v>179</v>
      </c>
      <c r="C166" s="6" t="s">
        <v>166</v>
      </c>
      <c r="D166" s="6" t="s">
        <v>167</v>
      </c>
      <c r="E166" s="25">
        <v>17.10099983215332</v>
      </c>
    </row>
    <row r="167" spans="1:16">
      <c r="A167" s="6" t="s">
        <v>70</v>
      </c>
      <c r="B167" s="6" t="s">
        <v>179</v>
      </c>
      <c r="C167" s="6" t="s">
        <v>166</v>
      </c>
      <c r="D167" s="6" t="s">
        <v>167</v>
      </c>
      <c r="E167" s="25">
        <v>17.132999420166016</v>
      </c>
    </row>
    <row r="168" spans="1:16">
      <c r="A168" s="6" t="s">
        <v>123</v>
      </c>
      <c r="B168" s="6" t="s">
        <v>180</v>
      </c>
      <c r="C168" s="6" t="s">
        <v>166</v>
      </c>
      <c r="D168" s="6" t="s">
        <v>167</v>
      </c>
      <c r="E168" s="25">
        <v>23.222000122070312</v>
      </c>
      <c r="F168" s="25">
        <f>AVERAGE(E168:E170)</f>
        <v>23.347999572753906</v>
      </c>
      <c r="G168" s="25">
        <f>F168-F$195</f>
        <v>-0.57600084940592566</v>
      </c>
      <c r="H168" s="25">
        <f>F168-F$213</f>
        <v>0.34933280944824219</v>
      </c>
    </row>
    <row r="169" spans="1:16">
      <c r="A169" s="6" t="s">
        <v>123</v>
      </c>
      <c r="B169" s="6" t="s">
        <v>180</v>
      </c>
      <c r="C169" s="6" t="s">
        <v>166</v>
      </c>
      <c r="D169" s="6" t="s">
        <v>167</v>
      </c>
      <c r="E169" s="25">
        <v>23.216999053955078</v>
      </c>
    </row>
    <row r="170" spans="1:16">
      <c r="A170" s="6" t="s">
        <v>123</v>
      </c>
      <c r="B170" s="6" t="s">
        <v>180</v>
      </c>
      <c r="C170" s="6" t="s">
        <v>166</v>
      </c>
      <c r="D170" s="6" t="s">
        <v>167</v>
      </c>
      <c r="E170" s="25">
        <v>23.604999542236328</v>
      </c>
    </row>
    <row r="171" spans="1:16">
      <c r="A171" s="6" t="s">
        <v>125</v>
      </c>
      <c r="B171" s="6" t="s">
        <v>180</v>
      </c>
      <c r="C171" s="6" t="s">
        <v>166</v>
      </c>
      <c r="D171" s="6" t="s">
        <v>167</v>
      </c>
      <c r="E171" s="25">
        <v>23.277999877929688</v>
      </c>
      <c r="F171" s="25">
        <f>AVERAGE(E171:E173)</f>
        <v>23.287666320800781</v>
      </c>
      <c r="G171" s="25">
        <f>F171-F$198</f>
        <v>1.6683330535888672</v>
      </c>
      <c r="H171" s="25">
        <f>F171-F$216</f>
        <v>2.9420000712076835</v>
      </c>
    </row>
    <row r="172" spans="1:16">
      <c r="A172" s="6" t="s">
        <v>125</v>
      </c>
      <c r="B172" s="6" t="s">
        <v>180</v>
      </c>
      <c r="C172" s="6" t="s">
        <v>166</v>
      </c>
      <c r="D172" s="6" t="s">
        <v>167</v>
      </c>
      <c r="E172" s="25">
        <v>23.257999420166016</v>
      </c>
    </row>
    <row r="173" spans="1:16">
      <c r="A173" s="6" t="s">
        <v>125</v>
      </c>
      <c r="B173" s="6" t="s">
        <v>180</v>
      </c>
      <c r="C173" s="6" t="s">
        <v>166</v>
      </c>
      <c r="D173" s="6" t="s">
        <v>167</v>
      </c>
      <c r="E173" s="25">
        <v>23.326999664306641</v>
      </c>
    </row>
    <row r="174" spans="1:16">
      <c r="A174" s="6" t="s">
        <v>126</v>
      </c>
      <c r="B174" s="6" t="s">
        <v>180</v>
      </c>
      <c r="C174" s="6" t="s">
        <v>166</v>
      </c>
      <c r="D174" s="6" t="s">
        <v>167</v>
      </c>
      <c r="E174" s="25">
        <v>23.541000366210938</v>
      </c>
      <c r="F174" s="25">
        <f>AVERAGE(E174:E176)</f>
        <v>23.503666559855144</v>
      </c>
      <c r="G174" s="25">
        <f>F174-F$201</f>
        <v>1.5933335622151716</v>
      </c>
      <c r="H174" s="25">
        <f>F174-F$219</f>
        <v>2.9136664072672538</v>
      </c>
    </row>
    <row r="175" spans="1:16">
      <c r="A175" s="6" t="s">
        <v>126</v>
      </c>
      <c r="B175" s="6" t="s">
        <v>180</v>
      </c>
      <c r="C175" s="6" t="s">
        <v>166</v>
      </c>
      <c r="D175" s="6" t="s">
        <v>167</v>
      </c>
      <c r="E175" s="25">
        <v>23.448999404907227</v>
      </c>
      <c r="O175" s="6">
        <f>O176-O177</f>
        <v>0.70389881541330879</v>
      </c>
      <c r="P175" s="6">
        <f>P176-P177</f>
        <v>1.6579608664948686E-6</v>
      </c>
    </row>
    <row r="176" spans="1:16">
      <c r="A176" s="6" t="s">
        <v>126</v>
      </c>
      <c r="B176" s="6" t="s">
        <v>180</v>
      </c>
      <c r="C176" s="6" t="s">
        <v>166</v>
      </c>
      <c r="D176" s="6" t="s">
        <v>167</v>
      </c>
      <c r="E176" s="25">
        <v>23.520999908447266</v>
      </c>
      <c r="K176" s="25">
        <f>K177-M177</f>
        <v>-4.6683406852743747E-2</v>
      </c>
      <c r="L176" s="25">
        <f>L177-N177</f>
        <v>18.728769926673287</v>
      </c>
      <c r="M176" s="25"/>
      <c r="N176" s="25"/>
      <c r="O176" s="6">
        <f t="shared" ref="O176:P178" si="11">2^(-(K176))</f>
        <v>1.0328877001021948</v>
      </c>
      <c r="P176" s="6">
        <f t="shared" si="11"/>
        <v>2.3018576893150409E-6</v>
      </c>
    </row>
    <row r="177" spans="1:16">
      <c r="A177" s="6" t="s">
        <v>68</v>
      </c>
      <c r="B177" s="6" t="s">
        <v>180</v>
      </c>
      <c r="C177" s="6" t="s">
        <v>166</v>
      </c>
      <c r="D177" s="6" t="s">
        <v>167</v>
      </c>
      <c r="E177" s="25">
        <v>23.047000885009766</v>
      </c>
      <c r="F177" s="25">
        <f>AVERAGE(E177:E179)</f>
        <v>23.033000310262043</v>
      </c>
      <c r="G177" s="25">
        <f>F177-F$204</f>
        <v>2.8990001678466797</v>
      </c>
      <c r="H177" s="25">
        <f>F177-F$222</f>
        <v>23.033000310262043</v>
      </c>
      <c r="I177" s="25">
        <f>G177-G168</f>
        <v>3.4750010172526054</v>
      </c>
      <c r="J177" s="25">
        <f>H177-H168</f>
        <v>22.683667500813801</v>
      </c>
      <c r="K177" s="25">
        <f>AVERAGE(I177,I180,I183)</f>
        <v>1.6038892534044062</v>
      </c>
      <c r="L177" s="25">
        <f>AVERAGE(J177,J180,J183)</f>
        <v>20.566667132907444</v>
      </c>
      <c r="M177" s="6">
        <f>_xlfn.STDEV.S(I177,I180,I183)</f>
        <v>1.65057266025715</v>
      </c>
      <c r="N177" s="6">
        <f>_xlfn.STDEV.S(J177,J180,J183)</f>
        <v>1.8378972062341559</v>
      </c>
      <c r="O177" s="6">
        <f t="shared" si="11"/>
        <v>0.32898888468888604</v>
      </c>
      <c r="P177" s="6">
        <f t="shared" si="11"/>
        <v>6.4389682282017226E-7</v>
      </c>
    </row>
    <row r="178" spans="1:16">
      <c r="A178" s="6" t="s">
        <v>68</v>
      </c>
      <c r="B178" s="6" t="s">
        <v>180</v>
      </c>
      <c r="C178" s="6" t="s">
        <v>166</v>
      </c>
      <c r="D178" s="6" t="s">
        <v>167</v>
      </c>
      <c r="E178" s="25">
        <v>22.985000610351562</v>
      </c>
      <c r="K178" s="25">
        <f>K177+M177</f>
        <v>3.2544619136615562</v>
      </c>
      <c r="L178" s="25">
        <f>L177+N177</f>
        <v>22.404564339141601</v>
      </c>
      <c r="M178" s="25"/>
      <c r="N178" s="25"/>
      <c r="O178" s="6">
        <f t="shared" si="11"/>
        <v>0.10478746744503634</v>
      </c>
      <c r="P178" s="6">
        <f t="shared" si="11"/>
        <v>1.8011674673132595E-7</v>
      </c>
    </row>
    <row r="179" spans="1:16">
      <c r="A179" s="6" t="s">
        <v>68</v>
      </c>
      <c r="B179" s="6" t="s">
        <v>180</v>
      </c>
      <c r="C179" s="6" t="s">
        <v>166</v>
      </c>
      <c r="D179" s="6" t="s">
        <v>167</v>
      </c>
      <c r="E179" s="25">
        <v>23.066999435424805</v>
      </c>
      <c r="O179" s="6">
        <f>O177-O178</f>
        <v>0.2242014172438497</v>
      </c>
      <c r="P179" s="6">
        <f>P177-P178</f>
        <v>4.6378007608884629E-7</v>
      </c>
    </row>
    <row r="180" spans="1:16">
      <c r="A180" s="6" t="s">
        <v>69</v>
      </c>
      <c r="B180" s="6" t="s">
        <v>180</v>
      </c>
      <c r="C180" s="6" t="s">
        <v>166</v>
      </c>
      <c r="D180" s="6" t="s">
        <v>167</v>
      </c>
      <c r="E180" s="25">
        <v>22.326999664306641</v>
      </c>
      <c r="F180" s="25">
        <f>AVERAGE(E180:E182)</f>
        <v>22.321332931518555</v>
      </c>
      <c r="G180" s="25">
        <f>F180-F$207</f>
        <v>2.6506659189860038</v>
      </c>
      <c r="H180" s="25">
        <f>F180-F$225</f>
        <v>22.321332931518555</v>
      </c>
      <c r="I180" s="25">
        <f>G180-G171</f>
        <v>0.9823328653971366</v>
      </c>
      <c r="J180" s="25">
        <f>H180-H171</f>
        <v>19.379332860310871</v>
      </c>
    </row>
    <row r="181" spans="1:16">
      <c r="A181" s="6" t="s">
        <v>69</v>
      </c>
      <c r="B181" s="6" t="s">
        <v>180</v>
      </c>
      <c r="C181" s="6" t="s">
        <v>166</v>
      </c>
      <c r="D181" s="6" t="s">
        <v>167</v>
      </c>
      <c r="E181" s="25">
        <v>22.256999969482422</v>
      </c>
    </row>
    <row r="182" spans="1:16">
      <c r="A182" s="6" t="s">
        <v>69</v>
      </c>
      <c r="B182" s="6" t="s">
        <v>180</v>
      </c>
      <c r="C182" s="6" t="s">
        <v>166</v>
      </c>
      <c r="D182" s="6" t="s">
        <v>167</v>
      </c>
      <c r="E182" s="25">
        <v>22.379999160766602</v>
      </c>
    </row>
    <row r="183" spans="1:16">
      <c r="A183" s="6" t="s">
        <v>70</v>
      </c>
      <c r="B183" s="6" t="s">
        <v>180</v>
      </c>
      <c r="C183" s="6" t="s">
        <v>166</v>
      </c>
      <c r="D183" s="6" t="s">
        <v>167</v>
      </c>
      <c r="E183" s="25">
        <v>22.499000549316406</v>
      </c>
      <c r="F183" s="25">
        <f>AVERAGE(E183:E185)</f>
        <v>22.55066744486491</v>
      </c>
      <c r="G183" s="25">
        <f>F183-F$210</f>
        <v>1.9476674397786482</v>
      </c>
      <c r="H183" s="25">
        <f>F183-F$228</f>
        <v>22.55066744486491</v>
      </c>
      <c r="I183" s="25">
        <f>G183-G174</f>
        <v>0.35433387756347656</v>
      </c>
      <c r="J183" s="25">
        <f>H183-H174</f>
        <v>19.637001037597656</v>
      </c>
    </row>
    <row r="184" spans="1:16">
      <c r="A184" s="6" t="s">
        <v>70</v>
      </c>
      <c r="B184" s="6" t="s">
        <v>180</v>
      </c>
      <c r="C184" s="6" t="s">
        <v>166</v>
      </c>
      <c r="D184" s="6" t="s">
        <v>167</v>
      </c>
      <c r="E184" s="25">
        <v>22.533000946044922</v>
      </c>
    </row>
    <row r="185" spans="1:16">
      <c r="A185" s="6" t="s">
        <v>70</v>
      </c>
      <c r="B185" s="6" t="s">
        <v>180</v>
      </c>
      <c r="C185" s="6" t="s">
        <v>166</v>
      </c>
      <c r="D185" s="6" t="s">
        <v>167</v>
      </c>
      <c r="E185" s="25">
        <v>22.620000839233398</v>
      </c>
    </row>
    <row r="186" spans="1:16">
      <c r="A186" s="6" t="s">
        <v>123</v>
      </c>
      <c r="B186" s="6" t="s">
        <v>181</v>
      </c>
      <c r="C186" s="6" t="s">
        <v>166</v>
      </c>
      <c r="D186" s="6" t="s">
        <v>167</v>
      </c>
      <c r="E186" s="25">
        <v>20.781000137329102</v>
      </c>
      <c r="F186" s="25">
        <f>AVERAGE(E186:E188)</f>
        <v>20.796666463216145</v>
      </c>
      <c r="G186" s="25">
        <f>F186-F$195</f>
        <v>-3.1273339589436873</v>
      </c>
      <c r="H186" s="25">
        <f>F186-F$213</f>
        <v>-2.2020003000895194</v>
      </c>
    </row>
    <row r="187" spans="1:16">
      <c r="A187" s="6" t="s">
        <v>123</v>
      </c>
      <c r="B187" s="6" t="s">
        <v>181</v>
      </c>
      <c r="C187" s="6" t="s">
        <v>166</v>
      </c>
      <c r="D187" s="6" t="s">
        <v>167</v>
      </c>
      <c r="E187" s="25">
        <v>20.768999099731445</v>
      </c>
    </row>
    <row r="188" spans="1:16">
      <c r="A188" s="6" t="s">
        <v>123</v>
      </c>
      <c r="B188" s="6" t="s">
        <v>181</v>
      </c>
      <c r="C188" s="6" t="s">
        <v>166</v>
      </c>
      <c r="D188" s="6" t="s">
        <v>167</v>
      </c>
      <c r="E188" s="25">
        <v>20.840000152587891</v>
      </c>
    </row>
    <row r="189" spans="1:16">
      <c r="A189" s="6" t="s">
        <v>125</v>
      </c>
      <c r="B189" s="6" t="s">
        <v>181</v>
      </c>
      <c r="C189" s="6" t="s">
        <v>166</v>
      </c>
      <c r="D189" s="6" t="s">
        <v>167</v>
      </c>
      <c r="E189" s="25">
        <v>20.992000579833984</v>
      </c>
      <c r="F189" s="25">
        <f>AVERAGE(E189:E191)</f>
        <v>21.012000401814777</v>
      </c>
      <c r="G189" s="25">
        <f>F189-F$198</f>
        <v>-0.6073328653971366</v>
      </c>
      <c r="H189" s="25">
        <f>F189-F$216</f>
        <v>0.66633415222167969</v>
      </c>
    </row>
    <row r="190" spans="1:16">
      <c r="A190" s="6" t="s">
        <v>125</v>
      </c>
      <c r="B190" s="6" t="s">
        <v>181</v>
      </c>
      <c r="C190" s="6" t="s">
        <v>166</v>
      </c>
      <c r="D190" s="6" t="s">
        <v>167</v>
      </c>
      <c r="E190" s="25">
        <v>20.992000579833984</v>
      </c>
    </row>
    <row r="191" spans="1:16">
      <c r="A191" s="6" t="s">
        <v>125</v>
      </c>
      <c r="B191" s="6" t="s">
        <v>181</v>
      </c>
      <c r="C191" s="6" t="s">
        <v>166</v>
      </c>
      <c r="D191" s="6" t="s">
        <v>167</v>
      </c>
      <c r="E191" s="25">
        <v>21.052000045776367</v>
      </c>
    </row>
    <row r="192" spans="1:16">
      <c r="A192" s="6" t="s">
        <v>126</v>
      </c>
      <c r="B192" s="6" t="s">
        <v>181</v>
      </c>
      <c r="C192" s="6" t="s">
        <v>166</v>
      </c>
      <c r="D192" s="6" t="s">
        <v>167</v>
      </c>
      <c r="E192" s="25">
        <v>21.027999877929688</v>
      </c>
      <c r="F192" s="25">
        <f>AVERAGE(E192:E194)</f>
        <v>21.048999786376953</v>
      </c>
      <c r="G192" s="25">
        <f>F192-F$201</f>
        <v>-0.86133321126301965</v>
      </c>
      <c r="H192" s="25">
        <f>F192-F$219</f>
        <v>0.4589996337890625</v>
      </c>
    </row>
    <row r="193" spans="1:16">
      <c r="A193" s="6" t="s">
        <v>126</v>
      </c>
      <c r="B193" s="6" t="s">
        <v>181</v>
      </c>
      <c r="C193" s="6" t="s">
        <v>166</v>
      </c>
      <c r="D193" s="6" t="s">
        <v>167</v>
      </c>
      <c r="E193" s="25">
        <v>21.045999526977539</v>
      </c>
      <c r="O193" s="6">
        <f>O194-O195</f>
        <v>0.35439465994990238</v>
      </c>
      <c r="P193" s="6">
        <f>P194-P195</f>
        <v>8.2758837131677622E-7</v>
      </c>
    </row>
    <row r="194" spans="1:16">
      <c r="A194" s="6" t="s">
        <v>126</v>
      </c>
      <c r="B194" s="6" t="s">
        <v>181</v>
      </c>
      <c r="C194" s="6" t="s">
        <v>166</v>
      </c>
      <c r="D194" s="6" t="s">
        <v>167</v>
      </c>
      <c r="E194" s="25">
        <v>21.072999954223633</v>
      </c>
      <c r="K194" s="25">
        <f>K195-M195</f>
        <v>1.2437137684628743</v>
      </c>
      <c r="L194" s="25">
        <f>L195-N195</f>
        <v>19.9897684796147</v>
      </c>
      <c r="M194" s="25"/>
      <c r="N194" s="25"/>
      <c r="O194" s="6">
        <f t="shared" ref="O194:P196" si="12">2^(-(K194))</f>
        <v>0.42228421683608702</v>
      </c>
      <c r="P194" s="6">
        <f t="shared" si="12"/>
        <v>9.6046176618244895E-7</v>
      </c>
    </row>
    <row r="195" spans="1:16">
      <c r="A195" s="6" t="s">
        <v>68</v>
      </c>
      <c r="B195" s="6" t="s">
        <v>181</v>
      </c>
      <c r="C195" s="6" t="s">
        <v>166</v>
      </c>
      <c r="D195" s="6" t="s">
        <v>167</v>
      </c>
      <c r="E195" s="25">
        <v>23.881000518798828</v>
      </c>
      <c r="F195" s="25">
        <f>AVERAGE(E195:E197)</f>
        <v>23.924000422159832</v>
      </c>
      <c r="G195" s="25">
        <f>F195-F$204</f>
        <v>3.7900002797444685</v>
      </c>
      <c r="H195" s="25">
        <f>F195-F$222</f>
        <v>23.924000422159832</v>
      </c>
      <c r="I195" s="25">
        <f>G195-G186</f>
        <v>6.9173342386881558</v>
      </c>
      <c r="J195" s="25">
        <f>H195-H186</f>
        <v>26.126000722249351</v>
      </c>
      <c r="K195" s="25">
        <f>AVERAGE(I195,I198,I201)</f>
        <v>3.880666520860462</v>
      </c>
      <c r="L195" s="25">
        <f>AVERAGE(J195,J198,J201)</f>
        <v>22.843444400363499</v>
      </c>
      <c r="M195" s="6">
        <f>_xlfn.STDEV.S(I195,I198,I201)</f>
        <v>2.6369527523975878</v>
      </c>
      <c r="N195" s="6">
        <f>_xlfn.STDEV.S(J195,J198,J201)</f>
        <v>2.8536759207488003</v>
      </c>
      <c r="O195" s="6">
        <f t="shared" si="12"/>
        <v>6.7889556886184671E-2</v>
      </c>
      <c r="P195" s="6">
        <f t="shared" si="12"/>
        <v>1.3287339486567273E-7</v>
      </c>
    </row>
    <row r="196" spans="1:16">
      <c r="A196" s="6" t="s">
        <v>68</v>
      </c>
      <c r="B196" s="6" t="s">
        <v>181</v>
      </c>
      <c r="C196" s="6" t="s">
        <v>166</v>
      </c>
      <c r="D196" s="6" t="s">
        <v>167</v>
      </c>
      <c r="E196" s="25">
        <v>23.947999954223633</v>
      </c>
      <c r="K196" s="25">
        <f>K195+M195</f>
        <v>6.5176192732580498</v>
      </c>
      <c r="L196" s="25">
        <f>L195+N195</f>
        <v>25.697120321112298</v>
      </c>
      <c r="M196" s="25"/>
      <c r="N196" s="25"/>
      <c r="O196" s="6">
        <f t="shared" si="12"/>
        <v>1.0914430969584442E-2</v>
      </c>
      <c r="P196" s="6">
        <f t="shared" si="12"/>
        <v>1.8382136264834111E-8</v>
      </c>
    </row>
    <row r="197" spans="1:16">
      <c r="A197" s="6" t="s">
        <v>68</v>
      </c>
      <c r="B197" s="6" t="s">
        <v>181</v>
      </c>
      <c r="C197" s="6" t="s">
        <v>166</v>
      </c>
      <c r="D197" s="6" t="s">
        <v>167</v>
      </c>
      <c r="E197" s="25">
        <v>23.943000793457031</v>
      </c>
      <c r="O197" s="6">
        <f>O195-O196</f>
        <v>5.6975125916600228E-2</v>
      </c>
      <c r="P197" s="6">
        <f>P195-P196</f>
        <v>1.1449125860083861E-7</v>
      </c>
    </row>
    <row r="198" spans="1:16">
      <c r="A198" s="6" t="s">
        <v>69</v>
      </c>
      <c r="B198" s="6" t="s">
        <v>181</v>
      </c>
      <c r="C198" s="6" t="s">
        <v>166</v>
      </c>
      <c r="D198" s="6" t="s">
        <v>167</v>
      </c>
      <c r="E198" s="25">
        <v>21.63800048828125</v>
      </c>
      <c r="F198" s="25">
        <f>AVERAGE(E198:E200)</f>
        <v>21.619333267211914</v>
      </c>
      <c r="G198" s="25">
        <f>F198-F$207</f>
        <v>1.9486662546793632</v>
      </c>
      <c r="H198" s="25">
        <f>F198-F$225</f>
        <v>21.619333267211914</v>
      </c>
      <c r="I198" s="25">
        <f>G198-G189</f>
        <v>2.5559991200764998</v>
      </c>
      <c r="J198" s="25">
        <f>H198-H189</f>
        <v>20.952999114990234</v>
      </c>
    </row>
    <row r="199" spans="1:16">
      <c r="A199" s="6" t="s">
        <v>69</v>
      </c>
      <c r="B199" s="6" t="s">
        <v>181</v>
      </c>
      <c r="C199" s="6" t="s">
        <v>166</v>
      </c>
      <c r="D199" s="6" t="s">
        <v>167</v>
      </c>
      <c r="E199" s="25">
        <v>21.601999282836914</v>
      </c>
      <c r="M199" s="6">
        <v>2.9233334859212263</v>
      </c>
      <c r="N199" s="6">
        <f>2^-M199</f>
        <v>0.13182231474719938</v>
      </c>
    </row>
    <row r="200" spans="1:16">
      <c r="A200" s="6" t="s">
        <v>69</v>
      </c>
      <c r="B200" s="6" t="s">
        <v>181</v>
      </c>
      <c r="C200" s="6" t="s">
        <v>166</v>
      </c>
      <c r="D200" s="6" t="s">
        <v>167</v>
      </c>
      <c r="E200" s="25">
        <v>21.618000030517578</v>
      </c>
      <c r="M200" s="6">
        <v>1.7753334045410156</v>
      </c>
      <c r="N200" s="6">
        <f>2^-M200</f>
        <v>0.29212679429908039</v>
      </c>
    </row>
    <row r="201" spans="1:16">
      <c r="A201" s="6" t="s">
        <v>70</v>
      </c>
      <c r="B201" s="6" t="s">
        <v>181</v>
      </c>
      <c r="C201" s="6" t="s">
        <v>166</v>
      </c>
      <c r="D201" s="6" t="s">
        <v>167</v>
      </c>
      <c r="E201" s="25">
        <v>21.920999526977539</v>
      </c>
      <c r="F201" s="25">
        <f>AVERAGE(E201:E203)</f>
        <v>21.910332997639973</v>
      </c>
      <c r="G201" s="25">
        <f>F201-F$210</f>
        <v>1.3073329925537109</v>
      </c>
      <c r="H201" s="25">
        <f>F201-F$228</f>
        <v>21.910332997639973</v>
      </c>
      <c r="I201" s="25">
        <f>G201-G192</f>
        <v>2.1686662038167306</v>
      </c>
      <c r="J201" s="25">
        <f>H201-H192</f>
        <v>21.45133336385091</v>
      </c>
      <c r="M201" s="6">
        <v>1.9633337656656877</v>
      </c>
      <c r="N201" s="6">
        <f>2^-M201</f>
        <v>0.25643520351256766</v>
      </c>
    </row>
    <row r="202" spans="1:16">
      <c r="A202" s="6" t="s">
        <v>70</v>
      </c>
      <c r="B202" s="6" t="s">
        <v>181</v>
      </c>
      <c r="C202" s="6" t="s">
        <v>166</v>
      </c>
      <c r="D202" s="6" t="s">
        <v>167</v>
      </c>
      <c r="E202" s="25">
        <v>21.886999130249023</v>
      </c>
    </row>
    <row r="203" spans="1:16">
      <c r="A203" s="6" t="s">
        <v>70</v>
      </c>
      <c r="B203" s="6" t="s">
        <v>181</v>
      </c>
      <c r="C203" s="6" t="s">
        <v>166</v>
      </c>
      <c r="D203" s="6" t="s">
        <v>167</v>
      </c>
      <c r="E203" s="25">
        <v>21.923000335693359</v>
      </c>
    </row>
    <row r="204" spans="1:16">
      <c r="A204" s="6" t="s">
        <v>123</v>
      </c>
      <c r="B204" s="6" t="s">
        <v>182</v>
      </c>
      <c r="C204" s="6" t="s">
        <v>166</v>
      </c>
      <c r="D204" s="6" t="s">
        <v>167</v>
      </c>
      <c r="E204" s="25">
        <v>20.190000534057617</v>
      </c>
      <c r="F204" s="25">
        <f>AVERAGE(E204:E206)</f>
        <v>20.134000142415363</v>
      </c>
      <c r="G204" s="25">
        <f>F204-F$195</f>
        <v>-3.7900002797444685</v>
      </c>
      <c r="H204" s="25">
        <f>F204-F$213</f>
        <v>-2.8646666208903007</v>
      </c>
    </row>
    <row r="205" spans="1:16">
      <c r="A205" s="6" t="s">
        <v>123</v>
      </c>
      <c r="B205" s="6" t="s">
        <v>182</v>
      </c>
      <c r="C205" s="6" t="s">
        <v>166</v>
      </c>
      <c r="D205" s="6" t="s">
        <v>167</v>
      </c>
      <c r="E205" s="25">
        <v>20.163000106811523</v>
      </c>
    </row>
    <row r="206" spans="1:16">
      <c r="A206" s="6" t="s">
        <v>123</v>
      </c>
      <c r="B206" s="6" t="s">
        <v>182</v>
      </c>
      <c r="C206" s="6" t="s">
        <v>166</v>
      </c>
      <c r="D206" s="6" t="s">
        <v>167</v>
      </c>
      <c r="E206" s="25">
        <v>20.048999786376953</v>
      </c>
    </row>
    <row r="207" spans="1:16">
      <c r="A207" s="6" t="s">
        <v>125</v>
      </c>
      <c r="B207" s="6" t="s">
        <v>182</v>
      </c>
      <c r="C207" s="6" t="s">
        <v>166</v>
      </c>
      <c r="D207" s="6" t="s">
        <v>167</v>
      </c>
      <c r="E207" s="25">
        <v>19.721000671386719</v>
      </c>
      <c r="F207" s="25">
        <f>AVERAGE(E207:E209)</f>
        <v>19.670667012532551</v>
      </c>
      <c r="G207" s="25">
        <f>F207-F$198</f>
        <v>-1.9486662546793632</v>
      </c>
      <c r="H207" s="25">
        <f>F207-F$216</f>
        <v>-0.67499923706054688</v>
      </c>
    </row>
    <row r="208" spans="1:16">
      <c r="A208" s="6" t="s">
        <v>125</v>
      </c>
      <c r="B208" s="6" t="s">
        <v>182</v>
      </c>
      <c r="C208" s="6" t="s">
        <v>166</v>
      </c>
      <c r="D208" s="6" t="s">
        <v>167</v>
      </c>
      <c r="E208" s="25">
        <v>19.687999725341797</v>
      </c>
    </row>
    <row r="209" spans="1:16">
      <c r="A209" s="6" t="s">
        <v>125</v>
      </c>
      <c r="B209" s="6" t="s">
        <v>182</v>
      </c>
      <c r="C209" s="6" t="s">
        <v>166</v>
      </c>
      <c r="D209" s="6" t="s">
        <v>167</v>
      </c>
      <c r="E209" s="25">
        <v>19.603000640869141</v>
      </c>
    </row>
    <row r="210" spans="1:16">
      <c r="A210" s="6" t="s">
        <v>126</v>
      </c>
      <c r="B210" s="6" t="s">
        <v>182</v>
      </c>
      <c r="C210" s="6" t="s">
        <v>166</v>
      </c>
      <c r="D210" s="6" t="s">
        <v>167</v>
      </c>
      <c r="E210" s="25">
        <v>20.631000518798828</v>
      </c>
      <c r="F210" s="25">
        <f>AVERAGE(E210:E212)</f>
        <v>20.603000005086262</v>
      </c>
      <c r="G210" s="25">
        <f>F210-F$201</f>
        <v>-1.3073329925537109</v>
      </c>
      <c r="H210" s="25">
        <f>F210-F$219</f>
        <v>1.2999852498371212E-2</v>
      </c>
    </row>
    <row r="211" spans="1:16">
      <c r="A211" s="6" t="s">
        <v>126</v>
      </c>
      <c r="B211" s="6" t="s">
        <v>182</v>
      </c>
      <c r="C211" s="6" t="s">
        <v>166</v>
      </c>
      <c r="D211" s="6" t="s">
        <v>167</v>
      </c>
      <c r="E211" s="25">
        <v>20.63599967956543</v>
      </c>
      <c r="O211" s="6">
        <f>O212-O213</f>
        <v>0.51478155405630566</v>
      </c>
      <c r="P211" s="6">
        <f>P212-P213</f>
        <v>1.1284912602060858E-6</v>
      </c>
    </row>
    <row r="212" spans="1:16">
      <c r="A212" s="6" t="s">
        <v>126</v>
      </c>
      <c r="B212" s="6" t="s">
        <v>182</v>
      </c>
      <c r="C212" s="6" t="s">
        <v>166</v>
      </c>
      <c r="D212" s="6" t="s">
        <v>167</v>
      </c>
      <c r="E212" s="25">
        <v>20.541999816894531</v>
      </c>
      <c r="K212" s="25">
        <f>K213-M213</f>
        <v>0.73288778780172592</v>
      </c>
      <c r="L212" s="25">
        <f>L213-N213</f>
        <v>19.554606257557221</v>
      </c>
      <c r="M212" s="25"/>
      <c r="N212" s="25"/>
      <c r="O212" s="6">
        <f t="shared" ref="O212:P214" si="13">2^(-(K212))</f>
        <v>0.60169831101497628</v>
      </c>
      <c r="P212" s="6">
        <f t="shared" si="13"/>
        <v>1.2986046781972307E-6</v>
      </c>
    </row>
    <row r="213" spans="1:16">
      <c r="A213" s="6" t="s">
        <v>68</v>
      </c>
      <c r="B213" s="6" t="s">
        <v>182</v>
      </c>
      <c r="C213" s="6" t="s">
        <v>166</v>
      </c>
      <c r="D213" s="6" t="s">
        <v>167</v>
      </c>
      <c r="E213" s="25">
        <v>23.048000335693359</v>
      </c>
      <c r="F213" s="25">
        <f>AVERAGE(E213:E215)</f>
        <v>22.998666763305664</v>
      </c>
      <c r="G213" s="25">
        <f>F213-F$204</f>
        <v>2.8646666208903007</v>
      </c>
      <c r="H213" s="25">
        <f>F213-F$222</f>
        <v>22.998666763305664</v>
      </c>
      <c r="I213" s="25">
        <f>G213-G204</f>
        <v>6.6546669006347692</v>
      </c>
      <c r="J213" s="25">
        <f>H213-H204</f>
        <v>25.863333384195965</v>
      </c>
      <c r="K213" s="25">
        <f>AVERAGE(I213,I216,I219)</f>
        <v>3.5242218441433395</v>
      </c>
      <c r="L213" s="25">
        <f>AVERAGE(J213,J216,J219)</f>
        <v>22.486999723646377</v>
      </c>
      <c r="M213" s="6">
        <f>_xlfn.STDEV.S(I213,I216,I219)</f>
        <v>2.7913340563416136</v>
      </c>
      <c r="N213" s="6">
        <f>_xlfn.STDEV.S(J213,J216,J219)</f>
        <v>2.9323934660891555</v>
      </c>
      <c r="O213" s="6">
        <f t="shared" si="13"/>
        <v>8.6916756958670613E-2</v>
      </c>
      <c r="P213" s="6">
        <f t="shared" si="13"/>
        <v>1.70113417991145E-7</v>
      </c>
    </row>
    <row r="214" spans="1:16">
      <c r="A214" s="6" t="s">
        <v>68</v>
      </c>
      <c r="B214" s="6" t="s">
        <v>182</v>
      </c>
      <c r="C214" s="6" t="s">
        <v>166</v>
      </c>
      <c r="D214" s="6" t="s">
        <v>167</v>
      </c>
      <c r="E214" s="25">
        <v>22.999000549316406</v>
      </c>
      <c r="K214" s="25">
        <f>K213+M213</f>
        <v>6.3155559004849531</v>
      </c>
      <c r="L214" s="25">
        <f>L213+N213</f>
        <v>25.419393189735533</v>
      </c>
      <c r="M214" s="25"/>
      <c r="N214" s="25"/>
      <c r="O214" s="6">
        <f t="shared" si="13"/>
        <v>1.2555332966564683E-2</v>
      </c>
      <c r="P214" s="6">
        <f t="shared" si="13"/>
        <v>2.2284360642226877E-8</v>
      </c>
    </row>
    <row r="215" spans="1:16">
      <c r="A215" s="6" t="s">
        <v>68</v>
      </c>
      <c r="B215" s="6" t="s">
        <v>182</v>
      </c>
      <c r="C215" s="6" t="s">
        <v>166</v>
      </c>
      <c r="D215" s="6" t="s">
        <v>167</v>
      </c>
      <c r="E215" s="25">
        <v>22.948999404907227</v>
      </c>
      <c r="O215" s="6">
        <f>O213-O214</f>
        <v>7.4361423992105935E-2</v>
      </c>
      <c r="P215" s="6">
        <f>P213-P214</f>
        <v>1.4782905734891811E-7</v>
      </c>
    </row>
    <row r="216" spans="1:16">
      <c r="A216" s="6" t="s">
        <v>69</v>
      </c>
      <c r="B216" s="6" t="s">
        <v>182</v>
      </c>
      <c r="C216" s="6" t="s">
        <v>166</v>
      </c>
      <c r="D216" s="6" t="s">
        <v>167</v>
      </c>
      <c r="E216" s="25">
        <v>20.333000183105469</v>
      </c>
      <c r="F216" s="25">
        <f>AVERAGE(E216:E218)</f>
        <v>20.345666249593098</v>
      </c>
      <c r="G216" s="25">
        <f>F216-F$207</f>
        <v>0.67499923706054688</v>
      </c>
      <c r="H216" s="25">
        <f>F216-F$225</f>
        <v>20.345666249593098</v>
      </c>
      <c r="I216" s="25">
        <f>G216-G207</f>
        <v>2.62366549173991</v>
      </c>
      <c r="J216" s="25">
        <f>H216-H207</f>
        <v>21.020665486653645</v>
      </c>
    </row>
    <row r="217" spans="1:16">
      <c r="A217" s="6" t="s">
        <v>69</v>
      </c>
      <c r="B217" s="6" t="s">
        <v>182</v>
      </c>
      <c r="C217" s="6" t="s">
        <v>166</v>
      </c>
      <c r="D217" s="6" t="s">
        <v>167</v>
      </c>
      <c r="E217" s="25">
        <v>20.379999160766602</v>
      </c>
      <c r="M217" s="25">
        <v>2.6606661478678397</v>
      </c>
      <c r="N217" s="25">
        <f>2^-M217</f>
        <v>0.15814653503860787</v>
      </c>
    </row>
    <row r="218" spans="1:16">
      <c r="A218" s="6" t="s">
        <v>69</v>
      </c>
      <c r="B218" s="6" t="s">
        <v>182</v>
      </c>
      <c r="C218" s="6" t="s">
        <v>166</v>
      </c>
      <c r="D218" s="6" t="s">
        <v>167</v>
      </c>
      <c r="E218" s="25">
        <v>20.323999404907227</v>
      </c>
      <c r="M218" s="25">
        <v>1.8429997762044259</v>
      </c>
      <c r="N218" s="25">
        <f>2^-M218</f>
        <v>0.27874159792122949</v>
      </c>
    </row>
    <row r="219" spans="1:16">
      <c r="A219" s="6" t="s">
        <v>70</v>
      </c>
      <c r="B219" s="6" t="s">
        <v>182</v>
      </c>
      <c r="C219" s="6" t="s">
        <v>166</v>
      </c>
      <c r="D219" s="6" t="s">
        <v>167</v>
      </c>
      <c r="E219" s="25">
        <v>20.610000610351562</v>
      </c>
      <c r="F219" s="25">
        <f>AVERAGE(E219:E221)</f>
        <v>20.590000152587891</v>
      </c>
      <c r="G219" s="25">
        <f>F219-F$210</f>
        <v>-1.2999852498371212E-2</v>
      </c>
      <c r="H219" s="25">
        <f>F219-F$228</f>
        <v>20.590000152587891</v>
      </c>
      <c r="I219" s="25">
        <f>G219-G210</f>
        <v>1.2943331400553397</v>
      </c>
      <c r="J219" s="25">
        <f>H219-H210</f>
        <v>20.577000300089519</v>
      </c>
      <c r="M219" s="25">
        <v>1.0890007019042969</v>
      </c>
      <c r="N219" s="25">
        <f>2^-M219</f>
        <v>0.47008687254643933</v>
      </c>
    </row>
    <row r="220" spans="1:16">
      <c r="A220" s="6" t="s">
        <v>70</v>
      </c>
      <c r="B220" s="6" t="s">
        <v>182</v>
      </c>
      <c r="C220" s="6" t="s">
        <v>166</v>
      </c>
      <c r="D220" s="6" t="s">
        <v>167</v>
      </c>
      <c r="E220" s="25">
        <v>20.63800048828125</v>
      </c>
    </row>
    <row r="221" spans="1:16">
      <c r="A221" s="6" t="s">
        <v>70</v>
      </c>
      <c r="B221" s="6" t="s">
        <v>182</v>
      </c>
      <c r="C221" s="6" t="s">
        <v>166</v>
      </c>
      <c r="D221" s="6" t="s">
        <v>167</v>
      </c>
      <c r="E221" s="25">
        <v>20.521999359130859</v>
      </c>
    </row>
  </sheetData>
  <mergeCells count="5">
    <mergeCell ref="G4:H4"/>
    <mergeCell ref="I4:J4"/>
    <mergeCell ref="K4:L4"/>
    <mergeCell ref="M4:N4"/>
    <mergeCell ref="O4:P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11DBD-09B0-F547-A0DD-45A76D8C692C}">
  <dimension ref="A1:O46"/>
  <sheetViews>
    <sheetView workbookViewId="0">
      <selection activeCell="O8" sqref="O8"/>
    </sheetView>
  </sheetViews>
  <sheetFormatPr baseColWidth="10" defaultRowHeight="13"/>
  <cols>
    <col min="1" max="16384" width="10.83203125" style="48"/>
  </cols>
  <sheetData>
    <row r="1" spans="1:15">
      <c r="A1" s="48" t="s">
        <v>483</v>
      </c>
    </row>
    <row r="4" spans="1:15">
      <c r="A4" s="48" t="s">
        <v>739</v>
      </c>
      <c r="J4" s="48" t="s">
        <v>482</v>
      </c>
    </row>
    <row r="7" spans="1:15">
      <c r="K7" s="48" t="s">
        <v>740</v>
      </c>
      <c r="M7" s="48" t="s">
        <v>741</v>
      </c>
      <c r="O7" s="48" t="s">
        <v>742</v>
      </c>
    </row>
    <row r="38" spans="1:11">
      <c r="A38" s="48" t="s">
        <v>481</v>
      </c>
    </row>
    <row r="39" spans="1:11">
      <c r="A39" s="49" t="s">
        <v>480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</row>
    <row r="40" spans="1:11">
      <c r="A40" s="49"/>
      <c r="B40" s="66" t="s">
        <v>479</v>
      </c>
      <c r="C40" s="67"/>
      <c r="D40" s="67"/>
      <c r="E40" s="67"/>
      <c r="F40" s="68"/>
      <c r="G40" s="69" t="s">
        <v>478</v>
      </c>
      <c r="H40" s="67"/>
      <c r="I40" s="67"/>
      <c r="J40" s="67"/>
      <c r="K40" s="70"/>
    </row>
    <row r="41" spans="1:11">
      <c r="A41" s="49"/>
      <c r="B41" s="50" t="s">
        <v>477</v>
      </c>
      <c r="C41" s="51" t="s">
        <v>476</v>
      </c>
      <c r="D41" s="51" t="s">
        <v>475</v>
      </c>
      <c r="E41" s="51" t="s">
        <v>474</v>
      </c>
      <c r="F41" s="51" t="s">
        <v>473</v>
      </c>
      <c r="G41" s="51" t="s">
        <v>477</v>
      </c>
      <c r="H41" s="51" t="s">
        <v>476</v>
      </c>
      <c r="I41" s="51" t="s">
        <v>475</v>
      </c>
      <c r="J41" s="51" t="s">
        <v>474</v>
      </c>
      <c r="K41" s="51" t="s">
        <v>473</v>
      </c>
    </row>
    <row r="42" spans="1:11">
      <c r="A42" s="49" t="s">
        <v>472</v>
      </c>
      <c r="B42" s="50">
        <v>71</v>
      </c>
      <c r="C42" s="51">
        <v>1872</v>
      </c>
      <c r="D42" s="51">
        <v>1732</v>
      </c>
      <c r="E42" s="51">
        <v>251</v>
      </c>
      <c r="F42" s="51">
        <v>2855</v>
      </c>
      <c r="G42" s="51">
        <v>159</v>
      </c>
      <c r="H42" s="51">
        <v>2816</v>
      </c>
      <c r="I42" s="51">
        <v>6459</v>
      </c>
      <c r="J42" s="51">
        <v>725</v>
      </c>
      <c r="K42" s="51">
        <v>998</v>
      </c>
    </row>
    <row r="43" spans="1:11">
      <c r="A43" s="49" t="s">
        <v>471</v>
      </c>
      <c r="B43" s="50">
        <v>77</v>
      </c>
      <c r="C43" s="51">
        <v>1797</v>
      </c>
      <c r="D43" s="51">
        <v>1667</v>
      </c>
      <c r="E43" s="51">
        <v>99</v>
      </c>
      <c r="F43" s="51">
        <v>3540</v>
      </c>
      <c r="G43" s="51">
        <v>175</v>
      </c>
      <c r="H43" s="51">
        <v>3176</v>
      </c>
      <c r="I43" s="51">
        <v>6790</v>
      </c>
      <c r="J43" s="51">
        <v>811</v>
      </c>
      <c r="K43" s="51">
        <v>956</v>
      </c>
    </row>
    <row r="44" spans="1:11">
      <c r="A44" s="49" t="s">
        <v>470</v>
      </c>
      <c r="B44" s="50">
        <v>74</v>
      </c>
      <c r="C44" s="51">
        <v>1834.5</v>
      </c>
      <c r="D44" s="51">
        <v>1699.5</v>
      </c>
      <c r="E44" s="51">
        <v>175</v>
      </c>
      <c r="F44" s="51">
        <v>3197.5</v>
      </c>
      <c r="G44" s="51">
        <v>167</v>
      </c>
      <c r="H44" s="51">
        <v>2996</v>
      </c>
      <c r="I44" s="51">
        <v>6624.5</v>
      </c>
      <c r="J44" s="51">
        <v>768</v>
      </c>
      <c r="K44" s="51">
        <v>977</v>
      </c>
    </row>
    <row r="45" spans="1:11">
      <c r="A45" s="49" t="s">
        <v>469</v>
      </c>
      <c r="B45" s="50">
        <v>3</v>
      </c>
      <c r="C45" s="51">
        <v>37.5</v>
      </c>
      <c r="D45" s="51">
        <v>32.5</v>
      </c>
      <c r="E45" s="51">
        <v>76</v>
      </c>
      <c r="F45" s="51">
        <v>342.5</v>
      </c>
      <c r="G45" s="51">
        <v>8</v>
      </c>
      <c r="H45" s="51">
        <v>180</v>
      </c>
      <c r="I45" s="51">
        <v>165.5</v>
      </c>
      <c r="J45" s="51">
        <v>43</v>
      </c>
      <c r="K45" s="51">
        <v>21</v>
      </c>
    </row>
    <row r="46" spans="1:11">
      <c r="A46" s="49" t="s">
        <v>468</v>
      </c>
      <c r="B46" s="49"/>
      <c r="C46" s="52">
        <v>1760.5</v>
      </c>
      <c r="D46" s="52">
        <v>1625.5</v>
      </c>
      <c r="E46" s="52">
        <v>101</v>
      </c>
      <c r="F46" s="52">
        <v>3123.5</v>
      </c>
      <c r="G46" s="52"/>
      <c r="H46" s="52">
        <v>2829</v>
      </c>
      <c r="I46" s="52">
        <v>6457.5</v>
      </c>
      <c r="J46" s="52">
        <v>601</v>
      </c>
      <c r="K46" s="52">
        <v>810</v>
      </c>
    </row>
  </sheetData>
  <mergeCells count="2">
    <mergeCell ref="B40:F40"/>
    <mergeCell ref="G40:K40"/>
  </mergeCells>
  <pageMargins left="0.75" right="0.75" top="1" bottom="1" header="0.5" footer="0.5"/>
  <pageSetup orientation="portrait" horizontalDpi="4294967292" verticalDpi="429496729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4E737-F391-42A7-A712-ECC915C0AF9C}">
  <dimension ref="A1:X1216"/>
  <sheetViews>
    <sheetView zoomScale="117" zoomScaleNormal="85" workbookViewId="0">
      <selection activeCell="A2" sqref="A2"/>
    </sheetView>
  </sheetViews>
  <sheetFormatPr baseColWidth="10" defaultColWidth="8.83203125" defaultRowHeight="13"/>
  <cols>
    <col min="1" max="1" width="17.6640625" style="6" customWidth="1"/>
    <col min="2" max="2" width="14.5" style="6" bestFit="1" customWidth="1"/>
    <col min="3" max="4" width="8.83203125" style="6"/>
    <col min="5" max="5" width="12" style="6" bestFit="1" customWidth="1"/>
    <col min="6" max="8" width="8.83203125" style="6"/>
    <col min="9" max="9" width="22.6640625" style="6" bestFit="1" customWidth="1"/>
    <col min="10" max="10" width="8.83203125" style="6"/>
    <col min="11" max="11" width="14.5" style="6" bestFit="1" customWidth="1"/>
    <col min="12" max="12" width="8.83203125" style="6"/>
    <col min="13" max="13" width="13.5" style="6" bestFit="1" customWidth="1"/>
    <col min="14" max="14" width="14.5" style="6" bestFit="1" customWidth="1"/>
    <col min="15" max="15" width="14.1640625" style="6" bestFit="1" customWidth="1"/>
    <col min="16" max="16" width="8.83203125" style="6"/>
    <col min="17" max="17" width="26.5" style="6" bestFit="1" customWidth="1"/>
    <col min="18" max="18" width="10.5" style="6" bestFit="1" customWidth="1"/>
    <col min="19" max="16384" width="8.83203125" style="6"/>
  </cols>
  <sheetData>
    <row r="1" spans="1:23">
      <c r="A1" s="6" t="s">
        <v>738</v>
      </c>
    </row>
    <row r="3" spans="1:23">
      <c r="A3" s="27" t="s">
        <v>376</v>
      </c>
      <c r="I3" s="27" t="s">
        <v>430</v>
      </c>
      <c r="Q3" s="27" t="s">
        <v>431</v>
      </c>
    </row>
    <row r="4" spans="1:23">
      <c r="A4" s="6" t="s">
        <v>386</v>
      </c>
      <c r="B4" s="6" t="s">
        <v>387</v>
      </c>
      <c r="C4" s="6" t="s">
        <v>388</v>
      </c>
      <c r="D4" s="6" t="s">
        <v>389</v>
      </c>
      <c r="E4" s="6" t="s">
        <v>390</v>
      </c>
      <c r="F4" s="6" t="s">
        <v>391</v>
      </c>
      <c r="G4" s="6" t="s">
        <v>183</v>
      </c>
      <c r="I4" s="6" t="s">
        <v>386</v>
      </c>
      <c r="J4" s="6" t="s">
        <v>387</v>
      </c>
      <c r="K4" s="6" t="s">
        <v>388</v>
      </c>
      <c r="L4" s="6" t="s">
        <v>389</v>
      </c>
      <c r="M4" s="6" t="s">
        <v>390</v>
      </c>
      <c r="N4" s="6" t="s">
        <v>391</v>
      </c>
      <c r="O4" s="6" t="s">
        <v>183</v>
      </c>
      <c r="Q4" s="6" t="s">
        <v>386</v>
      </c>
      <c r="R4" s="6" t="s">
        <v>387</v>
      </c>
      <c r="S4" s="6" t="s">
        <v>388</v>
      </c>
      <c r="T4" s="6" t="s">
        <v>389</v>
      </c>
      <c r="U4" s="6" t="s">
        <v>390</v>
      </c>
      <c r="V4" s="6" t="s">
        <v>391</v>
      </c>
      <c r="W4" s="6" t="s">
        <v>183</v>
      </c>
    </row>
    <row r="5" spans="1:23">
      <c r="A5" s="6" t="s">
        <v>184</v>
      </c>
      <c r="B5" s="6" t="s">
        <v>185</v>
      </c>
      <c r="C5" s="6">
        <v>22.477696999999999</v>
      </c>
      <c r="D5" s="61">
        <f>AVERAGE(C5:C7)</f>
        <v>22.420543999999996</v>
      </c>
      <c r="E5" s="26"/>
      <c r="F5" s="61">
        <f>$E$8-D5</f>
        <v>-2.4252727615540266</v>
      </c>
      <c r="G5" s="61">
        <f>100*2^(F5)</f>
        <v>18.617448068891214</v>
      </c>
      <c r="I5" s="6" t="s">
        <v>392</v>
      </c>
      <c r="J5" s="6" t="s">
        <v>308</v>
      </c>
      <c r="K5" s="6">
        <v>23.97</v>
      </c>
      <c r="L5" s="61">
        <f>AVERAGE(K5:K7)</f>
        <v>23.863333333333333</v>
      </c>
      <c r="M5" s="53"/>
      <c r="N5" s="61">
        <f>$E$22-L5</f>
        <v>-23.863333333333333</v>
      </c>
      <c r="O5" s="61">
        <f>100*2^(N5)</f>
        <v>6.5527088247847538E-6</v>
      </c>
      <c r="P5" s="54"/>
      <c r="Q5" s="6" t="s">
        <v>343</v>
      </c>
      <c r="R5" s="6" t="s">
        <v>309</v>
      </c>
      <c r="S5" s="6">
        <v>30.848846000000002</v>
      </c>
      <c r="T5" s="65">
        <f>AVERAGE(S5:S7)</f>
        <v>30.670366000000001</v>
      </c>
      <c r="U5" s="26"/>
      <c r="V5" s="65">
        <f>$E$1120-T5</f>
        <v>-9.5570220948873654</v>
      </c>
      <c r="W5" s="65">
        <f>100*2^(V5)</f>
        <v>0.13275463109478175</v>
      </c>
    </row>
    <row r="6" spans="1:23">
      <c r="A6" s="6" t="s">
        <v>186</v>
      </c>
      <c r="B6" s="6" t="s">
        <v>185</v>
      </c>
      <c r="C6" s="6">
        <v>22.403362000000001</v>
      </c>
      <c r="D6" s="61"/>
      <c r="E6" s="26"/>
      <c r="F6" s="61"/>
      <c r="G6" s="61"/>
      <c r="I6" s="6" t="s">
        <v>392</v>
      </c>
      <c r="J6" s="6" t="s">
        <v>308</v>
      </c>
      <c r="K6" s="6">
        <v>23.768000000000001</v>
      </c>
      <c r="L6" s="71"/>
      <c r="M6" s="53"/>
      <c r="N6" s="71"/>
      <c r="O6" s="71"/>
      <c r="P6" s="54"/>
      <c r="Q6" s="6" t="s">
        <v>344</v>
      </c>
      <c r="R6" s="6" t="s">
        <v>309</v>
      </c>
      <c r="S6" s="6">
        <v>30.619865000000001</v>
      </c>
      <c r="T6" s="65"/>
      <c r="U6" s="26"/>
      <c r="V6" s="65"/>
      <c r="W6" s="65"/>
    </row>
    <row r="7" spans="1:23">
      <c r="A7" s="6" t="s">
        <v>187</v>
      </c>
      <c r="B7" s="6" t="s">
        <v>185</v>
      </c>
      <c r="C7" s="6">
        <v>22.380572999999998</v>
      </c>
      <c r="D7" s="61"/>
      <c r="E7" s="26"/>
      <c r="F7" s="61"/>
      <c r="G7" s="61"/>
      <c r="I7" s="6" t="s">
        <v>392</v>
      </c>
      <c r="J7" s="6" t="s">
        <v>308</v>
      </c>
      <c r="K7" s="6">
        <v>23.852</v>
      </c>
      <c r="L7" s="71"/>
      <c r="M7" s="53"/>
      <c r="N7" s="71"/>
      <c r="O7" s="71"/>
      <c r="P7" s="54"/>
      <c r="Q7" s="6" t="s">
        <v>345</v>
      </c>
      <c r="R7" s="6" t="s">
        <v>309</v>
      </c>
      <c r="S7" s="6">
        <v>30.542387000000002</v>
      </c>
      <c r="T7" s="65"/>
      <c r="U7" s="26"/>
      <c r="V7" s="65"/>
      <c r="W7" s="65"/>
    </row>
    <row r="8" spans="1:23">
      <c r="A8" s="6" t="s">
        <v>188</v>
      </c>
      <c r="B8" s="6" t="s">
        <v>185</v>
      </c>
      <c r="C8" s="6">
        <v>23.497409999999999</v>
      </c>
      <c r="D8" s="61">
        <f t="shared" ref="D8" si="0">AVERAGE(C8:C10)</f>
        <v>23.317199333333331</v>
      </c>
      <c r="E8" s="61">
        <f>D8-LOG(10,2)</f>
        <v>19.995271238445969</v>
      </c>
      <c r="F8" s="74"/>
      <c r="G8" s="26"/>
      <c r="I8" s="6" t="s">
        <v>393</v>
      </c>
      <c r="J8" s="6" t="s">
        <v>308</v>
      </c>
      <c r="K8" s="6">
        <v>25.143000000000001</v>
      </c>
      <c r="L8" s="61">
        <f>AVERAGE(K8:K10)</f>
        <v>25.022333333333336</v>
      </c>
      <c r="M8" s="53"/>
      <c r="N8" s="61">
        <f>$E$22-L8</f>
        <v>-25.022333333333336</v>
      </c>
      <c r="O8" s="61">
        <f>100*2^(N8)</f>
        <v>2.9344526431422713E-6</v>
      </c>
      <c r="P8" s="54"/>
      <c r="Q8" s="6" t="s">
        <v>355</v>
      </c>
      <c r="R8" s="6" t="s">
        <v>309</v>
      </c>
      <c r="S8" s="6">
        <v>28.609000000000002</v>
      </c>
      <c r="T8" s="65">
        <f>AVERAGE(S8:S10)</f>
        <v>28.619202000000001</v>
      </c>
      <c r="U8" s="26"/>
      <c r="V8" s="65">
        <f>$E$1128-T8</f>
        <v>-8.3928224282206934</v>
      </c>
      <c r="W8" s="65">
        <f>100*2^(V8)</f>
        <v>0.29751488635705187</v>
      </c>
    </row>
    <row r="9" spans="1:23">
      <c r="A9" s="6" t="s">
        <v>189</v>
      </c>
      <c r="B9" s="6" t="s">
        <v>185</v>
      </c>
      <c r="C9" s="6">
        <v>23.233353000000001</v>
      </c>
      <c r="D9" s="61"/>
      <c r="E9" s="61"/>
      <c r="F9" s="74"/>
      <c r="G9" s="26"/>
      <c r="I9" s="6" t="s">
        <v>393</v>
      </c>
      <c r="J9" s="6" t="s">
        <v>308</v>
      </c>
      <c r="K9" s="6">
        <v>25.042999999999999</v>
      </c>
      <c r="L9" s="71"/>
      <c r="M9" s="53"/>
      <c r="N9" s="71"/>
      <c r="O9" s="71"/>
      <c r="P9" s="54"/>
      <c r="Q9" s="6" t="s">
        <v>356</v>
      </c>
      <c r="R9" s="6" t="s">
        <v>309</v>
      </c>
      <c r="S9" s="6">
        <v>28.604596999999998</v>
      </c>
      <c r="T9" s="65"/>
      <c r="U9" s="26"/>
      <c r="V9" s="65"/>
      <c r="W9" s="65"/>
    </row>
    <row r="10" spans="1:23">
      <c r="A10" s="6" t="s">
        <v>190</v>
      </c>
      <c r="B10" s="6" t="s">
        <v>185</v>
      </c>
      <c r="C10" s="6">
        <v>23.220835000000001</v>
      </c>
      <c r="D10" s="61"/>
      <c r="E10" s="61"/>
      <c r="F10" s="74"/>
      <c r="G10" s="26"/>
      <c r="I10" s="6" t="s">
        <v>393</v>
      </c>
      <c r="J10" s="6" t="s">
        <v>308</v>
      </c>
      <c r="K10" s="6">
        <v>24.881</v>
      </c>
      <c r="L10" s="71"/>
      <c r="M10" s="53"/>
      <c r="N10" s="71"/>
      <c r="O10" s="71"/>
      <c r="P10" s="54"/>
      <c r="Q10" s="6" t="s">
        <v>357</v>
      </c>
      <c r="R10" s="6" t="s">
        <v>309</v>
      </c>
      <c r="S10" s="6">
        <v>28.644009</v>
      </c>
      <c r="T10" s="65"/>
      <c r="U10" s="26"/>
      <c r="V10" s="65"/>
      <c r="W10" s="65"/>
    </row>
    <row r="11" spans="1:23">
      <c r="A11" s="6" t="s">
        <v>191</v>
      </c>
      <c r="B11" s="6" t="s">
        <v>185</v>
      </c>
      <c r="C11" s="6">
        <v>29.43402</v>
      </c>
      <c r="D11" s="61">
        <f t="shared" ref="D11" si="1">AVERAGE(C11:C13)</f>
        <v>29.667396666666665</v>
      </c>
      <c r="E11" s="26"/>
      <c r="F11" s="61">
        <f>$E$8-D11</f>
        <v>-9.6721254282206957</v>
      </c>
      <c r="G11" s="61">
        <f>100*2^(F11)</f>
        <v>0.12257449828189111</v>
      </c>
      <c r="I11" s="6" t="s">
        <v>394</v>
      </c>
      <c r="J11" s="6" t="s">
        <v>308</v>
      </c>
      <c r="K11" s="6">
        <v>23.472000000000001</v>
      </c>
      <c r="L11" s="61">
        <f>AVERAGE(K11:K13)</f>
        <v>23.477000000000004</v>
      </c>
      <c r="M11" s="53"/>
      <c r="N11" s="61">
        <f>$E$28-L11</f>
        <v>-23.477000000000004</v>
      </c>
      <c r="O11" s="61">
        <f>100*2^(N11)</f>
        <v>8.5648308786395922E-6</v>
      </c>
      <c r="P11" s="54"/>
      <c r="Q11" s="6" t="s">
        <v>364</v>
      </c>
      <c r="R11" s="6" t="s">
        <v>309</v>
      </c>
      <c r="S11" s="6">
        <v>31.409870000000002</v>
      </c>
      <c r="T11" s="65">
        <f>AVERAGE(S11:S13)</f>
        <v>31.577090999999999</v>
      </c>
      <c r="U11" s="26"/>
      <c r="V11" s="65">
        <f>$E$1136-T11</f>
        <v>-9.6550120948873612</v>
      </c>
      <c r="W11" s="65">
        <f>100*2^(V11)</f>
        <v>0.1240371420142162</v>
      </c>
    </row>
    <row r="12" spans="1:23">
      <c r="A12" s="6" t="s">
        <v>192</v>
      </c>
      <c r="B12" s="6" t="s">
        <v>185</v>
      </c>
      <c r="C12" s="6">
        <v>29.714054000000001</v>
      </c>
      <c r="D12" s="61"/>
      <c r="E12" s="26"/>
      <c r="F12" s="61"/>
      <c r="G12" s="61"/>
      <c r="I12" s="6" t="s">
        <v>394</v>
      </c>
      <c r="J12" s="6" t="s">
        <v>308</v>
      </c>
      <c r="K12" s="6">
        <v>23.541</v>
      </c>
      <c r="L12" s="71"/>
      <c r="M12" s="53"/>
      <c r="N12" s="71"/>
      <c r="O12" s="71"/>
      <c r="P12" s="54"/>
      <c r="Q12" s="6" t="s">
        <v>365</v>
      </c>
      <c r="R12" s="6" t="s">
        <v>309</v>
      </c>
      <c r="S12" s="6">
        <v>31.625118000000001</v>
      </c>
      <c r="T12" s="65"/>
      <c r="U12" s="26"/>
      <c r="V12" s="65"/>
      <c r="W12" s="65"/>
    </row>
    <row r="13" spans="1:23">
      <c r="A13" s="6" t="s">
        <v>193</v>
      </c>
      <c r="B13" s="6" t="s">
        <v>185</v>
      </c>
      <c r="C13" s="6">
        <v>29.854116000000001</v>
      </c>
      <c r="D13" s="61"/>
      <c r="E13" s="26"/>
      <c r="F13" s="61"/>
      <c r="G13" s="61"/>
      <c r="I13" s="6" t="s">
        <v>394</v>
      </c>
      <c r="J13" s="6" t="s">
        <v>308</v>
      </c>
      <c r="K13" s="6">
        <v>23.417999999999999</v>
      </c>
      <c r="L13" s="71"/>
      <c r="M13" s="53"/>
      <c r="N13" s="71"/>
      <c r="O13" s="71"/>
      <c r="P13" s="54"/>
      <c r="Q13" s="6" t="s">
        <v>366</v>
      </c>
      <c r="R13" s="6" t="s">
        <v>309</v>
      </c>
      <c r="S13" s="6">
        <v>31.696285</v>
      </c>
      <c r="T13" s="65"/>
      <c r="U13" s="26"/>
      <c r="V13" s="65"/>
      <c r="W13" s="65"/>
    </row>
    <row r="14" spans="1:23">
      <c r="A14" s="6" t="s">
        <v>194</v>
      </c>
      <c r="B14" s="6" t="s">
        <v>185</v>
      </c>
      <c r="C14" s="6">
        <v>27.765930000000001</v>
      </c>
      <c r="D14" s="61">
        <f t="shared" ref="D14" si="2">AVERAGE(C14:C16)</f>
        <v>28.240338333333337</v>
      </c>
      <c r="E14" s="26"/>
      <c r="F14" s="61">
        <f>$E$8-D14</f>
        <v>-8.2450670948873679</v>
      </c>
      <c r="G14" s="61">
        <f>100*2^(F14)</f>
        <v>0.32960021641086729</v>
      </c>
      <c r="I14" s="6" t="s">
        <v>395</v>
      </c>
      <c r="J14" s="6" t="s">
        <v>308</v>
      </c>
      <c r="K14" s="6">
        <v>25.241</v>
      </c>
      <c r="L14" s="61">
        <f>AVERAGE(K14:K16)</f>
        <v>25.191333333333333</v>
      </c>
      <c r="M14" s="53"/>
      <c r="N14" s="61">
        <f>$E$28-L14</f>
        <v>-25.191333333333333</v>
      </c>
      <c r="O14" s="61">
        <f>100*2^(N14)</f>
        <v>2.6100752945539512E-6</v>
      </c>
      <c r="P14" s="54"/>
      <c r="Q14" s="6" t="s">
        <v>377</v>
      </c>
      <c r="R14" s="6" t="s">
        <v>309</v>
      </c>
      <c r="S14" s="6">
        <v>26.770226000000001</v>
      </c>
      <c r="T14" s="65">
        <f>AVERAGE(S14:S16)</f>
        <v>26.688354666666669</v>
      </c>
      <c r="U14" s="26"/>
      <c r="V14" s="65">
        <f>$E$1144-T14</f>
        <v>-3.4727287615540305</v>
      </c>
      <c r="W14" s="65">
        <f>100*2^(V14)</f>
        <v>9.00750425539057</v>
      </c>
    </row>
    <row r="15" spans="1:23">
      <c r="A15" s="6" t="s">
        <v>195</v>
      </c>
      <c r="B15" s="6" t="s">
        <v>185</v>
      </c>
      <c r="C15" s="6">
        <v>28.379477999999999</v>
      </c>
      <c r="D15" s="61"/>
      <c r="E15" s="26"/>
      <c r="F15" s="61"/>
      <c r="G15" s="61"/>
      <c r="I15" s="6" t="s">
        <v>395</v>
      </c>
      <c r="J15" s="6" t="s">
        <v>308</v>
      </c>
      <c r="K15" s="6">
        <v>25.166</v>
      </c>
      <c r="L15" s="71"/>
      <c r="M15" s="53"/>
      <c r="N15" s="71"/>
      <c r="O15" s="71"/>
      <c r="P15" s="54"/>
      <c r="Q15" s="6" t="s">
        <v>378</v>
      </c>
      <c r="R15" s="6" t="s">
        <v>309</v>
      </c>
      <c r="S15" s="6">
        <v>26.556435</v>
      </c>
      <c r="T15" s="65"/>
      <c r="U15" s="26"/>
      <c r="V15" s="65"/>
      <c r="W15" s="65"/>
    </row>
    <row r="16" spans="1:23">
      <c r="A16" s="6" t="s">
        <v>196</v>
      </c>
      <c r="B16" s="6" t="s">
        <v>185</v>
      </c>
      <c r="C16" s="6">
        <v>28.575607000000002</v>
      </c>
      <c r="D16" s="61"/>
      <c r="E16" s="26"/>
      <c r="F16" s="61"/>
      <c r="G16" s="61"/>
      <c r="I16" s="6" t="s">
        <v>395</v>
      </c>
      <c r="J16" s="6" t="s">
        <v>308</v>
      </c>
      <c r="K16" s="6">
        <v>25.167000000000002</v>
      </c>
      <c r="L16" s="71"/>
      <c r="M16" s="53"/>
      <c r="N16" s="71"/>
      <c r="O16" s="71"/>
      <c r="P16" s="54"/>
      <c r="Q16" s="6" t="s">
        <v>379</v>
      </c>
      <c r="R16" s="6" t="s">
        <v>309</v>
      </c>
      <c r="S16" s="6">
        <v>26.738403000000002</v>
      </c>
      <c r="T16" s="65"/>
      <c r="U16" s="26"/>
      <c r="V16" s="65"/>
      <c r="W16" s="65"/>
    </row>
    <row r="17" spans="1:23">
      <c r="A17" s="6" t="s">
        <v>197</v>
      </c>
      <c r="B17" s="6" t="s">
        <v>185</v>
      </c>
      <c r="C17" s="6">
        <v>29.253741999999999</v>
      </c>
      <c r="D17" s="61">
        <f t="shared" ref="D17" si="3">AVERAGE(C17:C19)</f>
        <v>28.993941333333336</v>
      </c>
      <c r="E17" s="26"/>
      <c r="F17" s="61">
        <f>$E$8-D17</f>
        <v>-8.9986700948873661</v>
      </c>
      <c r="G17" s="61">
        <f>100*2^(F17)</f>
        <v>0.19549262597379982</v>
      </c>
      <c r="I17" s="6" t="s">
        <v>396</v>
      </c>
      <c r="J17" s="6" t="s">
        <v>308</v>
      </c>
      <c r="K17" s="6">
        <v>23.899000000000001</v>
      </c>
      <c r="L17" s="61">
        <f>AVERAGE(K17:K19)</f>
        <v>23.823666666666668</v>
      </c>
      <c r="M17" s="53"/>
      <c r="N17" s="61">
        <f>$F$34-L17</f>
        <v>-23.823666666666668</v>
      </c>
      <c r="O17" s="61">
        <f>100*2^(N17)</f>
        <v>6.7353741631486758E-6</v>
      </c>
      <c r="P17" s="54"/>
      <c r="Q17" s="6" t="s">
        <v>319</v>
      </c>
      <c r="R17" s="6" t="s">
        <v>309</v>
      </c>
      <c r="S17" s="6">
        <v>27.953627000000001</v>
      </c>
      <c r="T17" s="65">
        <f>AVERAGE(S17:S19)</f>
        <v>27.784734</v>
      </c>
      <c r="U17" s="26"/>
      <c r="V17" s="65">
        <f>$E$1152-T17</f>
        <v>-2.8041414282206958</v>
      </c>
      <c r="W17" s="65">
        <f>100*2^(V17)</f>
        <v>14.317570096356533</v>
      </c>
    </row>
    <row r="18" spans="1:23">
      <c r="A18" s="6" t="s">
        <v>198</v>
      </c>
      <c r="B18" s="6" t="s">
        <v>185</v>
      </c>
      <c r="C18" s="6">
        <v>28.827847999999999</v>
      </c>
      <c r="D18" s="61"/>
      <c r="E18" s="26"/>
      <c r="F18" s="61"/>
      <c r="G18" s="61"/>
      <c r="I18" s="6" t="s">
        <v>396</v>
      </c>
      <c r="J18" s="6" t="s">
        <v>308</v>
      </c>
      <c r="K18" s="6">
        <v>23.803999999999998</v>
      </c>
      <c r="L18" s="71"/>
      <c r="M18" s="53"/>
      <c r="N18" s="71"/>
      <c r="O18" s="71"/>
      <c r="P18" s="54"/>
      <c r="Q18" s="6" t="s">
        <v>320</v>
      </c>
      <c r="R18" s="6" t="s">
        <v>309</v>
      </c>
      <c r="S18" s="6">
        <v>27.624044000000001</v>
      </c>
      <c r="T18" s="65"/>
      <c r="U18" s="26"/>
      <c r="V18" s="65"/>
      <c r="W18" s="65"/>
    </row>
    <row r="19" spans="1:23">
      <c r="A19" s="6" t="s">
        <v>199</v>
      </c>
      <c r="B19" s="6" t="s">
        <v>185</v>
      </c>
      <c r="C19" s="6">
        <v>28.900234000000001</v>
      </c>
      <c r="D19" s="61"/>
      <c r="E19" s="26"/>
      <c r="F19" s="61"/>
      <c r="G19" s="61"/>
      <c r="I19" s="6" t="s">
        <v>396</v>
      </c>
      <c r="J19" s="6" t="s">
        <v>308</v>
      </c>
      <c r="K19" s="6">
        <v>23.768000000000001</v>
      </c>
      <c r="L19" s="71"/>
      <c r="M19" s="53"/>
      <c r="N19" s="71"/>
      <c r="O19" s="71"/>
      <c r="P19" s="54"/>
      <c r="Q19" s="6" t="s">
        <v>321</v>
      </c>
      <c r="R19" s="6" t="s">
        <v>309</v>
      </c>
      <c r="S19" s="6">
        <v>27.776530999999999</v>
      </c>
      <c r="T19" s="65"/>
      <c r="U19" s="26"/>
      <c r="V19" s="65"/>
      <c r="W19" s="65"/>
    </row>
    <row r="20" spans="1:23">
      <c r="A20" s="6" t="s">
        <v>200</v>
      </c>
      <c r="B20" s="6" t="s">
        <v>185</v>
      </c>
      <c r="C20" s="6">
        <v>22.887089</v>
      </c>
      <c r="D20" s="61">
        <f t="shared" ref="D20" si="4">AVERAGE(C20:C22)</f>
        <v>22.805353999999998</v>
      </c>
      <c r="E20" s="26"/>
      <c r="F20" s="61">
        <f>$E$23-D20</f>
        <v>-2.4503680948873594</v>
      </c>
      <c r="G20" s="61">
        <f>100*2^(F20)</f>
        <v>18.296402387664791</v>
      </c>
      <c r="I20" s="6" t="s">
        <v>397</v>
      </c>
      <c r="J20" s="6" t="s">
        <v>308</v>
      </c>
      <c r="K20" s="6">
        <v>25.742000000000001</v>
      </c>
      <c r="L20" s="61">
        <f>AVERAGE(K20:K22)</f>
        <v>25.783666666666665</v>
      </c>
      <c r="M20" s="53"/>
      <c r="N20" s="61">
        <f>$F$34-L20</f>
        <v>-25.783666666666665</v>
      </c>
      <c r="O20" s="61">
        <f>100*2^(N20)</f>
        <v>1.7311828262087983E-6</v>
      </c>
      <c r="P20" s="54"/>
      <c r="Q20" s="6" t="s">
        <v>451</v>
      </c>
      <c r="R20" s="6" t="s">
        <v>309</v>
      </c>
      <c r="S20" s="6">
        <v>29.287106000000001</v>
      </c>
      <c r="T20" s="65">
        <f>AVERAGE(S20:S22)</f>
        <v>29.237110333333334</v>
      </c>
      <c r="U20" s="26"/>
      <c r="V20" s="65">
        <f>$E$1160-T20</f>
        <v>-8.5022424282206934</v>
      </c>
      <c r="W20" s="65">
        <f>100*2^(V20)</f>
        <v>0.27578459205054667</v>
      </c>
    </row>
    <row r="21" spans="1:23">
      <c r="A21" s="6" t="s">
        <v>201</v>
      </c>
      <c r="B21" s="6" t="s">
        <v>185</v>
      </c>
      <c r="C21" s="6">
        <v>22.710629000000001</v>
      </c>
      <c r="D21" s="61"/>
      <c r="E21" s="26"/>
      <c r="F21" s="61"/>
      <c r="G21" s="61"/>
      <c r="I21" s="6" t="s">
        <v>397</v>
      </c>
      <c r="J21" s="6" t="s">
        <v>308</v>
      </c>
      <c r="K21" s="6">
        <v>25.765000000000001</v>
      </c>
      <c r="L21" s="71"/>
      <c r="M21" s="53"/>
      <c r="N21" s="71"/>
      <c r="O21" s="71"/>
      <c r="P21" s="54"/>
      <c r="Q21" s="6" t="s">
        <v>452</v>
      </c>
      <c r="R21" s="6" t="s">
        <v>309</v>
      </c>
      <c r="S21" s="6">
        <v>29.050106</v>
      </c>
      <c r="T21" s="65"/>
      <c r="U21" s="26"/>
      <c r="V21" s="65"/>
      <c r="W21" s="65"/>
    </row>
    <row r="22" spans="1:23">
      <c r="A22" s="6" t="s">
        <v>202</v>
      </c>
      <c r="B22" s="6" t="s">
        <v>185</v>
      </c>
      <c r="C22" s="6">
        <v>22.818344</v>
      </c>
      <c r="D22" s="61"/>
      <c r="E22" s="26"/>
      <c r="F22" s="61"/>
      <c r="G22" s="61"/>
      <c r="I22" s="6" t="s">
        <v>397</v>
      </c>
      <c r="J22" s="6" t="s">
        <v>308</v>
      </c>
      <c r="K22" s="6">
        <v>25.844000000000001</v>
      </c>
      <c r="L22" s="71"/>
      <c r="M22" s="53"/>
      <c r="N22" s="71"/>
      <c r="O22" s="71"/>
      <c r="P22" s="54"/>
      <c r="Q22" s="6" t="s">
        <v>453</v>
      </c>
      <c r="R22" s="6" t="s">
        <v>309</v>
      </c>
      <c r="S22" s="6">
        <v>29.374119</v>
      </c>
      <c r="T22" s="65"/>
      <c r="U22" s="26"/>
      <c r="V22" s="65"/>
      <c r="W22" s="65"/>
    </row>
    <row r="23" spans="1:23">
      <c r="A23" s="6" t="s">
        <v>203</v>
      </c>
      <c r="B23" s="6" t="s">
        <v>185</v>
      </c>
      <c r="C23" s="6">
        <v>23.547615</v>
      </c>
      <c r="D23" s="61">
        <f t="shared" ref="D23" si="5">AVERAGE(C23:C25)</f>
        <v>23.676914</v>
      </c>
      <c r="E23" s="61">
        <f>D23-LOG(10,2)</f>
        <v>20.354985905112638</v>
      </c>
      <c r="F23" s="26"/>
      <c r="G23" s="26"/>
      <c r="I23" s="6" t="s">
        <v>398</v>
      </c>
      <c r="J23" s="6" t="s">
        <v>308</v>
      </c>
      <c r="K23" s="6">
        <v>26.087</v>
      </c>
      <c r="L23" s="61">
        <f>AVERAGE(K23:K25)</f>
        <v>25.210999999999999</v>
      </c>
      <c r="M23" s="61">
        <f>L23-$P$4</f>
        <v>25.210999999999999</v>
      </c>
      <c r="N23" s="76"/>
      <c r="O23" s="53"/>
      <c r="P23" s="54"/>
      <c r="Q23" s="6" t="s">
        <v>343</v>
      </c>
      <c r="R23" s="6" t="s">
        <v>308</v>
      </c>
      <c r="S23" s="6">
        <v>24.78342</v>
      </c>
      <c r="T23" s="61">
        <f t="shared" ref="T23" si="6">AVERAGE(S23:S25)</f>
        <v>24.857616999999998</v>
      </c>
      <c r="U23" s="26"/>
      <c r="V23" s="61">
        <f>2^($D$1178 - T23)</f>
        <v>8.0482596882083049E-3</v>
      </c>
      <c r="W23" s="61">
        <f>100*V23</f>
        <v>0.80482596882083046</v>
      </c>
    </row>
    <row r="24" spans="1:23">
      <c r="A24" s="6" t="s">
        <v>204</v>
      </c>
      <c r="B24" s="6" t="s">
        <v>185</v>
      </c>
      <c r="C24" s="6">
        <v>23.617173999999999</v>
      </c>
      <c r="D24" s="61"/>
      <c r="E24" s="61"/>
      <c r="F24" s="26"/>
      <c r="G24" s="26"/>
      <c r="I24" s="6" t="s">
        <v>398</v>
      </c>
      <c r="J24" s="6" t="s">
        <v>308</v>
      </c>
      <c r="L24" s="71"/>
      <c r="M24" s="71"/>
      <c r="N24" s="73"/>
      <c r="O24" s="53"/>
      <c r="P24" s="54"/>
      <c r="Q24" s="6" t="s">
        <v>344</v>
      </c>
      <c r="R24" s="6" t="s">
        <v>308</v>
      </c>
      <c r="T24" s="61"/>
      <c r="U24" s="26"/>
      <c r="V24" s="61"/>
      <c r="W24" s="61"/>
    </row>
    <row r="25" spans="1:23">
      <c r="A25" s="6" t="s">
        <v>205</v>
      </c>
      <c r="B25" s="6" t="s">
        <v>185</v>
      </c>
      <c r="C25" s="6">
        <v>23.865953000000001</v>
      </c>
      <c r="D25" s="61"/>
      <c r="E25" s="61"/>
      <c r="F25" s="26"/>
      <c r="G25" s="26"/>
      <c r="I25" s="6" t="s">
        <v>398</v>
      </c>
      <c r="J25" s="6" t="s">
        <v>308</v>
      </c>
      <c r="K25" s="6">
        <v>24.335000000000001</v>
      </c>
      <c r="L25" s="71"/>
      <c r="M25" s="71"/>
      <c r="N25" s="73"/>
      <c r="O25" s="53"/>
      <c r="P25" s="54"/>
      <c r="Q25" s="6" t="s">
        <v>345</v>
      </c>
      <c r="R25" s="6" t="s">
        <v>308</v>
      </c>
      <c r="S25" s="6">
        <v>24.931813999999999</v>
      </c>
      <c r="T25" s="61"/>
      <c r="U25" s="26"/>
      <c r="V25" s="61"/>
      <c r="W25" s="61"/>
    </row>
    <row r="26" spans="1:23">
      <c r="A26" s="6" t="s">
        <v>206</v>
      </c>
      <c r="B26" s="6" t="s">
        <v>185</v>
      </c>
      <c r="C26" s="6">
        <v>29.660022999999999</v>
      </c>
      <c r="D26" s="61">
        <f t="shared" ref="D26" si="7">AVERAGE(C26:C28)</f>
        <v>29.418464333333333</v>
      </c>
      <c r="E26" s="26"/>
      <c r="F26" s="61">
        <f>$E$23-D26</f>
        <v>-9.0634784282206944</v>
      </c>
      <c r="G26" s="61">
        <f>100*2^(F26)</f>
        <v>0.18690508971545794</v>
      </c>
      <c r="I26" s="6" t="s">
        <v>340</v>
      </c>
      <c r="J26" s="6" t="s">
        <v>308</v>
      </c>
      <c r="K26" s="6">
        <v>23.616848000000001</v>
      </c>
      <c r="L26" s="61">
        <f>AVERAGE(K26:K28)</f>
        <v>23.222803666666664</v>
      </c>
      <c r="M26" s="53"/>
      <c r="N26" s="61">
        <f>M32-L26</f>
        <v>-5.3222940948873614</v>
      </c>
      <c r="O26" s="61">
        <f>100*2^N26</f>
        <v>2.4993658507724423</v>
      </c>
      <c r="P26" s="54"/>
      <c r="Q26" s="6" t="s">
        <v>355</v>
      </c>
      <c r="R26" s="6" t="s">
        <v>308</v>
      </c>
      <c r="S26" s="6">
        <v>28.231791999999999</v>
      </c>
      <c r="T26" s="61">
        <f t="shared" ref="T26" si="8">AVERAGE(S26:S28)</f>
        <v>28.518511499999999</v>
      </c>
      <c r="U26" s="26"/>
      <c r="V26" s="61">
        <f>2^($D$1187 - T26)</f>
        <v>2.5617217564517423E-4</v>
      </c>
      <c r="W26" s="61">
        <f t="shared" ref="W26" si="9">100*V26</f>
        <v>2.5617217564517424E-2</v>
      </c>
    </row>
    <row r="27" spans="1:23">
      <c r="A27" s="6" t="s">
        <v>207</v>
      </c>
      <c r="B27" s="6" t="s">
        <v>185</v>
      </c>
      <c r="C27" s="6">
        <v>29.268902000000001</v>
      </c>
      <c r="D27" s="61"/>
      <c r="E27" s="26"/>
      <c r="F27" s="61"/>
      <c r="G27" s="61"/>
      <c r="I27" s="6" t="s">
        <v>341</v>
      </c>
      <c r="J27" s="6" t="s">
        <v>308</v>
      </c>
      <c r="K27" s="6">
        <v>23.248888000000001</v>
      </c>
      <c r="L27" s="71"/>
      <c r="M27" s="53"/>
      <c r="N27" s="71"/>
      <c r="O27" s="71"/>
      <c r="P27" s="54"/>
      <c r="Q27" s="6" t="s">
        <v>356</v>
      </c>
      <c r="R27" s="6" t="s">
        <v>308</v>
      </c>
      <c r="T27" s="61"/>
      <c r="U27" s="26"/>
      <c r="V27" s="61"/>
      <c r="W27" s="61"/>
    </row>
    <row r="28" spans="1:23">
      <c r="A28" s="6" t="s">
        <v>208</v>
      </c>
      <c r="B28" s="6" t="s">
        <v>185</v>
      </c>
      <c r="C28" s="6">
        <v>29.326467999999998</v>
      </c>
      <c r="D28" s="61"/>
      <c r="E28" s="26"/>
      <c r="F28" s="61"/>
      <c r="G28" s="61"/>
      <c r="I28" s="6" t="s">
        <v>342</v>
      </c>
      <c r="J28" s="6" t="s">
        <v>308</v>
      </c>
      <c r="K28" s="6">
        <v>22.802675000000001</v>
      </c>
      <c r="L28" s="71"/>
      <c r="M28" s="53"/>
      <c r="N28" s="71"/>
      <c r="O28" s="71"/>
      <c r="P28" s="54"/>
      <c r="Q28" s="6" t="s">
        <v>357</v>
      </c>
      <c r="R28" s="6" t="s">
        <v>308</v>
      </c>
      <c r="S28" s="6">
        <v>28.805230999999999</v>
      </c>
      <c r="T28" s="61"/>
      <c r="U28" s="26"/>
      <c r="V28" s="61"/>
      <c r="W28" s="61"/>
    </row>
    <row r="29" spans="1:23">
      <c r="A29" s="6" t="s">
        <v>209</v>
      </c>
      <c r="B29" s="6" t="s">
        <v>185</v>
      </c>
      <c r="C29" s="6">
        <v>27.898057999999999</v>
      </c>
      <c r="D29" s="61">
        <f t="shared" ref="D29" si="10">AVERAGE(C29:C31)</f>
        <v>28.035956666666664</v>
      </c>
      <c r="E29" s="26"/>
      <c r="F29" s="61">
        <f>$E$23-D29</f>
        <v>-7.6809707615540255</v>
      </c>
      <c r="G29" s="61">
        <f>100*2^(F29)</f>
        <v>0.48730111483950012</v>
      </c>
      <c r="I29" s="6" t="s">
        <v>184</v>
      </c>
      <c r="J29" s="6" t="s">
        <v>308</v>
      </c>
      <c r="K29" s="6">
        <v>19.892825999999999</v>
      </c>
      <c r="L29" s="61">
        <f>AVERAGE(K29:K31)</f>
        <v>19.911935999999997</v>
      </c>
      <c r="M29" s="76"/>
      <c r="N29" s="61">
        <f>M32-L29</f>
        <v>-2.0114264282206946</v>
      </c>
      <c r="O29" s="61">
        <f>100*2^N29</f>
        <v>24.802777140249539</v>
      </c>
      <c r="P29" s="54"/>
      <c r="Q29" s="6" t="s">
        <v>364</v>
      </c>
      <c r="R29" s="6" t="s">
        <v>308</v>
      </c>
      <c r="S29" s="6">
        <v>28.779897999999999</v>
      </c>
      <c r="T29" s="61">
        <f t="shared" ref="T29" si="11">AVERAGE(S29:S31)</f>
        <v>28.679867333333334</v>
      </c>
      <c r="U29" s="26"/>
      <c r="V29" s="61">
        <f>2^($D$1196 - T29)</f>
        <v>6.5160060858933356E-4</v>
      </c>
      <c r="W29" s="61">
        <f t="shared" ref="W29" si="12">100*V29</f>
        <v>6.5160060858933361E-2</v>
      </c>
    </row>
    <row r="30" spans="1:23">
      <c r="A30" s="6" t="s">
        <v>210</v>
      </c>
      <c r="B30" s="6" t="s">
        <v>185</v>
      </c>
      <c r="C30" s="6">
        <v>28.061491</v>
      </c>
      <c r="D30" s="61"/>
      <c r="E30" s="26"/>
      <c r="F30" s="61"/>
      <c r="G30" s="61"/>
      <c r="I30" s="6" t="s">
        <v>186</v>
      </c>
      <c r="J30" s="6" t="s">
        <v>308</v>
      </c>
      <c r="L30" s="71"/>
      <c r="M30" s="73"/>
      <c r="N30" s="71"/>
      <c r="O30" s="71"/>
      <c r="P30" s="54"/>
      <c r="Q30" s="6" t="s">
        <v>365</v>
      </c>
      <c r="R30" s="6" t="s">
        <v>308</v>
      </c>
      <c r="S30" s="6">
        <v>28.634384000000001</v>
      </c>
      <c r="T30" s="61"/>
      <c r="U30" s="26"/>
      <c r="V30" s="61"/>
      <c r="W30" s="61"/>
    </row>
    <row r="31" spans="1:23">
      <c r="A31" s="6" t="s">
        <v>211</v>
      </c>
      <c r="B31" s="6" t="s">
        <v>185</v>
      </c>
      <c r="C31" s="6">
        <v>28.148320999999999</v>
      </c>
      <c r="D31" s="61"/>
      <c r="E31" s="26"/>
      <c r="F31" s="61"/>
      <c r="G31" s="61"/>
      <c r="I31" s="6" t="s">
        <v>187</v>
      </c>
      <c r="J31" s="6" t="s">
        <v>308</v>
      </c>
      <c r="K31" s="6">
        <v>19.931045999999998</v>
      </c>
      <c r="L31" s="71"/>
      <c r="M31" s="73"/>
      <c r="N31" s="71"/>
      <c r="O31" s="71"/>
      <c r="P31" s="54"/>
      <c r="Q31" s="6" t="s">
        <v>366</v>
      </c>
      <c r="R31" s="6" t="s">
        <v>308</v>
      </c>
      <c r="S31" s="6">
        <v>28.625319999999999</v>
      </c>
      <c r="T31" s="61"/>
      <c r="U31" s="26"/>
      <c r="V31" s="61"/>
      <c r="W31" s="61"/>
    </row>
    <row r="32" spans="1:23">
      <c r="A32" s="6" t="s">
        <v>212</v>
      </c>
      <c r="B32" s="6" t="s">
        <v>185</v>
      </c>
      <c r="C32" s="6">
        <v>29.694489000000001</v>
      </c>
      <c r="D32" s="61">
        <f t="shared" ref="D32" si="13">AVERAGE(C32:C34)</f>
        <v>29.767813333333333</v>
      </c>
      <c r="E32" s="26"/>
      <c r="F32" s="61">
        <f>$E$23-D32</f>
        <v>-9.4128274282206945</v>
      </c>
      <c r="G32" s="61">
        <f>100*2^(F32)</f>
        <v>0.14670894704412865</v>
      </c>
      <c r="I32" s="6" t="s">
        <v>349</v>
      </c>
      <c r="J32" s="6" t="s">
        <v>308</v>
      </c>
      <c r="K32" s="6">
        <v>21.224609999999998</v>
      </c>
      <c r="L32" s="61">
        <f>AVERAGE(K32:K34)</f>
        <v>21.222437666666664</v>
      </c>
      <c r="M32" s="61">
        <f>L32 - LOG(10,2)</f>
        <v>17.900509571779303</v>
      </c>
      <c r="N32" s="53"/>
      <c r="O32" s="53"/>
      <c r="P32" s="54"/>
      <c r="Q32" s="6" t="s">
        <v>319</v>
      </c>
      <c r="R32" s="6" t="s">
        <v>308</v>
      </c>
      <c r="S32" s="6">
        <v>26.818519999999999</v>
      </c>
      <c r="T32" s="61">
        <f t="shared" ref="T32" si="14">AVERAGE(S32:S34)</f>
        <v>26.884441333333331</v>
      </c>
      <c r="U32" s="26"/>
      <c r="V32" s="61">
        <f>2^($D$1205 - T32)</f>
        <v>1.0090888365916005E-3</v>
      </c>
      <c r="W32" s="61">
        <f t="shared" ref="W32" si="15">100*V32</f>
        <v>0.10090888365916005</v>
      </c>
    </row>
    <row r="33" spans="1:24">
      <c r="A33" s="6" t="s">
        <v>213</v>
      </c>
      <c r="B33" s="6" t="s">
        <v>185</v>
      </c>
      <c r="C33" s="6">
        <v>29.830133</v>
      </c>
      <c r="D33" s="61"/>
      <c r="E33" s="26"/>
      <c r="F33" s="61"/>
      <c r="G33" s="61"/>
      <c r="I33" s="6" t="s">
        <v>350</v>
      </c>
      <c r="J33" s="6" t="s">
        <v>308</v>
      </c>
      <c r="K33" s="6">
        <v>21.517866000000001</v>
      </c>
      <c r="L33" s="71"/>
      <c r="M33" s="71"/>
      <c r="N33" s="53"/>
      <c r="O33" s="53"/>
      <c r="P33" s="54"/>
      <c r="Q33" s="6" t="s">
        <v>320</v>
      </c>
      <c r="R33" s="6" t="s">
        <v>308</v>
      </c>
      <c r="S33" s="6">
        <v>26.999911999999998</v>
      </c>
      <c r="T33" s="61"/>
      <c r="U33" s="26"/>
      <c r="V33" s="61"/>
      <c r="W33" s="61"/>
    </row>
    <row r="34" spans="1:24">
      <c r="A34" s="6" t="s">
        <v>214</v>
      </c>
      <c r="B34" s="6" t="s">
        <v>185</v>
      </c>
      <c r="C34" s="6">
        <v>29.778818000000001</v>
      </c>
      <c r="D34" s="61"/>
      <c r="E34" s="26"/>
      <c r="F34" s="61"/>
      <c r="G34" s="61"/>
      <c r="I34" s="6" t="s">
        <v>351</v>
      </c>
      <c r="J34" s="6" t="s">
        <v>308</v>
      </c>
      <c r="K34" s="6">
        <v>20.924837</v>
      </c>
      <c r="L34" s="71"/>
      <c r="M34" s="71"/>
      <c r="N34" s="53"/>
      <c r="O34" s="53"/>
      <c r="P34" s="54"/>
      <c r="Q34" s="6" t="s">
        <v>321</v>
      </c>
      <c r="R34" s="6" t="s">
        <v>308</v>
      </c>
      <c r="S34" s="6">
        <v>26.834892</v>
      </c>
      <c r="T34" s="61"/>
      <c r="U34" s="26"/>
      <c r="V34" s="61"/>
      <c r="W34" s="61"/>
    </row>
    <row r="35" spans="1:24">
      <c r="A35" s="6" t="s">
        <v>215</v>
      </c>
      <c r="B35" s="6" t="s">
        <v>185</v>
      </c>
      <c r="C35" s="6">
        <v>23.033764000000001</v>
      </c>
      <c r="D35" s="61">
        <f t="shared" ref="D35" si="16">AVERAGE(C35:C37)</f>
        <v>23.124970000000001</v>
      </c>
      <c r="E35" s="26"/>
      <c r="F35" s="61">
        <f>$E$38-D35</f>
        <v>-2.3612360948873636</v>
      </c>
      <c r="G35" s="61">
        <f>100*2^(F35)</f>
        <v>19.462432018003714</v>
      </c>
      <c r="I35" s="6" t="s">
        <v>352</v>
      </c>
      <c r="J35" s="6" t="s">
        <v>308</v>
      </c>
      <c r="K35" s="6">
        <v>24.953766000000002</v>
      </c>
      <c r="L35" s="61">
        <f>AVERAGE(K35:K37)</f>
        <v>25.153927999999997</v>
      </c>
      <c r="M35" s="53"/>
      <c r="N35" s="61">
        <f>M41-L35</f>
        <v>-11.88794318977472</v>
      </c>
      <c r="O35" s="61">
        <f>100*2^N35</f>
        <v>2.6385936511652993E-2</v>
      </c>
      <c r="P35" s="54"/>
      <c r="Q35" s="6" t="s">
        <v>451</v>
      </c>
      <c r="R35" s="6" t="s">
        <v>308</v>
      </c>
      <c r="S35" s="6">
        <v>26.622095000000002</v>
      </c>
      <c r="T35" s="61">
        <f t="shared" ref="T35" si="17">AVERAGE(S35:S37)</f>
        <v>26.198727999999999</v>
      </c>
      <c r="U35" s="26"/>
      <c r="V35" s="61">
        <f>2^($D$1214 - T35)</f>
        <v>1.0292709803648562E-3</v>
      </c>
      <c r="W35" s="61">
        <f t="shared" ref="W35" si="18">100*V35</f>
        <v>0.10292709803648563</v>
      </c>
    </row>
    <row r="36" spans="1:24">
      <c r="A36" s="6" t="s">
        <v>216</v>
      </c>
      <c r="B36" s="6" t="s">
        <v>185</v>
      </c>
      <c r="C36" s="6">
        <v>23.080929999999999</v>
      </c>
      <c r="D36" s="61"/>
      <c r="E36" s="26"/>
      <c r="F36" s="61"/>
      <c r="G36" s="61"/>
      <c r="I36" s="6" t="s">
        <v>353</v>
      </c>
      <c r="J36" s="6" t="s">
        <v>308</v>
      </c>
      <c r="K36" s="6">
        <v>23.863147999999999</v>
      </c>
      <c r="L36" s="71"/>
      <c r="M36" s="53"/>
      <c r="N36" s="71"/>
      <c r="O36" s="71"/>
      <c r="P36" s="54"/>
      <c r="Q36" s="6" t="s">
        <v>452</v>
      </c>
      <c r="R36" s="6" t="s">
        <v>308</v>
      </c>
      <c r="S36" s="6">
        <v>26.149501999999998</v>
      </c>
      <c r="T36" s="61"/>
      <c r="U36" s="26"/>
      <c r="V36" s="61"/>
      <c r="W36" s="61"/>
    </row>
    <row r="37" spans="1:24">
      <c r="A37" s="6" t="s">
        <v>217</v>
      </c>
      <c r="B37" s="6" t="s">
        <v>185</v>
      </c>
      <c r="C37" s="6">
        <v>23.260216</v>
      </c>
      <c r="D37" s="61"/>
      <c r="E37" s="26"/>
      <c r="F37" s="61"/>
      <c r="G37" s="61"/>
      <c r="I37" s="6" t="s">
        <v>354</v>
      </c>
      <c r="J37" s="6" t="s">
        <v>308</v>
      </c>
      <c r="K37" s="6">
        <v>26.644870000000001</v>
      </c>
      <c r="L37" s="71"/>
      <c r="M37" s="53"/>
      <c r="N37" s="71"/>
      <c r="O37" s="71"/>
      <c r="P37" s="54"/>
      <c r="Q37" s="6" t="s">
        <v>453</v>
      </c>
      <c r="R37" s="6" t="s">
        <v>308</v>
      </c>
      <c r="S37" s="6">
        <v>25.824587000000001</v>
      </c>
      <c r="T37" s="61"/>
      <c r="U37" s="26"/>
      <c r="V37" s="61"/>
      <c r="W37" s="61"/>
    </row>
    <row r="38" spans="1:24">
      <c r="A38" s="6" t="s">
        <v>218</v>
      </c>
      <c r="B38" s="6" t="s">
        <v>185</v>
      </c>
      <c r="C38" s="6">
        <v>24.029140000000002</v>
      </c>
      <c r="D38" s="61">
        <f t="shared" ref="D38" si="19">AVERAGE(C38:C40)</f>
        <v>24.085661999999999</v>
      </c>
      <c r="E38" s="61">
        <f>D38-LOG(10,2)</f>
        <v>20.763733905112638</v>
      </c>
      <c r="F38" s="26"/>
      <c r="G38" s="26"/>
      <c r="I38" s="6" t="s">
        <v>200</v>
      </c>
      <c r="J38" s="6" t="s">
        <v>308</v>
      </c>
      <c r="K38" s="6">
        <v>20.476147000000001</v>
      </c>
      <c r="L38" s="61">
        <f>AVERAGE(K38:K40)</f>
        <v>20.745263666666666</v>
      </c>
      <c r="M38" s="76"/>
      <c r="N38" s="61">
        <f>M41-L38</f>
        <v>-7.4792788564413897</v>
      </c>
      <c r="O38" s="61">
        <f>100*2^N38</f>
        <v>0.56041882894004058</v>
      </c>
      <c r="P38" s="54"/>
      <c r="Q38" s="6" t="s">
        <v>343</v>
      </c>
      <c r="R38" s="6" t="s">
        <v>185</v>
      </c>
      <c r="S38" s="6">
        <v>31.699745</v>
      </c>
      <c r="T38" s="61">
        <f t="shared" ref="T38" si="20">AVERAGE(S38:S40)</f>
        <v>31.762105000000002</v>
      </c>
      <c r="U38" s="26"/>
      <c r="V38" s="61">
        <f>$E$878-T38</f>
        <v>-11.034867428220696</v>
      </c>
      <c r="W38" s="61">
        <f>100*2^V38</f>
        <v>4.7662180379330163E-2</v>
      </c>
    </row>
    <row r="39" spans="1:24">
      <c r="A39" s="6" t="s">
        <v>219</v>
      </c>
      <c r="B39" s="6" t="s">
        <v>185</v>
      </c>
      <c r="C39" s="6">
        <v>24.11702</v>
      </c>
      <c r="D39" s="61"/>
      <c r="E39" s="61"/>
      <c r="F39" s="26"/>
      <c r="G39" s="26"/>
      <c r="I39" s="6" t="s">
        <v>201</v>
      </c>
      <c r="J39" s="6" t="s">
        <v>308</v>
      </c>
      <c r="K39" s="6">
        <v>21.077878999999999</v>
      </c>
      <c r="L39" s="71"/>
      <c r="M39" s="73"/>
      <c r="N39" s="71"/>
      <c r="O39" s="71"/>
      <c r="P39" s="54"/>
      <c r="Q39" s="6" t="s">
        <v>344</v>
      </c>
      <c r="R39" s="6" t="s">
        <v>185</v>
      </c>
      <c r="S39" s="6">
        <v>32.04927</v>
      </c>
      <c r="T39" s="61"/>
      <c r="U39" s="26"/>
      <c r="V39" s="61"/>
      <c r="W39" s="61"/>
      <c r="X39" s="55"/>
    </row>
    <row r="40" spans="1:24">
      <c r="A40" s="6" t="s">
        <v>220</v>
      </c>
      <c r="B40" s="6" t="s">
        <v>185</v>
      </c>
      <c r="C40" s="6">
        <v>24.110825999999999</v>
      </c>
      <c r="D40" s="61"/>
      <c r="E40" s="61"/>
      <c r="F40" s="26"/>
      <c r="G40" s="26"/>
      <c r="I40" s="6" t="s">
        <v>202</v>
      </c>
      <c r="J40" s="6" t="s">
        <v>308</v>
      </c>
      <c r="K40" s="6">
        <v>20.681764999999999</v>
      </c>
      <c r="L40" s="71"/>
      <c r="M40" s="73"/>
      <c r="N40" s="71"/>
      <c r="O40" s="71"/>
      <c r="P40" s="54"/>
      <c r="Q40" s="6" t="s">
        <v>345</v>
      </c>
      <c r="R40" s="6" t="s">
        <v>185</v>
      </c>
      <c r="S40" s="6">
        <v>31.537299999999998</v>
      </c>
      <c r="T40" s="61"/>
      <c r="U40" s="26"/>
      <c r="V40" s="61"/>
      <c r="W40" s="61"/>
    </row>
    <row r="41" spans="1:24">
      <c r="A41" s="6" t="s">
        <v>221</v>
      </c>
      <c r="B41" s="6" t="s">
        <v>185</v>
      </c>
      <c r="C41" s="6">
        <v>29.850904</v>
      </c>
      <c r="D41" s="61">
        <f t="shared" ref="D41" si="21">AVERAGE(C41:C43)</f>
        <v>29.910314666666665</v>
      </c>
      <c r="E41" s="26"/>
      <c r="F41" s="61">
        <f>$E$38-D41</f>
        <v>-9.1465807615540271</v>
      </c>
      <c r="G41" s="61">
        <f>100*2^(F41)</f>
        <v>0.17644316237983521</v>
      </c>
      <c r="I41" s="6" t="s">
        <v>361</v>
      </c>
      <c r="J41" s="6" t="s">
        <v>308</v>
      </c>
      <c r="K41" s="6">
        <v>19.434193</v>
      </c>
      <c r="L41" s="61">
        <f>AVERAGE(K41:K43)-LOG(10,2)</f>
        <v>16.587912905112638</v>
      </c>
      <c r="M41" s="61">
        <f>L41 - LOG(10,2)</f>
        <v>13.265984810225277</v>
      </c>
      <c r="N41" s="76"/>
      <c r="O41" s="76"/>
      <c r="P41" s="54"/>
      <c r="Q41" s="6" t="s">
        <v>355</v>
      </c>
      <c r="R41" s="6" t="s">
        <v>185</v>
      </c>
      <c r="S41" s="6">
        <v>29.742730999999999</v>
      </c>
      <c r="T41" s="61">
        <f t="shared" ref="T41" si="22">AVERAGE(S41:S43)</f>
        <v>29.894960999999999</v>
      </c>
      <c r="U41" s="26"/>
      <c r="V41" s="61">
        <f>$E$887-T41</f>
        <v>-8.7833490948873632</v>
      </c>
      <c r="W41" s="61">
        <f t="shared" ref="W41" si="23">100*2^V41</f>
        <v>0.22695954913866789</v>
      </c>
    </row>
    <row r="42" spans="1:24">
      <c r="A42" s="6" t="s">
        <v>222</v>
      </c>
      <c r="B42" s="6" t="s">
        <v>185</v>
      </c>
      <c r="C42" s="6">
        <v>29.998322000000002</v>
      </c>
      <c r="D42" s="61"/>
      <c r="E42" s="26"/>
      <c r="F42" s="61"/>
      <c r="G42" s="61"/>
      <c r="I42" s="6" t="s">
        <v>362</v>
      </c>
      <c r="J42" s="6" t="s">
        <v>308</v>
      </c>
      <c r="K42" s="6">
        <v>19.948879999999999</v>
      </c>
      <c r="L42" s="71"/>
      <c r="M42" s="71"/>
      <c r="N42" s="73"/>
      <c r="O42" s="73"/>
      <c r="P42" s="54"/>
      <c r="Q42" s="6" t="s">
        <v>356</v>
      </c>
      <c r="R42" s="6" t="s">
        <v>185</v>
      </c>
      <c r="S42" s="6">
        <v>29.869595</v>
      </c>
      <c r="T42" s="61"/>
      <c r="U42" s="26"/>
      <c r="V42" s="61"/>
      <c r="W42" s="61"/>
      <c r="X42" s="55"/>
    </row>
    <row r="43" spans="1:24">
      <c r="A43" s="6" t="s">
        <v>223</v>
      </c>
      <c r="B43" s="6" t="s">
        <v>185</v>
      </c>
      <c r="C43" s="6">
        <v>29.881717999999999</v>
      </c>
      <c r="D43" s="61"/>
      <c r="E43" s="26"/>
      <c r="F43" s="61"/>
      <c r="G43" s="61"/>
      <c r="I43" s="6" t="s">
        <v>363</v>
      </c>
      <c r="J43" s="6" t="s">
        <v>308</v>
      </c>
      <c r="K43" s="6">
        <v>20.346450000000001</v>
      </c>
      <c r="L43" s="71"/>
      <c r="M43" s="71"/>
      <c r="N43" s="73"/>
      <c r="O43" s="73"/>
      <c r="P43" s="54"/>
      <c r="Q43" s="6" t="s">
        <v>357</v>
      </c>
      <c r="R43" s="6" t="s">
        <v>185</v>
      </c>
      <c r="S43" s="6">
        <v>30.072557</v>
      </c>
      <c r="T43" s="61"/>
      <c r="U43" s="26"/>
      <c r="V43" s="61"/>
      <c r="W43" s="61"/>
    </row>
    <row r="44" spans="1:24">
      <c r="A44" s="6" t="s">
        <v>224</v>
      </c>
      <c r="B44" s="6" t="s">
        <v>185</v>
      </c>
      <c r="C44" s="6">
        <v>27.986414</v>
      </c>
      <c r="D44" s="61">
        <f t="shared" ref="D44" si="24">AVERAGE(C44:C46)</f>
        <v>28.143362</v>
      </c>
      <c r="E44" s="26"/>
      <c r="F44" s="61">
        <f>$E$38-D44</f>
        <v>-7.3796280948873623</v>
      </c>
      <c r="G44" s="61">
        <f>100*2^(F44)</f>
        <v>0.60049664675614411</v>
      </c>
      <c r="I44" s="6" t="s">
        <v>399</v>
      </c>
      <c r="J44" s="6" t="s">
        <v>308</v>
      </c>
      <c r="K44" s="6">
        <v>23.488146</v>
      </c>
      <c r="L44" s="61">
        <f>AVERAGE(K44:K46)</f>
        <v>23.456685000000004</v>
      </c>
      <c r="M44" s="53"/>
      <c r="N44" s="61">
        <f>M50-L44</f>
        <v>-23.456685000000004</v>
      </c>
      <c r="O44" s="61">
        <f>100*2^N44</f>
        <v>8.6862878310742363E-6</v>
      </c>
      <c r="P44" s="54"/>
      <c r="Q44" s="6" t="s">
        <v>364</v>
      </c>
      <c r="R44" s="6" t="s">
        <v>185</v>
      </c>
      <c r="S44" s="6">
        <v>32.878532</v>
      </c>
      <c r="T44" s="61">
        <f t="shared" ref="T44" si="25">AVERAGE(S44:S46)</f>
        <v>32.746451</v>
      </c>
      <c r="U44" s="26"/>
      <c r="V44" s="61">
        <f>$E$896-T44</f>
        <v>-10.307298761554026</v>
      </c>
      <c r="W44" s="61">
        <f t="shared" ref="W44" si="26">100*2^V44</f>
        <v>7.8921239689486444E-2</v>
      </c>
    </row>
    <row r="45" spans="1:24">
      <c r="A45" s="6" t="s">
        <v>225</v>
      </c>
      <c r="B45" s="6" t="s">
        <v>185</v>
      </c>
      <c r="C45" s="6">
        <v>28.156808999999999</v>
      </c>
      <c r="D45" s="61"/>
      <c r="E45" s="26"/>
      <c r="F45" s="61"/>
      <c r="G45" s="61"/>
      <c r="I45" s="6" t="s">
        <v>400</v>
      </c>
      <c r="J45" s="6" t="s">
        <v>308</v>
      </c>
      <c r="K45" s="6">
        <v>23.483349</v>
      </c>
      <c r="L45" s="71"/>
      <c r="M45" s="53"/>
      <c r="N45" s="71"/>
      <c r="O45" s="71"/>
      <c r="P45" s="54"/>
      <c r="Q45" s="6" t="s">
        <v>365</v>
      </c>
      <c r="R45" s="6" t="s">
        <v>185</v>
      </c>
      <c r="S45" s="6">
        <v>32.614370000000001</v>
      </c>
      <c r="T45" s="61"/>
      <c r="U45" s="26"/>
      <c r="V45" s="61"/>
      <c r="W45" s="61"/>
      <c r="X45" s="55"/>
    </row>
    <row r="46" spans="1:24">
      <c r="A46" s="6" t="s">
        <v>226</v>
      </c>
      <c r="B46" s="6" t="s">
        <v>185</v>
      </c>
      <c r="C46" s="6">
        <v>28.286863</v>
      </c>
      <c r="D46" s="61"/>
      <c r="E46" s="26"/>
      <c r="F46" s="61"/>
      <c r="G46" s="61"/>
      <c r="I46" s="6" t="s">
        <v>401</v>
      </c>
      <c r="J46" s="6" t="s">
        <v>308</v>
      </c>
      <c r="K46" s="6">
        <v>23.39856</v>
      </c>
      <c r="L46" s="71"/>
      <c r="M46" s="53"/>
      <c r="N46" s="71"/>
      <c r="O46" s="71"/>
      <c r="P46" s="54"/>
      <c r="Q46" s="6" t="s">
        <v>366</v>
      </c>
      <c r="R46" s="6" t="s">
        <v>185</v>
      </c>
      <c r="T46" s="61"/>
      <c r="U46" s="26"/>
      <c r="V46" s="61"/>
      <c r="W46" s="61"/>
    </row>
    <row r="47" spans="1:24">
      <c r="A47" s="6" t="s">
        <v>227</v>
      </c>
      <c r="B47" s="6" t="s">
        <v>185</v>
      </c>
      <c r="C47" s="6">
        <v>29.575918000000001</v>
      </c>
      <c r="D47" s="61">
        <f t="shared" ref="D47" si="27">AVERAGE(C47:C49)</f>
        <v>29.537201</v>
      </c>
      <c r="E47" s="26"/>
      <c r="F47" s="61">
        <f>$E$38-D47</f>
        <v>-8.7734670948873621</v>
      </c>
      <c r="G47" s="61">
        <f>100*2^(F47)</f>
        <v>0.22851948595794097</v>
      </c>
      <c r="I47" s="6" t="s">
        <v>215</v>
      </c>
      <c r="J47" s="6" t="s">
        <v>308</v>
      </c>
      <c r="K47" s="6">
        <v>19.674292000000001</v>
      </c>
      <c r="L47" s="61">
        <f>AVERAGE(K47:K49)</f>
        <v>19.529501666666665</v>
      </c>
      <c r="M47" s="53"/>
      <c r="N47" s="61">
        <f>M50-L47</f>
        <v>-19.529501666666665</v>
      </c>
      <c r="O47" s="61">
        <f>100*2^N47</f>
        <v>1.3213996820181763E-4</v>
      </c>
      <c r="P47" s="54"/>
      <c r="Q47" s="6" t="s">
        <v>377</v>
      </c>
      <c r="R47" s="6" t="s">
        <v>185</v>
      </c>
      <c r="S47" s="6">
        <v>27.512350000000001</v>
      </c>
      <c r="T47" s="61">
        <f t="shared" ref="T47" si="28">AVERAGE(S47:S49)</f>
        <v>27.552855000000005</v>
      </c>
      <c r="U47" s="26"/>
      <c r="V47" s="61">
        <f>E851-T47</f>
        <v>-6.7687437615540347</v>
      </c>
      <c r="W47" s="61">
        <f t="shared" ref="W47" si="29">100*2^V47</f>
        <v>0.917075507476239</v>
      </c>
    </row>
    <row r="48" spans="1:24">
      <c r="A48" s="6" t="s">
        <v>228</v>
      </c>
      <c r="B48" s="6" t="s">
        <v>185</v>
      </c>
      <c r="C48" s="6">
        <v>29.39733</v>
      </c>
      <c r="D48" s="61"/>
      <c r="E48" s="26"/>
      <c r="F48" s="61"/>
      <c r="G48" s="61"/>
      <c r="I48" s="6" t="s">
        <v>216</v>
      </c>
      <c r="J48" s="6" t="s">
        <v>308</v>
      </c>
      <c r="K48" s="6">
        <v>19.569277</v>
      </c>
      <c r="L48" s="71"/>
      <c r="M48" s="53"/>
      <c r="N48" s="71"/>
      <c r="O48" s="71"/>
      <c r="P48" s="54"/>
      <c r="Q48" s="6" t="s">
        <v>378</v>
      </c>
      <c r="R48" s="6" t="s">
        <v>185</v>
      </c>
      <c r="S48" s="6">
        <v>27.550283</v>
      </c>
      <c r="T48" s="61"/>
      <c r="U48" s="26"/>
      <c r="V48" s="61"/>
      <c r="W48" s="61"/>
      <c r="X48" s="55"/>
    </row>
    <row r="49" spans="1:24">
      <c r="A49" s="6" t="s">
        <v>229</v>
      </c>
      <c r="B49" s="6" t="s">
        <v>185</v>
      </c>
      <c r="C49" s="6">
        <v>29.638355000000001</v>
      </c>
      <c r="D49" s="61"/>
      <c r="E49" s="26"/>
      <c r="F49" s="61"/>
      <c r="G49" s="61"/>
      <c r="I49" s="6" t="s">
        <v>217</v>
      </c>
      <c r="J49" s="6" t="s">
        <v>308</v>
      </c>
      <c r="K49" s="6">
        <v>19.344936000000001</v>
      </c>
      <c r="L49" s="71"/>
      <c r="M49" s="53"/>
      <c r="N49" s="71"/>
      <c r="O49" s="71"/>
      <c r="P49" s="54"/>
      <c r="Q49" s="6" t="s">
        <v>379</v>
      </c>
      <c r="R49" s="6" t="s">
        <v>185</v>
      </c>
      <c r="S49" s="6">
        <v>27.595932000000001</v>
      </c>
      <c r="T49" s="61"/>
      <c r="U49" s="26"/>
      <c r="V49" s="61"/>
      <c r="W49" s="61"/>
    </row>
    <row r="50" spans="1:24">
      <c r="A50" s="6" t="s">
        <v>230</v>
      </c>
      <c r="B50" s="6" t="s">
        <v>185</v>
      </c>
      <c r="C50" s="6">
        <v>22.477823000000001</v>
      </c>
      <c r="D50" s="61">
        <f t="shared" ref="D50" si="30">AVERAGE(C50:C52)</f>
        <v>22.318603333333332</v>
      </c>
      <c r="E50" s="26"/>
      <c r="F50" s="61">
        <f>$E$53-D50</f>
        <v>-1.7191137615540271</v>
      </c>
      <c r="G50" s="61">
        <f>100*2^(F50)</f>
        <v>30.373524644454925</v>
      </c>
      <c r="I50" s="6" t="s">
        <v>402</v>
      </c>
      <c r="J50" s="6" t="s">
        <v>308</v>
      </c>
      <c r="K50" s="6">
        <v>21.416474999999998</v>
      </c>
      <c r="L50" s="61">
        <f>AVERAGE(K50:K52)-LOG(10,2)</f>
        <v>18.096142905112636</v>
      </c>
      <c r="M50" s="53"/>
      <c r="N50" s="53"/>
      <c r="O50" s="53"/>
      <c r="P50" s="54"/>
      <c r="Q50" s="6" t="s">
        <v>319</v>
      </c>
      <c r="R50" s="6" t="s">
        <v>185</v>
      </c>
      <c r="T50" s="61">
        <f t="shared" ref="T50" si="31">AVERAGE(S50:S52)</f>
        <v>28.634919</v>
      </c>
      <c r="U50" s="26"/>
      <c r="V50" s="61">
        <f>E860-T50</f>
        <v>-7.2775604282206956</v>
      </c>
      <c r="W50" s="61">
        <f t="shared" ref="W50" si="32">100*2^V50</f>
        <v>0.64451943223552921</v>
      </c>
    </row>
    <row r="51" spans="1:24">
      <c r="A51" s="6" t="s">
        <v>231</v>
      </c>
      <c r="B51" s="6" t="s">
        <v>185</v>
      </c>
      <c r="C51" s="6">
        <v>21.955454</v>
      </c>
      <c r="D51" s="61"/>
      <c r="E51" s="26"/>
      <c r="F51" s="61"/>
      <c r="G51" s="61"/>
      <c r="I51" s="6" t="s">
        <v>403</v>
      </c>
      <c r="J51" s="6" t="s">
        <v>308</v>
      </c>
      <c r="K51" s="6">
        <v>21.455494000000002</v>
      </c>
      <c r="L51" s="71"/>
      <c r="M51" s="53"/>
      <c r="N51" s="53"/>
      <c r="O51" s="53"/>
      <c r="P51" s="54"/>
      <c r="Q51" s="6" t="s">
        <v>320</v>
      </c>
      <c r="R51" s="6" t="s">
        <v>185</v>
      </c>
      <c r="S51" s="6">
        <v>28.628965000000001</v>
      </c>
      <c r="T51" s="61"/>
      <c r="U51" s="26"/>
      <c r="V51" s="61"/>
      <c r="W51" s="61"/>
      <c r="X51" s="55"/>
    </row>
    <row r="52" spans="1:24">
      <c r="A52" s="6" t="s">
        <v>232</v>
      </c>
      <c r="B52" s="6" t="s">
        <v>185</v>
      </c>
      <c r="C52" s="6">
        <v>22.522532999999999</v>
      </c>
      <c r="D52" s="61"/>
      <c r="E52" s="26"/>
      <c r="F52" s="61"/>
      <c r="G52" s="61"/>
      <c r="I52" s="6" t="s">
        <v>404</v>
      </c>
      <c r="J52" s="6" t="s">
        <v>308</v>
      </c>
      <c r="K52" s="6">
        <v>21.382244</v>
      </c>
      <c r="L52" s="71"/>
      <c r="M52" s="53"/>
      <c r="N52" s="53"/>
      <c r="O52" s="53"/>
      <c r="P52" s="54"/>
      <c r="Q52" s="6" t="s">
        <v>321</v>
      </c>
      <c r="R52" s="6" t="s">
        <v>185</v>
      </c>
      <c r="S52" s="6">
        <v>28.640872999999999</v>
      </c>
      <c r="T52" s="61"/>
      <c r="U52" s="26"/>
      <c r="V52" s="61"/>
      <c r="W52" s="61"/>
    </row>
    <row r="53" spans="1:24">
      <c r="A53" s="6" t="s">
        <v>233</v>
      </c>
      <c r="B53" s="6" t="s">
        <v>185</v>
      </c>
      <c r="C53" s="6">
        <v>23.888748</v>
      </c>
      <c r="D53" s="61">
        <f t="shared" ref="D53" si="33">AVERAGE(C53:C55)</f>
        <v>23.921417666666667</v>
      </c>
      <c r="E53" s="61">
        <f>D53-LOG(10,2)</f>
        <v>20.599489571779305</v>
      </c>
      <c r="F53" s="26"/>
      <c r="G53" s="26"/>
      <c r="I53" s="6" t="s">
        <v>373</v>
      </c>
      <c r="J53" s="6" t="s">
        <v>312</v>
      </c>
      <c r="L53" s="61">
        <f>AVERAGE(K53:K55)</f>
        <v>28.456426499999999</v>
      </c>
      <c r="M53" s="53"/>
      <c r="N53" s="61">
        <f>M56-L53</f>
        <v>-8.2647432615540275</v>
      </c>
      <c r="O53" s="61">
        <f>100*2^N53</f>
        <v>0.32513548590663244</v>
      </c>
      <c r="P53" s="54"/>
      <c r="Q53" s="6" t="s">
        <v>328</v>
      </c>
      <c r="R53" s="6" t="s">
        <v>185</v>
      </c>
      <c r="S53" s="6">
        <v>29.813987999999998</v>
      </c>
      <c r="T53" s="61">
        <f t="shared" ref="T53" si="34">AVERAGE(S53:S55)</f>
        <v>29.818869333333335</v>
      </c>
      <c r="U53" s="26"/>
      <c r="V53" s="61">
        <f>E869-T53</f>
        <v>-8.8716644282206971</v>
      </c>
      <c r="W53" s="61">
        <f t="shared" ref="W53" si="35">100*2^V53</f>
        <v>0.21348280262852865</v>
      </c>
    </row>
    <row r="54" spans="1:24">
      <c r="A54" s="6" t="s">
        <v>234</v>
      </c>
      <c r="B54" s="6" t="s">
        <v>185</v>
      </c>
      <c r="C54" s="6">
        <v>23.940574999999999</v>
      </c>
      <c r="D54" s="61"/>
      <c r="E54" s="61"/>
      <c r="F54" s="26"/>
      <c r="G54" s="26"/>
      <c r="I54" s="6" t="s">
        <v>374</v>
      </c>
      <c r="J54" s="6" t="s">
        <v>312</v>
      </c>
      <c r="K54" s="6">
        <v>28.753912</v>
      </c>
      <c r="L54" s="71"/>
      <c r="M54" s="53"/>
      <c r="N54" s="71"/>
      <c r="O54" s="71"/>
      <c r="P54" s="54"/>
      <c r="Q54" s="6" t="s">
        <v>329</v>
      </c>
      <c r="R54" s="6" t="s">
        <v>185</v>
      </c>
      <c r="S54" s="6">
        <v>29.90906</v>
      </c>
      <c r="T54" s="61"/>
      <c r="U54" s="26"/>
      <c r="V54" s="61"/>
      <c r="W54" s="61"/>
      <c r="X54" s="56"/>
    </row>
    <row r="55" spans="1:24">
      <c r="A55" s="6" t="s">
        <v>235</v>
      </c>
      <c r="B55" s="6" t="s">
        <v>185</v>
      </c>
      <c r="C55" s="6">
        <v>23.934930000000001</v>
      </c>
      <c r="D55" s="61"/>
      <c r="E55" s="61"/>
      <c r="F55" s="26"/>
      <c r="G55" s="26"/>
      <c r="I55" s="6" t="s">
        <v>375</v>
      </c>
      <c r="J55" s="6" t="s">
        <v>312</v>
      </c>
      <c r="K55" s="6">
        <v>28.158940999999999</v>
      </c>
      <c r="L55" s="71"/>
      <c r="M55" s="53"/>
      <c r="N55" s="71"/>
      <c r="O55" s="71"/>
      <c r="P55" s="54"/>
      <c r="Q55" s="6" t="s">
        <v>330</v>
      </c>
      <c r="R55" s="6" t="s">
        <v>185</v>
      </c>
      <c r="S55" s="6">
        <v>29.733560000000001</v>
      </c>
      <c r="T55" s="61"/>
      <c r="U55" s="26"/>
      <c r="V55" s="61"/>
      <c r="W55" s="61"/>
      <c r="X55" s="54"/>
    </row>
    <row r="56" spans="1:24">
      <c r="A56" s="6" t="s">
        <v>236</v>
      </c>
      <c r="B56" s="6" t="s">
        <v>185</v>
      </c>
      <c r="C56" s="6">
        <v>29.459102999999999</v>
      </c>
      <c r="D56" s="61">
        <f t="shared" ref="D56" si="36">AVERAGE(C56:C58)</f>
        <v>29.325825333333331</v>
      </c>
      <c r="E56" s="26"/>
      <c r="F56" s="61">
        <f>$E$53-D56</f>
        <v>-8.7263357615540258</v>
      </c>
      <c r="G56" s="61">
        <f>100*2^(F56)</f>
        <v>0.23610826155226056</v>
      </c>
      <c r="I56" s="6" t="s">
        <v>316</v>
      </c>
      <c r="J56" s="6" t="s">
        <v>312</v>
      </c>
      <c r="K56" s="6">
        <v>23.784824</v>
      </c>
      <c r="L56" s="61">
        <f>AVERAGE(K56:K58)</f>
        <v>23.513611333333333</v>
      </c>
      <c r="M56" s="61">
        <f>L56 - LOG(10,2)</f>
        <v>20.191683238445972</v>
      </c>
      <c r="N56" s="53"/>
      <c r="O56" s="53"/>
      <c r="P56" s="54"/>
      <c r="Q56" s="6" t="s">
        <v>343</v>
      </c>
      <c r="R56" s="6" t="s">
        <v>305</v>
      </c>
      <c r="S56" s="6">
        <v>31.966200000000001</v>
      </c>
      <c r="T56" s="61">
        <f t="shared" ref="T56" si="37">AVERAGE(S56:S58)</f>
        <v>31.876975000000002</v>
      </c>
      <c r="U56" s="26"/>
      <c r="V56" s="61">
        <f>E905-T56</f>
        <v>-7.8829623333333352</v>
      </c>
      <c r="W56" s="61">
        <f>100*2^V56</f>
        <v>0.42363504817914666</v>
      </c>
      <c r="X56" s="54"/>
    </row>
    <row r="57" spans="1:24">
      <c r="A57" s="6" t="s">
        <v>237</v>
      </c>
      <c r="B57" s="6" t="s">
        <v>185</v>
      </c>
      <c r="C57" s="6">
        <v>29.008768</v>
      </c>
      <c r="D57" s="61"/>
      <c r="E57" s="26"/>
      <c r="F57" s="61"/>
      <c r="G57" s="61"/>
      <c r="I57" s="6" t="s">
        <v>317</v>
      </c>
      <c r="J57" s="6" t="s">
        <v>312</v>
      </c>
      <c r="K57" s="6">
        <v>23.277645</v>
      </c>
      <c r="L57" s="71"/>
      <c r="M57" s="71"/>
      <c r="N57" s="53"/>
      <c r="O57" s="53"/>
      <c r="P57" s="54"/>
      <c r="Q57" s="6" t="s">
        <v>344</v>
      </c>
      <c r="R57" s="6" t="s">
        <v>305</v>
      </c>
      <c r="S57" s="6">
        <v>31.787749999999999</v>
      </c>
      <c r="T57" s="61"/>
      <c r="U57" s="26"/>
      <c r="V57" s="61"/>
      <c r="W57" s="61"/>
      <c r="X57" s="56"/>
    </row>
    <row r="58" spans="1:24">
      <c r="A58" s="6" t="s">
        <v>238</v>
      </c>
      <c r="B58" s="6" t="s">
        <v>185</v>
      </c>
      <c r="C58" s="6">
        <v>29.509605000000001</v>
      </c>
      <c r="D58" s="61"/>
      <c r="E58" s="26"/>
      <c r="F58" s="61"/>
      <c r="G58" s="61"/>
      <c r="I58" s="6" t="s">
        <v>318</v>
      </c>
      <c r="J58" s="6" t="s">
        <v>312</v>
      </c>
      <c r="K58" s="6">
        <v>23.478365</v>
      </c>
      <c r="L58" s="71"/>
      <c r="M58" s="71"/>
      <c r="N58" s="53"/>
      <c r="O58" s="53"/>
      <c r="P58" s="54"/>
      <c r="Q58" s="6" t="s">
        <v>345</v>
      </c>
      <c r="R58" s="6" t="s">
        <v>305</v>
      </c>
      <c r="T58" s="61"/>
      <c r="U58" s="26"/>
      <c r="V58" s="61"/>
      <c r="W58" s="61"/>
      <c r="X58" s="54"/>
    </row>
    <row r="59" spans="1:24">
      <c r="A59" s="6" t="s">
        <v>239</v>
      </c>
      <c r="B59" s="6" t="s">
        <v>185</v>
      </c>
      <c r="C59" s="6">
        <v>27.79569</v>
      </c>
      <c r="D59" s="61">
        <f t="shared" ref="D59" si="38">AVERAGE(C59:C61)</f>
        <v>27.77430166666667</v>
      </c>
      <c r="E59" s="26"/>
      <c r="F59" s="61">
        <f>$E$53-D59</f>
        <v>-7.1748120948873648</v>
      </c>
      <c r="G59" s="61">
        <f>100*2^(F59)</f>
        <v>0.69209601109580232</v>
      </c>
      <c r="I59" s="6" t="s">
        <v>245</v>
      </c>
      <c r="J59" s="6" t="s">
        <v>312</v>
      </c>
      <c r="K59" s="6">
        <v>20.493238000000002</v>
      </c>
      <c r="L59" s="61">
        <f>AVERAGE(K59:K61)</f>
        <v>20.422245666666669</v>
      </c>
      <c r="M59" s="53"/>
      <c r="N59" s="61">
        <f>M56-L59</f>
        <v>-0.23056242822069706</v>
      </c>
      <c r="O59" s="61">
        <f>100*2^N59</f>
        <v>85.230256064514876</v>
      </c>
      <c r="P59" s="54"/>
      <c r="Q59" s="6" t="s">
        <v>355</v>
      </c>
      <c r="R59" s="6" t="s">
        <v>305</v>
      </c>
      <c r="T59" s="61">
        <f t="shared" ref="T59" si="39">AVERAGE(S59:S61)</f>
        <v>30.2783315</v>
      </c>
      <c r="U59" s="26"/>
      <c r="V59" s="61">
        <f>E914-T59</f>
        <v>-5.8478418333333302</v>
      </c>
      <c r="W59" s="61">
        <f t="shared" ref="W59" si="40">100*2^V59</f>
        <v>1.7362977332351548</v>
      </c>
      <c r="X59" s="54"/>
    </row>
    <row r="60" spans="1:24">
      <c r="A60" s="6" t="s">
        <v>240</v>
      </c>
      <c r="B60" s="6" t="s">
        <v>185</v>
      </c>
      <c r="C60" s="6">
        <v>27.79176</v>
      </c>
      <c r="D60" s="61"/>
      <c r="E60" s="26"/>
      <c r="F60" s="61"/>
      <c r="G60" s="61"/>
      <c r="I60" s="6" t="s">
        <v>246</v>
      </c>
      <c r="J60" s="6" t="s">
        <v>312</v>
      </c>
      <c r="K60" s="6">
        <v>20.382372</v>
      </c>
      <c r="L60" s="71"/>
      <c r="M60" s="53"/>
      <c r="N60" s="71"/>
      <c r="O60" s="71"/>
      <c r="P60" s="54"/>
      <c r="Q60" s="6" t="s">
        <v>356</v>
      </c>
      <c r="R60" s="6" t="s">
        <v>305</v>
      </c>
      <c r="S60" s="6">
        <v>30.171043000000001</v>
      </c>
      <c r="T60" s="61"/>
      <c r="U60" s="26"/>
      <c r="V60" s="61"/>
      <c r="W60" s="61"/>
      <c r="X60" s="54"/>
    </row>
    <row r="61" spans="1:24">
      <c r="A61" s="6" t="s">
        <v>241</v>
      </c>
      <c r="B61" s="6" t="s">
        <v>185</v>
      </c>
      <c r="C61" s="6">
        <v>27.735455000000002</v>
      </c>
      <c r="D61" s="61"/>
      <c r="E61" s="26"/>
      <c r="F61" s="61"/>
      <c r="G61" s="61"/>
      <c r="I61" s="6" t="s">
        <v>247</v>
      </c>
      <c r="J61" s="6" t="s">
        <v>312</v>
      </c>
      <c r="K61" s="6">
        <v>20.391127000000001</v>
      </c>
      <c r="L61" s="71"/>
      <c r="M61" s="53"/>
      <c r="N61" s="71"/>
      <c r="O61" s="71"/>
      <c r="P61" s="54"/>
      <c r="Q61" s="6" t="s">
        <v>357</v>
      </c>
      <c r="R61" s="6" t="s">
        <v>305</v>
      </c>
      <c r="S61" s="6">
        <v>30.385619999999999</v>
      </c>
      <c r="T61" s="61"/>
      <c r="U61" s="26"/>
      <c r="V61" s="61"/>
      <c r="W61" s="61"/>
      <c r="X61" s="54"/>
    </row>
    <row r="62" spans="1:24">
      <c r="A62" s="6" t="s">
        <v>242</v>
      </c>
      <c r="B62" s="6" t="s">
        <v>185</v>
      </c>
      <c r="C62" s="6">
        <v>29.649132000000002</v>
      </c>
      <c r="D62" s="61">
        <f t="shared" ref="D62" si="41">AVERAGE(C62:C64)</f>
        <v>29.460730999999999</v>
      </c>
      <c r="E62" s="26"/>
      <c r="F62" s="61">
        <f>$E$53-D62</f>
        <v>-8.8612414282206942</v>
      </c>
      <c r="G62" s="61">
        <f>100*2^(F62)</f>
        <v>0.2150307309872927</v>
      </c>
      <c r="I62" s="6" t="s">
        <v>394</v>
      </c>
      <c r="J62" s="6" t="s">
        <v>312</v>
      </c>
      <c r="K62" s="6">
        <v>22.606000000000002</v>
      </c>
      <c r="L62" s="61">
        <f>AVERAGE(K62:K64)</f>
        <v>23.155000000000001</v>
      </c>
      <c r="M62" s="53"/>
      <c r="N62" s="61">
        <f>M68-L62</f>
        <v>3.9375719051126374</v>
      </c>
      <c r="O62" s="61">
        <f>100*2^N62</f>
        <v>1532.2416154025073</v>
      </c>
      <c r="P62" s="54"/>
      <c r="Q62" s="6" t="s">
        <v>364</v>
      </c>
      <c r="R62" s="6" t="s">
        <v>305</v>
      </c>
      <c r="S62" s="6">
        <v>32.543396000000001</v>
      </c>
      <c r="T62" s="61">
        <f t="shared" ref="T62" si="42">AVERAGE(S62:S64)</f>
        <v>32.774392666666664</v>
      </c>
      <c r="U62" s="26"/>
      <c r="V62" s="61">
        <f>E923-T62</f>
        <v>-6.9922983333333306</v>
      </c>
      <c r="W62" s="61">
        <f t="shared" ref="W62" si="43">100*2^V62</f>
        <v>0.78543176806365966</v>
      </c>
      <c r="X62" s="54"/>
    </row>
    <row r="63" spans="1:24">
      <c r="A63" s="6" t="s">
        <v>243</v>
      </c>
      <c r="B63" s="6" t="s">
        <v>185</v>
      </c>
      <c r="C63" s="6">
        <v>29.316517000000001</v>
      </c>
      <c r="D63" s="61"/>
      <c r="E63" s="26"/>
      <c r="F63" s="61"/>
      <c r="G63" s="61"/>
      <c r="I63" s="6" t="s">
        <v>394</v>
      </c>
      <c r="J63" s="6" t="s">
        <v>312</v>
      </c>
      <c r="K63" s="6">
        <v>23.390999999999998</v>
      </c>
      <c r="L63" s="71"/>
      <c r="M63" s="53"/>
      <c r="N63" s="71"/>
      <c r="O63" s="71"/>
      <c r="P63" s="54"/>
      <c r="Q63" s="6" t="s">
        <v>365</v>
      </c>
      <c r="R63" s="6" t="s">
        <v>305</v>
      </c>
      <c r="S63" s="6">
        <v>32.755893999999998</v>
      </c>
      <c r="T63" s="61"/>
      <c r="U63" s="26"/>
      <c r="V63" s="61"/>
      <c r="W63" s="61"/>
      <c r="X63" s="54"/>
    </row>
    <row r="64" spans="1:24">
      <c r="A64" s="6" t="s">
        <v>244</v>
      </c>
      <c r="B64" s="6" t="s">
        <v>185</v>
      </c>
      <c r="C64" s="6">
        <v>29.416543999999998</v>
      </c>
      <c r="D64" s="61"/>
      <c r="E64" s="26"/>
      <c r="F64" s="61"/>
      <c r="G64" s="61"/>
      <c r="I64" s="6" t="s">
        <v>394</v>
      </c>
      <c r="J64" s="6" t="s">
        <v>312</v>
      </c>
      <c r="K64" s="6">
        <v>23.468</v>
      </c>
      <c r="L64" s="71"/>
      <c r="M64" s="53"/>
      <c r="N64" s="71"/>
      <c r="O64" s="71"/>
      <c r="P64" s="54"/>
      <c r="Q64" s="6" t="s">
        <v>366</v>
      </c>
      <c r="R64" s="6" t="s">
        <v>305</v>
      </c>
      <c r="S64" s="6">
        <v>33.023887999999999</v>
      </c>
      <c r="T64" s="61"/>
      <c r="U64" s="26"/>
      <c r="V64" s="61"/>
      <c r="W64" s="61"/>
      <c r="X64" s="54"/>
    </row>
    <row r="65" spans="1:24">
      <c r="A65" s="6" t="s">
        <v>245</v>
      </c>
      <c r="B65" s="6" t="s">
        <v>185</v>
      </c>
      <c r="C65" s="6">
        <v>23.059678999999999</v>
      </c>
      <c r="D65" s="61">
        <f t="shared" ref="D65" si="44">AVERAGE(C65:C67)</f>
        <v>23.065818333333336</v>
      </c>
      <c r="E65" s="26"/>
      <c r="F65" s="61">
        <f>$E$68-D65</f>
        <v>-2.6767590948873661</v>
      </c>
      <c r="G65" s="61">
        <f>100*2^(F65)</f>
        <v>15.639224763362689</v>
      </c>
      <c r="I65" s="6" t="s">
        <v>395</v>
      </c>
      <c r="J65" s="6" t="s">
        <v>312</v>
      </c>
      <c r="K65" s="6">
        <v>33.594000000000001</v>
      </c>
      <c r="L65" s="61">
        <f>AVERAGE(K65:K67)</f>
        <v>33.415999999999997</v>
      </c>
      <c r="M65" s="53"/>
      <c r="N65" s="61">
        <f>M68-L65</f>
        <v>-6.3234280948873582</v>
      </c>
      <c r="O65" s="61">
        <f>100*2^N65</f>
        <v>1.2487010244394077</v>
      </c>
      <c r="P65" s="54"/>
      <c r="Q65" s="6" t="s">
        <v>377</v>
      </c>
      <c r="R65" s="6" t="s">
        <v>305</v>
      </c>
      <c r="S65" s="6">
        <v>27.384533000000001</v>
      </c>
      <c r="T65" s="61">
        <f t="shared" ref="T65" si="45">AVERAGE(S65:S67)</f>
        <v>27.326689333333331</v>
      </c>
      <c r="U65" s="26"/>
      <c r="V65" s="61">
        <f>E932-T65</f>
        <v>-3.0287978333333321</v>
      </c>
      <c r="W65" s="61">
        <f t="shared" ref="W65" si="46">100*2^V65</f>
        <v>12.252959594080172</v>
      </c>
      <c r="X65" s="56"/>
    </row>
    <row r="66" spans="1:24">
      <c r="A66" s="6" t="s">
        <v>246</v>
      </c>
      <c r="B66" s="6" t="s">
        <v>185</v>
      </c>
      <c r="C66" s="6">
        <v>23.186520000000002</v>
      </c>
      <c r="D66" s="61"/>
      <c r="E66" s="26"/>
      <c r="F66" s="61"/>
      <c r="G66" s="61"/>
      <c r="I66" s="6" t="s">
        <v>395</v>
      </c>
      <c r="J66" s="6" t="s">
        <v>312</v>
      </c>
      <c r="K66" s="6">
        <v>33.884999999999998</v>
      </c>
      <c r="L66" s="71"/>
      <c r="M66" s="53"/>
      <c r="N66" s="71"/>
      <c r="O66" s="71"/>
      <c r="P66" s="54"/>
      <c r="Q66" s="6" t="s">
        <v>378</v>
      </c>
      <c r="R66" s="6" t="s">
        <v>305</v>
      </c>
      <c r="S66" s="6">
        <v>27.169665999999999</v>
      </c>
      <c r="T66" s="61"/>
      <c r="U66" s="26"/>
      <c r="V66" s="61"/>
      <c r="W66" s="61"/>
      <c r="X66" s="54"/>
    </row>
    <row r="67" spans="1:24">
      <c r="A67" s="6" t="s">
        <v>247</v>
      </c>
      <c r="B67" s="6" t="s">
        <v>185</v>
      </c>
      <c r="C67" s="6">
        <v>22.951256000000001</v>
      </c>
      <c r="D67" s="61"/>
      <c r="E67" s="26"/>
      <c r="F67" s="61"/>
      <c r="G67" s="61"/>
      <c r="I67" s="6" t="s">
        <v>395</v>
      </c>
      <c r="J67" s="6" t="s">
        <v>312</v>
      </c>
      <c r="K67" s="6">
        <v>32.768999999999998</v>
      </c>
      <c r="L67" s="71"/>
      <c r="M67" s="53"/>
      <c r="N67" s="71"/>
      <c r="O67" s="71"/>
      <c r="P67" s="54"/>
      <c r="Q67" s="6" t="s">
        <v>379</v>
      </c>
      <c r="R67" s="6" t="s">
        <v>305</v>
      </c>
      <c r="S67" s="6">
        <v>27.425868999999999</v>
      </c>
      <c r="T67" s="61"/>
      <c r="U67" s="26"/>
      <c r="V67" s="61"/>
      <c r="W67" s="61"/>
      <c r="X67" s="54"/>
    </row>
    <row r="68" spans="1:24">
      <c r="A68" s="6" t="s">
        <v>248</v>
      </c>
      <c r="B68" s="6" t="s">
        <v>185</v>
      </c>
      <c r="C68" s="6">
        <v>23.728590000000001</v>
      </c>
      <c r="D68" s="61">
        <f t="shared" ref="D68" si="47">AVERAGE(C68:C70)</f>
        <v>23.710987333333332</v>
      </c>
      <c r="E68" s="61">
        <f>D68-LOG(10,2)</f>
        <v>20.38905923844597</v>
      </c>
      <c r="F68" s="26"/>
      <c r="G68" s="26"/>
      <c r="I68" s="6" t="s">
        <v>405</v>
      </c>
      <c r="J68" s="6" t="s">
        <v>312</v>
      </c>
      <c r="K68" s="6" t="s">
        <v>87</v>
      </c>
      <c r="L68" s="61">
        <f>AVERAGE(K68:K70)</f>
        <v>30.4145</v>
      </c>
      <c r="M68" s="61">
        <f>L68 - LOG(10,2)</f>
        <v>27.092571905112639</v>
      </c>
      <c r="N68" s="53"/>
      <c r="O68" s="53"/>
      <c r="P68" s="54"/>
      <c r="Q68" s="6" t="s">
        <v>319</v>
      </c>
      <c r="R68" s="6" t="s">
        <v>305</v>
      </c>
      <c r="S68" s="6">
        <v>28.409706</v>
      </c>
      <c r="T68" s="61">
        <f t="shared" ref="T68" si="48">AVERAGE(S68:S70)</f>
        <v>28.3486555</v>
      </c>
      <c r="U68" s="26"/>
      <c r="V68" s="61">
        <f>E941-T68</f>
        <v>-3.7020070000000018</v>
      </c>
      <c r="W68" s="61">
        <f t="shared" ref="W68" si="49">100*2^V68</f>
        <v>7.6839556374653712</v>
      </c>
      <c r="X68" s="56"/>
    </row>
    <row r="69" spans="1:24">
      <c r="A69" s="6" t="s">
        <v>249</v>
      </c>
      <c r="B69" s="6" t="s">
        <v>185</v>
      </c>
      <c r="C69" s="6">
        <v>23.70007</v>
      </c>
      <c r="D69" s="61"/>
      <c r="E69" s="61"/>
      <c r="F69" s="26"/>
      <c r="G69" s="26"/>
      <c r="I69" s="6" t="s">
        <v>405</v>
      </c>
      <c r="J69" s="6" t="s">
        <v>312</v>
      </c>
      <c r="K69" s="6">
        <v>28.030999999999999</v>
      </c>
      <c r="L69" s="71"/>
      <c r="M69" s="71"/>
      <c r="N69" s="53"/>
      <c r="O69" s="53"/>
      <c r="P69" s="54"/>
      <c r="Q69" s="6" t="s">
        <v>320</v>
      </c>
      <c r="R69" s="6" t="s">
        <v>305</v>
      </c>
      <c r="S69" s="6">
        <v>28.287604999999999</v>
      </c>
      <c r="T69" s="61"/>
      <c r="U69" s="26"/>
      <c r="V69" s="61"/>
      <c r="W69" s="61"/>
      <c r="X69" s="54"/>
    </row>
    <row r="70" spans="1:24">
      <c r="A70" s="6" t="s">
        <v>250</v>
      </c>
      <c r="B70" s="6" t="s">
        <v>185</v>
      </c>
      <c r="C70" s="6">
        <v>23.704301999999998</v>
      </c>
      <c r="D70" s="61"/>
      <c r="E70" s="61"/>
      <c r="F70" s="26"/>
      <c r="G70" s="26"/>
      <c r="I70" s="6" t="s">
        <v>405</v>
      </c>
      <c r="J70" s="6" t="s">
        <v>312</v>
      </c>
      <c r="K70" s="6">
        <v>32.798000000000002</v>
      </c>
      <c r="L70" s="71"/>
      <c r="M70" s="71"/>
      <c r="N70" s="53"/>
      <c r="O70" s="53"/>
      <c r="P70" s="54"/>
      <c r="Q70" s="6" t="s">
        <v>321</v>
      </c>
      <c r="R70" s="6" t="s">
        <v>305</v>
      </c>
      <c r="T70" s="61"/>
      <c r="U70" s="26"/>
      <c r="V70" s="61"/>
      <c r="W70" s="61"/>
      <c r="X70" s="54"/>
    </row>
    <row r="71" spans="1:24">
      <c r="A71" s="6" t="s">
        <v>251</v>
      </c>
      <c r="B71" s="6" t="s">
        <v>185</v>
      </c>
      <c r="C71" s="6">
        <v>29.069382000000001</v>
      </c>
      <c r="D71" s="61">
        <f t="shared" ref="D71" si="50">AVERAGE(C71:C73)</f>
        <v>29.038382333333335</v>
      </c>
      <c r="E71" s="26"/>
      <c r="F71" s="61">
        <f>$E$68-D71</f>
        <v>-8.6493230948873645</v>
      </c>
      <c r="G71" s="61">
        <f>100*2^(F71)</f>
        <v>0.24905445018413983</v>
      </c>
      <c r="I71" s="6" t="s">
        <v>396</v>
      </c>
      <c r="J71" s="6" t="s">
        <v>312</v>
      </c>
      <c r="K71" s="6">
        <v>22.808</v>
      </c>
      <c r="L71" s="61">
        <f>AVERAGE(K71:K73)</f>
        <v>23.566666666666663</v>
      </c>
      <c r="M71" s="53"/>
      <c r="N71" s="61">
        <f>M77-L71</f>
        <v>-0.28233333333332666</v>
      </c>
      <c r="O71" s="61">
        <f>100*2^(N71)</f>
        <v>82.226006434805171</v>
      </c>
      <c r="P71" s="54"/>
      <c r="Q71" s="6" t="s">
        <v>328</v>
      </c>
      <c r="R71" s="6" t="s">
        <v>305</v>
      </c>
      <c r="T71" s="61">
        <f t="shared" ref="T71" si="51">AVERAGE(S71:S73)</f>
        <v>29.420233</v>
      </c>
      <c r="U71" s="26"/>
      <c r="V71" s="61">
        <f>E950-T71</f>
        <v>-5.1831513333333312</v>
      </c>
      <c r="W71" s="61">
        <f t="shared" ref="W71" si="52">100*2^V71</f>
        <v>2.7524280595574453</v>
      </c>
      <c r="X71" s="56"/>
    </row>
    <row r="72" spans="1:24">
      <c r="A72" s="6" t="s">
        <v>252</v>
      </c>
      <c r="B72" s="6" t="s">
        <v>185</v>
      </c>
      <c r="C72" s="6">
        <v>29.021830000000001</v>
      </c>
      <c r="D72" s="61"/>
      <c r="E72" s="26"/>
      <c r="F72" s="61"/>
      <c r="G72" s="61"/>
      <c r="I72" s="6" t="s">
        <v>396</v>
      </c>
      <c r="J72" s="6" t="s">
        <v>312</v>
      </c>
      <c r="K72" s="6">
        <v>23.974</v>
      </c>
      <c r="L72" s="71"/>
      <c r="M72" s="53"/>
      <c r="N72" s="71"/>
      <c r="O72" s="71"/>
      <c r="P72" s="54"/>
      <c r="Q72" s="6" t="s">
        <v>329</v>
      </c>
      <c r="R72" s="6" t="s">
        <v>305</v>
      </c>
      <c r="S72" s="6">
        <v>29.551306</v>
      </c>
      <c r="T72" s="61"/>
      <c r="U72" s="26"/>
      <c r="V72" s="61"/>
      <c r="W72" s="61"/>
      <c r="X72" s="54"/>
    </row>
    <row r="73" spans="1:24">
      <c r="A73" s="6" t="s">
        <v>253</v>
      </c>
      <c r="B73" s="6" t="s">
        <v>185</v>
      </c>
      <c r="C73" s="6">
        <v>29.023935000000002</v>
      </c>
      <c r="D73" s="61"/>
      <c r="E73" s="26"/>
      <c r="F73" s="61"/>
      <c r="G73" s="61"/>
      <c r="I73" s="6" t="s">
        <v>396</v>
      </c>
      <c r="J73" s="6" t="s">
        <v>312</v>
      </c>
      <c r="K73" s="6">
        <v>23.917999999999999</v>
      </c>
      <c r="L73" s="71"/>
      <c r="M73" s="53"/>
      <c r="N73" s="71"/>
      <c r="O73" s="71"/>
      <c r="P73" s="54"/>
      <c r="Q73" s="6" t="s">
        <v>330</v>
      </c>
      <c r="R73" s="6" t="s">
        <v>305</v>
      </c>
      <c r="S73" s="6">
        <v>29.289159999999999</v>
      </c>
      <c r="T73" s="61"/>
      <c r="U73" s="26"/>
      <c r="V73" s="61"/>
      <c r="W73" s="61"/>
      <c r="X73" s="54"/>
    </row>
    <row r="74" spans="1:24">
      <c r="A74" s="6" t="s">
        <v>254</v>
      </c>
      <c r="B74" s="6" t="s">
        <v>185</v>
      </c>
      <c r="C74" s="6">
        <v>26.026195999999999</v>
      </c>
      <c r="D74" s="61">
        <f t="shared" ref="D74" si="53">AVERAGE(C74:C76)</f>
        <v>26.279278666666666</v>
      </c>
      <c r="E74" s="26"/>
      <c r="F74" s="61">
        <f>$E$68-D74</f>
        <v>-5.8902194282206963</v>
      </c>
      <c r="G74" s="61">
        <f>100*2^(F74)</f>
        <v>1.6860376603629217</v>
      </c>
      <c r="I74" s="6" t="s">
        <v>397</v>
      </c>
      <c r="J74" s="6" t="s">
        <v>312</v>
      </c>
      <c r="K74" s="6">
        <v>30.79</v>
      </c>
      <c r="L74" s="61">
        <f>AVERAGE(K74:K76)</f>
        <v>31.305</v>
      </c>
      <c r="M74" s="53"/>
      <c r="N74" s="61">
        <f>M77-L74</f>
        <v>-8.0206666666666635</v>
      </c>
      <c r="O74" s="61">
        <f>100*2^(N74)</f>
        <v>0.38506916933421342</v>
      </c>
      <c r="P74" s="54"/>
      <c r="Q74" s="6" t="s">
        <v>343</v>
      </c>
      <c r="R74" s="6" t="s">
        <v>306</v>
      </c>
      <c r="S74" s="6">
        <v>30.984259000000002</v>
      </c>
      <c r="T74" s="61">
        <f t="shared" ref="T74:T89" si="54">AVERAGE(S74:S76)</f>
        <v>30.916161333333331</v>
      </c>
      <c r="U74" s="26"/>
      <c r="V74" s="61">
        <f>E959-T74</f>
        <v>-6.688603999999998</v>
      </c>
      <c r="W74" s="61">
        <f t="shared" ref="W74:W89" si="55">100*2^V74</f>
        <v>0.96945926809414684</v>
      </c>
      <c r="X74" s="56"/>
    </row>
    <row r="75" spans="1:24">
      <c r="A75" s="6" t="s">
        <v>255</v>
      </c>
      <c r="B75" s="6" t="s">
        <v>185</v>
      </c>
      <c r="C75" s="6">
        <v>26.456506999999998</v>
      </c>
      <c r="D75" s="61"/>
      <c r="E75" s="26"/>
      <c r="F75" s="61"/>
      <c r="G75" s="61"/>
      <c r="I75" s="6" t="s">
        <v>397</v>
      </c>
      <c r="J75" s="6" t="s">
        <v>312</v>
      </c>
      <c r="K75" s="6">
        <v>31.82</v>
      </c>
      <c r="L75" s="71"/>
      <c r="M75" s="53"/>
      <c r="N75" s="71"/>
      <c r="O75" s="71"/>
      <c r="P75" s="54"/>
      <c r="Q75" s="6" t="s">
        <v>344</v>
      </c>
      <c r="R75" s="6" t="s">
        <v>306</v>
      </c>
      <c r="S75" s="6">
        <v>30.963609999999999</v>
      </c>
      <c r="T75" s="61"/>
      <c r="U75" s="26"/>
      <c r="V75" s="71"/>
      <c r="W75" s="61"/>
      <c r="X75" s="54"/>
    </row>
    <row r="76" spans="1:24">
      <c r="A76" s="6" t="s">
        <v>256</v>
      </c>
      <c r="B76" s="6" t="s">
        <v>185</v>
      </c>
      <c r="C76" s="6">
        <v>26.355132999999999</v>
      </c>
      <c r="D76" s="61"/>
      <c r="E76" s="26"/>
      <c r="F76" s="61"/>
      <c r="G76" s="61"/>
      <c r="I76" s="6" t="s">
        <v>397</v>
      </c>
      <c r="J76" s="6" t="s">
        <v>312</v>
      </c>
      <c r="L76" s="71"/>
      <c r="M76" s="53"/>
      <c r="N76" s="71"/>
      <c r="O76" s="71"/>
      <c r="P76" s="54"/>
      <c r="Q76" s="6" t="s">
        <v>345</v>
      </c>
      <c r="R76" s="6" t="s">
        <v>306</v>
      </c>
      <c r="S76" s="6">
        <v>30.800615000000001</v>
      </c>
      <c r="T76" s="61"/>
      <c r="U76" s="26"/>
      <c r="V76" s="71"/>
      <c r="W76" s="61"/>
      <c r="X76" s="54"/>
    </row>
    <row r="77" spans="1:24">
      <c r="A77" s="6" t="s">
        <v>257</v>
      </c>
      <c r="B77" s="6" t="s">
        <v>185</v>
      </c>
      <c r="C77" s="6">
        <v>27.625788</v>
      </c>
      <c r="D77" s="61">
        <f t="shared" ref="D77" si="56">AVERAGE(C77:C79)</f>
        <v>27.520237999999996</v>
      </c>
      <c r="E77" s="26"/>
      <c r="F77" s="61">
        <f>$E$68-D77</f>
        <v>-7.1311787615540254</v>
      </c>
      <c r="G77" s="61">
        <f>100*2^(F77)</f>
        <v>0.7133477378061458</v>
      </c>
      <c r="I77" s="6" t="s">
        <v>406</v>
      </c>
      <c r="J77" s="6" t="s">
        <v>312</v>
      </c>
      <c r="K77" s="6">
        <v>23.44</v>
      </c>
      <c r="L77" s="61">
        <f>AVERAGE(K77:K79)</f>
        <v>23.284333333333336</v>
      </c>
      <c r="M77" s="61">
        <f>L77-$P$4</f>
        <v>23.284333333333336</v>
      </c>
      <c r="N77" s="53"/>
      <c r="O77" s="53"/>
      <c r="P77" s="54"/>
      <c r="Q77" s="6" t="s">
        <v>355</v>
      </c>
      <c r="R77" s="6" t="s">
        <v>306</v>
      </c>
      <c r="S77" s="6">
        <v>29.522500999999998</v>
      </c>
      <c r="T77" s="61">
        <f t="shared" si="54"/>
        <v>29.562804333333332</v>
      </c>
      <c r="U77" s="26"/>
      <c r="V77" s="61">
        <f>E968-T77</f>
        <v>-4.871459333333334</v>
      </c>
      <c r="W77" s="61">
        <f t="shared" si="55"/>
        <v>3.4162104592378486</v>
      </c>
      <c r="X77" s="56"/>
    </row>
    <row r="78" spans="1:24">
      <c r="A78" s="6" t="s">
        <v>258</v>
      </c>
      <c r="B78" s="6" t="s">
        <v>185</v>
      </c>
      <c r="C78" s="6">
        <v>27.429279999999999</v>
      </c>
      <c r="D78" s="61"/>
      <c r="E78" s="26"/>
      <c r="F78" s="61"/>
      <c r="G78" s="61"/>
      <c r="I78" s="6" t="s">
        <v>406</v>
      </c>
      <c r="J78" s="6" t="s">
        <v>312</v>
      </c>
      <c r="K78" s="6">
        <v>23.425000000000001</v>
      </c>
      <c r="L78" s="71"/>
      <c r="M78" s="71"/>
      <c r="N78" s="53"/>
      <c r="O78" s="53"/>
      <c r="P78" s="54"/>
      <c r="Q78" s="6" t="s">
        <v>356</v>
      </c>
      <c r="R78" s="6" t="s">
        <v>306</v>
      </c>
      <c r="S78" s="6">
        <v>29.532312000000001</v>
      </c>
      <c r="T78" s="61"/>
      <c r="U78" s="26"/>
      <c r="V78" s="71"/>
      <c r="W78" s="61"/>
      <c r="X78" s="54"/>
    </row>
    <row r="79" spans="1:24">
      <c r="A79" s="6" t="s">
        <v>259</v>
      </c>
      <c r="B79" s="6" t="s">
        <v>185</v>
      </c>
      <c r="C79" s="6">
        <v>27.505645999999999</v>
      </c>
      <c r="D79" s="61"/>
      <c r="E79" s="26"/>
      <c r="F79" s="61"/>
      <c r="G79" s="61"/>
      <c r="I79" s="6" t="s">
        <v>406</v>
      </c>
      <c r="J79" s="6" t="s">
        <v>312</v>
      </c>
      <c r="K79" s="6">
        <v>22.988</v>
      </c>
      <c r="L79" s="71"/>
      <c r="M79" s="71"/>
      <c r="N79" s="53"/>
      <c r="O79" s="53"/>
      <c r="P79" s="54"/>
      <c r="Q79" s="6" t="s">
        <v>357</v>
      </c>
      <c r="R79" s="6" t="s">
        <v>306</v>
      </c>
      <c r="S79" s="6">
        <v>29.633600000000001</v>
      </c>
      <c r="T79" s="61"/>
      <c r="U79" s="26"/>
      <c r="V79" s="71"/>
      <c r="W79" s="61"/>
      <c r="X79" s="54"/>
    </row>
    <row r="80" spans="1:24">
      <c r="A80" s="6" t="s">
        <v>260</v>
      </c>
      <c r="B80" s="6" t="s">
        <v>185</v>
      </c>
      <c r="C80" s="6">
        <v>23.126298999999999</v>
      </c>
      <c r="D80" s="61">
        <f t="shared" ref="D80" si="57">AVERAGE(C80:C82)</f>
        <v>23.060001333333332</v>
      </c>
      <c r="E80" s="26"/>
      <c r="F80" s="61">
        <f>$E$83-D80</f>
        <v>-1.9354724282206952</v>
      </c>
      <c r="G80" s="61">
        <f>100*2^(F80)</f>
        <v>26.143561062599733</v>
      </c>
      <c r="I80" s="6" t="s">
        <v>407</v>
      </c>
      <c r="J80" s="6" t="s">
        <v>312</v>
      </c>
      <c r="K80" s="6">
        <v>29.768837000000001</v>
      </c>
      <c r="L80" s="61">
        <f>AVERAGE(K80:K82)</f>
        <v>29.612977333333333</v>
      </c>
      <c r="M80" s="53"/>
      <c r="N80" s="61">
        <f>M86-L80</f>
        <v>-9.3726364282206944</v>
      </c>
      <c r="O80" s="61">
        <f>100*2^N80</f>
        <v>0.15085346728645035</v>
      </c>
      <c r="P80" s="54"/>
      <c r="Q80" s="6" t="s">
        <v>364</v>
      </c>
      <c r="R80" s="6" t="s">
        <v>306</v>
      </c>
      <c r="S80" s="6">
        <v>31.882999999999999</v>
      </c>
      <c r="T80" s="61">
        <f t="shared" si="54"/>
        <v>31.912573999999999</v>
      </c>
      <c r="U80" s="26"/>
      <c r="V80" s="61">
        <f>E977-T80</f>
        <v>-5.8796120000000016</v>
      </c>
      <c r="W80" s="61">
        <f t="shared" si="55"/>
        <v>1.698479952354524</v>
      </c>
      <c r="X80" s="56"/>
    </row>
    <row r="81" spans="1:24">
      <c r="A81" s="6" t="s">
        <v>261</v>
      </c>
      <c r="B81" s="6" t="s">
        <v>185</v>
      </c>
      <c r="C81" s="6">
        <v>23.053719999999998</v>
      </c>
      <c r="D81" s="61"/>
      <c r="E81" s="26"/>
      <c r="F81" s="61"/>
      <c r="G81" s="61"/>
      <c r="I81" s="6" t="s">
        <v>407</v>
      </c>
      <c r="J81" s="6" t="s">
        <v>312</v>
      </c>
      <c r="K81" s="6">
        <v>29.745808</v>
      </c>
      <c r="L81" s="71"/>
      <c r="M81" s="53"/>
      <c r="N81" s="71"/>
      <c r="O81" s="71"/>
      <c r="P81" s="54"/>
      <c r="Q81" s="6" t="s">
        <v>365</v>
      </c>
      <c r="R81" s="6" t="s">
        <v>306</v>
      </c>
      <c r="T81" s="61"/>
      <c r="U81" s="26"/>
      <c r="V81" s="71"/>
      <c r="W81" s="61"/>
      <c r="X81" s="54"/>
    </row>
    <row r="82" spans="1:24">
      <c r="A82" s="6" t="s">
        <v>262</v>
      </c>
      <c r="B82" s="6" t="s">
        <v>185</v>
      </c>
      <c r="C82" s="6">
        <v>22.999984999999999</v>
      </c>
      <c r="D82" s="61"/>
      <c r="E82" s="26"/>
      <c r="F82" s="61"/>
      <c r="G82" s="61"/>
      <c r="I82" s="6" t="s">
        <v>407</v>
      </c>
      <c r="J82" s="6" t="s">
        <v>312</v>
      </c>
      <c r="K82" s="6">
        <v>29.324287000000002</v>
      </c>
      <c r="L82" s="71"/>
      <c r="M82" s="53"/>
      <c r="N82" s="71"/>
      <c r="O82" s="71"/>
      <c r="P82" s="54"/>
      <c r="Q82" s="6" t="s">
        <v>366</v>
      </c>
      <c r="R82" s="6" t="s">
        <v>306</v>
      </c>
      <c r="S82" s="6">
        <v>31.942148</v>
      </c>
      <c r="T82" s="61"/>
      <c r="U82" s="26"/>
      <c r="V82" s="71"/>
      <c r="W82" s="61"/>
      <c r="X82" s="54"/>
    </row>
    <row r="83" spans="1:24">
      <c r="A83" s="6" t="s">
        <v>263</v>
      </c>
      <c r="B83" s="6" t="s">
        <v>185</v>
      </c>
      <c r="C83" s="6">
        <v>24.345648000000001</v>
      </c>
      <c r="D83" s="61">
        <f t="shared" ref="D83" si="58">AVERAGE(C83:C85)</f>
        <v>24.446456999999999</v>
      </c>
      <c r="E83" s="61">
        <f>D83-LOG(10,2)</f>
        <v>21.124528905112637</v>
      </c>
      <c r="F83" s="26"/>
      <c r="G83" s="26"/>
      <c r="I83" s="6" t="s">
        <v>408</v>
      </c>
      <c r="J83" s="6" t="s">
        <v>312</v>
      </c>
      <c r="K83" s="6">
        <v>23.671700000000001</v>
      </c>
      <c r="L83" s="61">
        <f>AVERAGE(K83:K85)</f>
        <v>23.785388666666666</v>
      </c>
      <c r="M83" s="53"/>
      <c r="N83" s="61">
        <f>M86-L83</f>
        <v>-3.5450477615540272</v>
      </c>
      <c r="O83" s="61">
        <f>100*2^N83</f>
        <v>8.567108905549885</v>
      </c>
      <c r="P83" s="54"/>
      <c r="Q83" s="6" t="s">
        <v>377</v>
      </c>
      <c r="R83" s="6" t="s">
        <v>306</v>
      </c>
      <c r="S83" s="6">
        <v>27.290189999999999</v>
      </c>
      <c r="T83" s="61">
        <f t="shared" si="54"/>
        <v>27.249543666666664</v>
      </c>
      <c r="U83" s="26"/>
      <c r="V83" s="61">
        <f>E986-T83</f>
        <v>-2.9039176666666648</v>
      </c>
      <c r="W83" s="61">
        <f t="shared" si="55"/>
        <v>13.360837359582744</v>
      </c>
      <c r="X83" s="56"/>
    </row>
    <row r="84" spans="1:24">
      <c r="A84" s="6" t="s">
        <v>264</v>
      </c>
      <c r="B84" s="6" t="s">
        <v>185</v>
      </c>
      <c r="C84" s="6">
        <v>24.542975999999999</v>
      </c>
      <c r="D84" s="61"/>
      <c r="E84" s="61"/>
      <c r="F84" s="26"/>
      <c r="G84" s="26"/>
      <c r="I84" s="6" t="s">
        <v>408</v>
      </c>
      <c r="J84" s="6" t="s">
        <v>312</v>
      </c>
      <c r="K84" s="6">
        <v>23.737513</v>
      </c>
      <c r="L84" s="71"/>
      <c r="M84" s="53"/>
      <c r="N84" s="71"/>
      <c r="O84" s="71"/>
      <c r="P84" s="54"/>
      <c r="Q84" s="6" t="s">
        <v>378</v>
      </c>
      <c r="R84" s="6" t="s">
        <v>306</v>
      </c>
      <c r="S84" s="6">
        <v>27.142443</v>
      </c>
      <c r="T84" s="61"/>
      <c r="U84" s="26"/>
      <c r="V84" s="71"/>
      <c r="W84" s="61"/>
      <c r="X84" s="54"/>
    </row>
    <row r="85" spans="1:24">
      <c r="A85" s="6" t="s">
        <v>265</v>
      </c>
      <c r="B85" s="6" t="s">
        <v>185</v>
      </c>
      <c r="C85" s="6">
        <v>24.450747</v>
      </c>
      <c r="D85" s="61"/>
      <c r="E85" s="61"/>
      <c r="F85" s="26"/>
      <c r="G85" s="26"/>
      <c r="I85" s="6" t="s">
        <v>408</v>
      </c>
      <c r="J85" s="6" t="s">
        <v>312</v>
      </c>
      <c r="K85" s="6">
        <v>23.946953000000001</v>
      </c>
      <c r="L85" s="71"/>
      <c r="M85" s="53"/>
      <c r="N85" s="71"/>
      <c r="O85" s="71"/>
      <c r="P85" s="54"/>
      <c r="Q85" s="6" t="s">
        <v>379</v>
      </c>
      <c r="R85" s="6" t="s">
        <v>306</v>
      </c>
      <c r="S85" s="6">
        <v>27.315998</v>
      </c>
      <c r="T85" s="61"/>
      <c r="U85" s="26"/>
      <c r="V85" s="71"/>
      <c r="W85" s="61"/>
      <c r="X85" s="54"/>
    </row>
    <row r="86" spans="1:24">
      <c r="A86" s="6" t="s">
        <v>266</v>
      </c>
      <c r="B86" s="6" t="s">
        <v>185</v>
      </c>
      <c r="C86" s="6">
        <v>27.644815000000001</v>
      </c>
      <c r="D86" s="61">
        <f t="shared" ref="D86" si="59">AVERAGE(C86:C88)</f>
        <v>27.700257666666669</v>
      </c>
      <c r="E86" s="26"/>
      <c r="F86" s="61">
        <f>$E$83-D86</f>
        <v>-6.5757287615540321</v>
      </c>
      <c r="G86" s="61">
        <f>100*2^(F86)</f>
        <v>1.0483550689741126</v>
      </c>
      <c r="I86" s="6" t="s">
        <v>409</v>
      </c>
      <c r="J86" s="6" t="s">
        <v>312</v>
      </c>
      <c r="K86" s="6">
        <v>23.433228</v>
      </c>
      <c r="L86" s="61">
        <f>AVERAGE(K86:K88)</f>
        <v>23.562269000000001</v>
      </c>
      <c r="M86" s="61">
        <f>L86 - LOG(10,2)</f>
        <v>20.240340905112639</v>
      </c>
      <c r="N86" s="53"/>
      <c r="O86" s="53"/>
      <c r="P86" s="54"/>
      <c r="Q86" s="6" t="s">
        <v>319</v>
      </c>
      <c r="R86" s="6" t="s">
        <v>306</v>
      </c>
      <c r="S86" s="6">
        <v>28.489922</v>
      </c>
      <c r="T86" s="61">
        <f t="shared" si="54"/>
        <v>28.4554075</v>
      </c>
      <c r="U86" s="26"/>
      <c r="V86" s="61">
        <f>E995-T86</f>
        <v>-3.4676561666666643</v>
      </c>
      <c r="W86" s="61">
        <f t="shared" si="55"/>
        <v>9.0392308779498656</v>
      </c>
      <c r="X86" s="56"/>
    </row>
    <row r="87" spans="1:24">
      <c r="A87" s="6" t="s">
        <v>267</v>
      </c>
      <c r="B87" s="6" t="s">
        <v>185</v>
      </c>
      <c r="C87" s="6">
        <v>27.707369</v>
      </c>
      <c r="D87" s="61"/>
      <c r="E87" s="26"/>
      <c r="F87" s="61"/>
      <c r="G87" s="61"/>
      <c r="I87" s="6" t="s">
        <v>409</v>
      </c>
      <c r="J87" s="6" t="s">
        <v>312</v>
      </c>
      <c r="K87" s="6">
        <v>23.890695999999998</v>
      </c>
      <c r="L87" s="71"/>
      <c r="M87" s="71"/>
      <c r="N87" s="53"/>
      <c r="O87" s="53"/>
      <c r="P87" s="54"/>
      <c r="Q87" s="6" t="s">
        <v>320</v>
      </c>
      <c r="R87" s="6" t="s">
        <v>306</v>
      </c>
      <c r="T87" s="61"/>
      <c r="U87" s="26"/>
      <c r="V87" s="71"/>
      <c r="W87" s="61"/>
      <c r="X87" s="54"/>
    </row>
    <row r="88" spans="1:24">
      <c r="A88" s="6" t="s">
        <v>268</v>
      </c>
      <c r="B88" s="6" t="s">
        <v>185</v>
      </c>
      <c r="C88" s="6">
        <v>27.748588999999999</v>
      </c>
      <c r="D88" s="61"/>
      <c r="E88" s="26"/>
      <c r="F88" s="61"/>
      <c r="G88" s="61"/>
      <c r="I88" s="6" t="s">
        <v>409</v>
      </c>
      <c r="J88" s="6" t="s">
        <v>312</v>
      </c>
      <c r="K88" s="6">
        <v>23.362883</v>
      </c>
      <c r="L88" s="71"/>
      <c r="M88" s="71"/>
      <c r="N88" s="53"/>
      <c r="O88" s="53"/>
      <c r="P88" s="54"/>
      <c r="Q88" s="6" t="s">
        <v>321</v>
      </c>
      <c r="R88" s="6" t="s">
        <v>306</v>
      </c>
      <c r="S88" s="6">
        <v>28.420893</v>
      </c>
      <c r="T88" s="61"/>
      <c r="U88" s="26"/>
      <c r="V88" s="71"/>
      <c r="W88" s="61"/>
      <c r="X88" s="54"/>
    </row>
    <row r="89" spans="1:24">
      <c r="A89" s="6" t="s">
        <v>269</v>
      </c>
      <c r="B89" s="6" t="s">
        <v>185</v>
      </c>
      <c r="C89" s="6">
        <v>27.142464</v>
      </c>
      <c r="D89" s="61">
        <f t="shared" ref="D89" si="60">AVERAGE(C89:C91)</f>
        <v>27.004094666666663</v>
      </c>
      <c r="E89" s="26"/>
      <c r="F89" s="61">
        <f>$E$83-D89</f>
        <v>-5.8795657615540264</v>
      </c>
      <c r="G89" s="61">
        <f>100*2^(F89)</f>
        <v>1.6985343895916611</v>
      </c>
      <c r="I89" s="6" t="s">
        <v>410</v>
      </c>
      <c r="J89" s="6" t="s">
        <v>312</v>
      </c>
      <c r="K89" s="6">
        <v>27.5</v>
      </c>
      <c r="L89" s="61">
        <f>AVERAGE(K89:K91)</f>
        <v>27.629333333333335</v>
      </c>
      <c r="M89" s="53"/>
      <c r="N89" s="61">
        <f>M95-L89</f>
        <v>-7.8683333333333358</v>
      </c>
      <c r="O89" s="61">
        <f>100*2^N89</f>
        <v>0.42795258180307932</v>
      </c>
      <c r="P89" s="54"/>
      <c r="Q89" s="6" t="s">
        <v>328</v>
      </c>
      <c r="R89" s="6" t="s">
        <v>306</v>
      </c>
      <c r="S89" s="6">
        <v>29.345068000000001</v>
      </c>
      <c r="T89" s="61">
        <f t="shared" si="54"/>
        <v>29.425905333333333</v>
      </c>
      <c r="U89" s="26"/>
      <c r="V89" s="61">
        <f>E1004-T89</f>
        <v>-5.1559018333333313</v>
      </c>
      <c r="W89" s="61">
        <f t="shared" si="55"/>
        <v>2.8049097589764229</v>
      </c>
      <c r="X89" s="56"/>
    </row>
    <row r="90" spans="1:24">
      <c r="A90" s="6" t="s">
        <v>270</v>
      </c>
      <c r="B90" s="6" t="s">
        <v>185</v>
      </c>
      <c r="C90" s="6">
        <v>26.959876999999999</v>
      </c>
      <c r="D90" s="61"/>
      <c r="E90" s="26"/>
      <c r="F90" s="61"/>
      <c r="G90" s="61"/>
      <c r="I90" s="6" t="s">
        <v>410</v>
      </c>
      <c r="J90" s="6" t="s">
        <v>312</v>
      </c>
      <c r="K90" s="6">
        <v>27.629000000000001</v>
      </c>
      <c r="L90" s="71"/>
      <c r="M90" s="53"/>
      <c r="N90" s="71"/>
      <c r="O90" s="71"/>
      <c r="P90" s="54"/>
      <c r="Q90" s="6" t="s">
        <v>329</v>
      </c>
      <c r="R90" s="6" t="s">
        <v>306</v>
      </c>
      <c r="S90" s="6">
        <v>29.401730000000001</v>
      </c>
      <c r="T90" s="61"/>
      <c r="U90" s="26"/>
      <c r="V90" s="71"/>
      <c r="W90" s="61"/>
      <c r="X90" s="54"/>
    </row>
    <row r="91" spans="1:24">
      <c r="A91" s="6" t="s">
        <v>271</v>
      </c>
      <c r="B91" s="6" t="s">
        <v>185</v>
      </c>
      <c r="C91" s="6">
        <v>26.909942999999998</v>
      </c>
      <c r="D91" s="61"/>
      <c r="E91" s="26"/>
      <c r="F91" s="61"/>
      <c r="G91" s="61"/>
      <c r="I91" s="6" t="s">
        <v>410</v>
      </c>
      <c r="J91" s="6" t="s">
        <v>312</v>
      </c>
      <c r="K91" s="6">
        <v>27.759</v>
      </c>
      <c r="L91" s="71"/>
      <c r="M91" s="53"/>
      <c r="N91" s="71"/>
      <c r="O91" s="71"/>
      <c r="P91" s="54"/>
      <c r="Q91" s="6" t="s">
        <v>330</v>
      </c>
      <c r="R91" s="6" t="s">
        <v>306</v>
      </c>
      <c r="S91" s="6">
        <v>29.530918</v>
      </c>
      <c r="T91" s="61"/>
      <c r="U91" s="26"/>
      <c r="V91" s="71"/>
      <c r="W91" s="61"/>
      <c r="X91" s="54"/>
    </row>
    <row r="92" spans="1:24">
      <c r="A92" s="6" t="s">
        <v>272</v>
      </c>
      <c r="B92" s="6" t="s">
        <v>185</v>
      </c>
      <c r="C92" s="6">
        <v>27.882197999999999</v>
      </c>
      <c r="D92" s="61">
        <f t="shared" ref="D92" si="61">AVERAGE(C92:C94)</f>
        <v>27.720147333333333</v>
      </c>
      <c r="E92" s="26"/>
      <c r="F92" s="61">
        <f>$E$83-D92</f>
        <v>-6.5956184282206962</v>
      </c>
      <c r="G92" s="61">
        <f>100*2^(F92)</f>
        <v>1.0340011294713471</v>
      </c>
      <c r="I92" s="6" t="s">
        <v>411</v>
      </c>
      <c r="J92" s="6" t="s">
        <v>312</v>
      </c>
      <c r="K92" s="6">
        <v>20.814</v>
      </c>
      <c r="L92" s="61">
        <f>AVERAGE(K92:K94)</f>
        <v>20.334499999999998</v>
      </c>
      <c r="M92" s="53"/>
      <c r="N92" s="61">
        <f>M95-L92</f>
        <v>-0.57349999999999923</v>
      </c>
      <c r="O92" s="61">
        <f>100*2^N92</f>
        <v>67.198456461135464</v>
      </c>
      <c r="P92" s="54"/>
      <c r="Q92" s="6" t="s">
        <v>343</v>
      </c>
      <c r="R92" s="6" t="s">
        <v>433</v>
      </c>
      <c r="S92" s="6">
        <v>29.522333</v>
      </c>
      <c r="T92" s="61">
        <f t="shared" ref="T92:T101" si="62">AVERAGE(S92:S94)</f>
        <v>30.146632999999998</v>
      </c>
      <c r="U92" s="26"/>
      <c r="V92" s="61">
        <f>E1091-T92</f>
        <v>-12.280794167387821</v>
      </c>
      <c r="W92" s="61">
        <f t="shared" ref="W92:W101" si="63">100*2^V92</f>
        <v>2.0096137105880887E-2</v>
      </c>
    </row>
    <row r="93" spans="1:24">
      <c r="A93" s="6" t="s">
        <v>273</v>
      </c>
      <c r="B93" s="6" t="s">
        <v>185</v>
      </c>
      <c r="C93" s="6">
        <v>27.542337</v>
      </c>
      <c r="D93" s="61"/>
      <c r="E93" s="26"/>
      <c r="F93" s="61"/>
      <c r="G93" s="61"/>
      <c r="I93" s="6" t="s">
        <v>411</v>
      </c>
      <c r="J93" s="6" t="s">
        <v>312</v>
      </c>
      <c r="K93" s="6">
        <v>19.855</v>
      </c>
      <c r="L93" s="71"/>
      <c r="M93" s="53"/>
      <c r="N93" s="71"/>
      <c r="O93" s="71"/>
      <c r="P93" s="54"/>
      <c r="Q93" s="6" t="s">
        <v>344</v>
      </c>
      <c r="R93" s="6" t="s">
        <v>433</v>
      </c>
      <c r="S93" s="6">
        <v>29.766863000000001</v>
      </c>
      <c r="T93" s="61"/>
      <c r="U93" s="26"/>
      <c r="V93" s="71"/>
      <c r="W93" s="61"/>
    </row>
    <row r="94" spans="1:24">
      <c r="A94" s="6" t="s">
        <v>274</v>
      </c>
      <c r="B94" s="6" t="s">
        <v>185</v>
      </c>
      <c r="C94" s="6">
        <v>27.735907000000001</v>
      </c>
      <c r="D94" s="61"/>
      <c r="E94" s="26"/>
      <c r="F94" s="61"/>
      <c r="G94" s="61"/>
      <c r="I94" s="6" t="s">
        <v>411</v>
      </c>
      <c r="J94" s="6" t="s">
        <v>312</v>
      </c>
      <c r="L94" s="71"/>
      <c r="M94" s="53"/>
      <c r="N94" s="71"/>
      <c r="O94" s="71"/>
      <c r="P94" s="54"/>
      <c r="Q94" s="6" t="s">
        <v>345</v>
      </c>
      <c r="R94" s="6" t="s">
        <v>433</v>
      </c>
      <c r="S94" s="6">
        <v>31.150703</v>
      </c>
      <c r="T94" s="61"/>
      <c r="U94" s="26"/>
      <c r="V94" s="71"/>
      <c r="W94" s="61"/>
    </row>
    <row r="95" spans="1:24">
      <c r="A95" s="6" t="s">
        <v>275</v>
      </c>
      <c r="B95" s="6" t="s">
        <v>185</v>
      </c>
      <c r="C95" s="6">
        <v>23.038416000000002</v>
      </c>
      <c r="D95" s="61">
        <f t="shared" ref="D95" si="64">AVERAGE(C95:C97)</f>
        <v>22.999182000000001</v>
      </c>
      <c r="E95" s="26"/>
      <c r="F95" s="61">
        <f>$E$98-D95</f>
        <v>-2.2653074282206944</v>
      </c>
      <c r="G95" s="61">
        <f>100*2^(F95)</f>
        <v>20.80053544690119</v>
      </c>
      <c r="I95" s="6" t="s">
        <v>412</v>
      </c>
      <c r="J95" s="6" t="s">
        <v>312</v>
      </c>
      <c r="K95" s="6">
        <v>19.818999999999999</v>
      </c>
      <c r="L95" s="61">
        <f>AVERAGE(K95:K97)</f>
        <v>19.760999999999999</v>
      </c>
      <c r="M95" s="61">
        <f>L95-$P$4</f>
        <v>19.760999999999999</v>
      </c>
      <c r="N95" s="53"/>
      <c r="O95" s="53"/>
      <c r="P95" s="54"/>
      <c r="Q95" s="6" t="s">
        <v>355</v>
      </c>
      <c r="R95" s="6" t="s">
        <v>433</v>
      </c>
      <c r="S95" s="6">
        <v>29.544239999999999</v>
      </c>
      <c r="T95" s="61">
        <f t="shared" si="62"/>
        <v>29.386561999999998</v>
      </c>
      <c r="U95" s="26"/>
      <c r="V95" s="61">
        <f>E1094-T95</f>
        <v>-11.426055167387826</v>
      </c>
      <c r="W95" s="61">
        <f t="shared" si="63"/>
        <v>3.6342488568636325E-2</v>
      </c>
    </row>
    <row r="96" spans="1:24">
      <c r="A96" s="6" t="s">
        <v>276</v>
      </c>
      <c r="B96" s="6" t="s">
        <v>185</v>
      </c>
      <c r="C96" s="6">
        <v>22.97448</v>
      </c>
      <c r="D96" s="61"/>
      <c r="E96" s="26"/>
      <c r="F96" s="61"/>
      <c r="G96" s="61"/>
      <c r="I96" s="6" t="s">
        <v>412</v>
      </c>
      <c r="J96" s="6" t="s">
        <v>312</v>
      </c>
      <c r="K96" s="6">
        <v>19.706</v>
      </c>
      <c r="L96" s="71"/>
      <c r="M96" s="71"/>
      <c r="N96" s="53"/>
      <c r="O96" s="53"/>
      <c r="P96" s="54"/>
      <c r="Q96" s="6" t="s">
        <v>356</v>
      </c>
      <c r="R96" s="6" t="s">
        <v>433</v>
      </c>
      <c r="S96" s="6">
        <v>29.098116000000001</v>
      </c>
      <c r="T96" s="61"/>
      <c r="U96" s="26"/>
      <c r="V96" s="71"/>
      <c r="W96" s="61"/>
    </row>
    <row r="97" spans="1:23">
      <c r="A97" s="6" t="s">
        <v>277</v>
      </c>
      <c r="B97" s="6" t="s">
        <v>185</v>
      </c>
      <c r="C97" s="6">
        <v>22.984649999999998</v>
      </c>
      <c r="D97" s="61"/>
      <c r="E97" s="26"/>
      <c r="F97" s="61"/>
      <c r="G97" s="61"/>
      <c r="I97" s="6" t="s">
        <v>412</v>
      </c>
      <c r="J97" s="6" t="s">
        <v>312</v>
      </c>
      <c r="K97" s="6">
        <v>19.757999999999999</v>
      </c>
      <c r="L97" s="71"/>
      <c r="M97" s="71"/>
      <c r="N97" s="53"/>
      <c r="O97" s="53"/>
      <c r="P97" s="54"/>
      <c r="Q97" s="6" t="s">
        <v>357</v>
      </c>
      <c r="R97" s="6" t="s">
        <v>433</v>
      </c>
      <c r="S97" s="6">
        <v>29.517330000000001</v>
      </c>
      <c r="T97" s="61"/>
      <c r="U97" s="26"/>
      <c r="V97" s="71"/>
      <c r="W97" s="61"/>
    </row>
    <row r="98" spans="1:23">
      <c r="A98" s="6" t="s">
        <v>278</v>
      </c>
      <c r="B98" s="6" t="s">
        <v>185</v>
      </c>
      <c r="C98" s="6">
        <v>24.095516</v>
      </c>
      <c r="D98" s="61">
        <f t="shared" ref="D98" si="65">AVERAGE(C98:C100)</f>
        <v>24.055802666666668</v>
      </c>
      <c r="E98" s="61">
        <f>D98-LOG(10,2)</f>
        <v>20.733874571779307</v>
      </c>
      <c r="F98" s="26"/>
      <c r="G98" s="26"/>
      <c r="I98" s="6" t="s">
        <v>340</v>
      </c>
      <c r="J98" s="6" t="s">
        <v>312</v>
      </c>
      <c r="K98" s="6">
        <v>26.48676</v>
      </c>
      <c r="L98" s="61">
        <f>AVERAGE(K98:K100)</f>
        <v>26.37285</v>
      </c>
      <c r="M98" s="76"/>
      <c r="N98" s="61">
        <f>M104-L98</f>
        <v>-8.2439767615540269</v>
      </c>
      <c r="O98" s="61">
        <f>100*2^N98</f>
        <v>0.32984940971035781</v>
      </c>
      <c r="P98" s="54"/>
      <c r="Q98" s="6" t="s">
        <v>377</v>
      </c>
      <c r="R98" s="6" t="s">
        <v>433</v>
      </c>
      <c r="S98" s="6">
        <v>28.474534999999999</v>
      </c>
      <c r="T98" s="61">
        <f t="shared" si="62"/>
        <v>28.455002666666662</v>
      </c>
      <c r="U98" s="26"/>
      <c r="V98" s="61">
        <f>E1097-T98</f>
        <v>-9.2235751673878212</v>
      </c>
      <c r="W98" s="61">
        <f t="shared" si="63"/>
        <v>0.16727352436396029</v>
      </c>
    </row>
    <row r="99" spans="1:23">
      <c r="A99" s="6" t="s">
        <v>279</v>
      </c>
      <c r="B99" s="6" t="s">
        <v>185</v>
      </c>
      <c r="C99" s="6">
        <v>24.000765000000001</v>
      </c>
      <c r="D99" s="61"/>
      <c r="E99" s="61"/>
      <c r="F99" s="26"/>
      <c r="G99" s="26"/>
      <c r="I99" s="6" t="s">
        <v>341</v>
      </c>
      <c r="J99" s="6" t="s">
        <v>312</v>
      </c>
      <c r="K99" s="6">
        <v>26.384689999999999</v>
      </c>
      <c r="L99" s="71"/>
      <c r="M99" s="73"/>
      <c r="N99" s="71"/>
      <c r="O99" s="71"/>
      <c r="P99" s="54"/>
      <c r="Q99" s="6" t="s">
        <v>378</v>
      </c>
      <c r="R99" s="6" t="s">
        <v>433</v>
      </c>
      <c r="S99" s="6">
        <v>28.642237000000002</v>
      </c>
      <c r="T99" s="61"/>
      <c r="U99" s="26"/>
      <c r="V99" s="71"/>
      <c r="W99" s="61"/>
    </row>
    <row r="100" spans="1:23">
      <c r="A100" s="6" t="s">
        <v>280</v>
      </c>
      <c r="B100" s="6" t="s">
        <v>185</v>
      </c>
      <c r="C100" s="6">
        <v>24.071127000000001</v>
      </c>
      <c r="D100" s="61"/>
      <c r="E100" s="61"/>
      <c r="F100" s="26"/>
      <c r="G100" s="26"/>
      <c r="I100" s="6" t="s">
        <v>342</v>
      </c>
      <c r="J100" s="6" t="s">
        <v>312</v>
      </c>
      <c r="K100" s="6">
        <v>26.2471</v>
      </c>
      <c r="L100" s="71"/>
      <c r="M100" s="73"/>
      <c r="N100" s="71"/>
      <c r="O100" s="71"/>
      <c r="P100" s="54"/>
      <c r="Q100" s="6" t="s">
        <v>379</v>
      </c>
      <c r="R100" s="6" t="s">
        <v>433</v>
      </c>
      <c r="S100" s="6">
        <v>28.248235999999999</v>
      </c>
      <c r="T100" s="61"/>
      <c r="U100" s="26"/>
      <c r="V100" s="71"/>
      <c r="W100" s="61"/>
    </row>
    <row r="101" spans="1:23">
      <c r="A101" s="6" t="s">
        <v>281</v>
      </c>
      <c r="B101" s="6" t="s">
        <v>185</v>
      </c>
      <c r="C101" s="6">
        <v>27.396073999999999</v>
      </c>
      <c r="D101" s="61">
        <f t="shared" ref="D101" si="66">AVERAGE(C101:C103)</f>
        <v>27.447083000000003</v>
      </c>
      <c r="E101" s="26"/>
      <c r="F101" s="61">
        <f>$E$98-D101</f>
        <v>-6.7132084282206961</v>
      </c>
      <c r="G101" s="61">
        <f>100*2^(F101)</f>
        <v>0.95306582291782238</v>
      </c>
      <c r="I101" s="6" t="s">
        <v>184</v>
      </c>
      <c r="J101" s="6" t="s">
        <v>312</v>
      </c>
      <c r="K101" s="6">
        <v>20.381357000000001</v>
      </c>
      <c r="L101" s="61">
        <f>AVERAGE(K101:K103)</f>
        <v>20.26484566666667</v>
      </c>
      <c r="M101" s="53"/>
      <c r="N101" s="61">
        <f>M104-L101</f>
        <v>-2.1359724282206969</v>
      </c>
      <c r="O101" s="61">
        <f>100*2^N101</f>
        <v>22.751405406826503</v>
      </c>
      <c r="P101" s="54"/>
      <c r="Q101" s="6" t="s">
        <v>319</v>
      </c>
      <c r="R101" s="6" t="s">
        <v>433</v>
      </c>
      <c r="S101" s="6">
        <v>29.740252000000002</v>
      </c>
      <c r="T101" s="61">
        <f t="shared" si="62"/>
        <v>29.421244000000002</v>
      </c>
      <c r="U101" s="26"/>
      <c r="V101" s="61">
        <f>E1100-T101</f>
        <v>-9.4925951673878259</v>
      </c>
      <c r="W101" s="61">
        <f t="shared" si="63"/>
        <v>0.13881746775013748</v>
      </c>
    </row>
    <row r="102" spans="1:23">
      <c r="A102" s="6" t="s">
        <v>282</v>
      </c>
      <c r="B102" s="6" t="s">
        <v>185</v>
      </c>
      <c r="C102" s="6">
        <v>27.491696999999998</v>
      </c>
      <c r="D102" s="61"/>
      <c r="E102" s="26"/>
      <c r="F102" s="61"/>
      <c r="G102" s="61"/>
      <c r="I102" s="6" t="s">
        <v>186</v>
      </c>
      <c r="J102" s="6" t="s">
        <v>312</v>
      </c>
      <c r="K102" s="6">
        <v>20.235903</v>
      </c>
      <c r="L102" s="71"/>
      <c r="M102" s="53"/>
      <c r="N102" s="71"/>
      <c r="O102" s="71"/>
      <c r="P102" s="54"/>
      <c r="Q102" s="6" t="s">
        <v>320</v>
      </c>
      <c r="R102" s="6" t="s">
        <v>433</v>
      </c>
      <c r="S102" s="6">
        <v>29.297910000000002</v>
      </c>
      <c r="T102" s="61"/>
      <c r="U102" s="26"/>
      <c r="V102" s="71"/>
      <c r="W102" s="61"/>
    </row>
    <row r="103" spans="1:23">
      <c r="A103" s="6" t="s">
        <v>283</v>
      </c>
      <c r="B103" s="6" t="s">
        <v>185</v>
      </c>
      <c r="C103" s="6">
        <v>27.453478</v>
      </c>
      <c r="D103" s="61"/>
      <c r="E103" s="26"/>
      <c r="F103" s="61"/>
      <c r="G103" s="61"/>
      <c r="I103" s="6" t="s">
        <v>187</v>
      </c>
      <c r="J103" s="6" t="s">
        <v>312</v>
      </c>
      <c r="K103" s="6">
        <v>20.177277</v>
      </c>
      <c r="L103" s="71"/>
      <c r="M103" s="53"/>
      <c r="N103" s="71"/>
      <c r="O103" s="71"/>
      <c r="P103" s="54"/>
      <c r="Q103" s="6" t="s">
        <v>321</v>
      </c>
      <c r="R103" s="6" t="s">
        <v>433</v>
      </c>
      <c r="S103" s="6">
        <v>29.225570000000001</v>
      </c>
      <c r="T103" s="61"/>
      <c r="U103" s="26"/>
      <c r="V103" s="71"/>
      <c r="W103" s="61"/>
    </row>
    <row r="104" spans="1:23">
      <c r="A104" s="6" t="s">
        <v>284</v>
      </c>
      <c r="B104" s="6" t="s">
        <v>185</v>
      </c>
      <c r="C104" s="6">
        <v>27.223143</v>
      </c>
      <c r="D104" s="61">
        <f t="shared" ref="D104" si="67">AVERAGE(C104:C106)</f>
        <v>27.240492333333332</v>
      </c>
      <c r="E104" s="26"/>
      <c r="F104" s="61">
        <f>$E$98-D104</f>
        <v>-6.5066177615540255</v>
      </c>
      <c r="G104" s="61">
        <f>100*2^(F104)</f>
        <v>1.0997978933286052</v>
      </c>
      <c r="I104" s="6" t="s">
        <v>349</v>
      </c>
      <c r="J104" s="6" t="s">
        <v>312</v>
      </c>
      <c r="K104" s="6">
        <v>21.405756</v>
      </c>
      <c r="L104" s="61">
        <f>AVERAGE(K104:K106)</f>
        <v>21.450801333333334</v>
      </c>
      <c r="M104" s="61">
        <f>L104 - LOG(10,2)</f>
        <v>18.128873238445973</v>
      </c>
      <c r="N104" s="76"/>
      <c r="O104" s="76"/>
      <c r="P104" s="54"/>
      <c r="Q104" s="6" t="s">
        <v>454</v>
      </c>
      <c r="R104" s="6" t="s">
        <v>433</v>
      </c>
      <c r="S104" s="6">
        <v>33.883180000000003</v>
      </c>
      <c r="T104" s="61">
        <f t="shared" ref="T104:T113" si="68">AVERAGE(S104:S106)</f>
        <v>33.640529999999998</v>
      </c>
      <c r="U104" s="26"/>
      <c r="V104" s="61">
        <f>T107-T104</f>
        <v>-9.7011766666666652</v>
      </c>
      <c r="W104" s="61">
        <f t="shared" ref="W104" si="69">100*2^V104</f>
        <v>0.12013092748202343</v>
      </c>
    </row>
    <row r="105" spans="1:23">
      <c r="A105" s="6" t="s">
        <v>285</v>
      </c>
      <c r="B105" s="6" t="s">
        <v>185</v>
      </c>
      <c r="C105" s="6">
        <v>27.114141</v>
      </c>
      <c r="D105" s="61"/>
      <c r="E105" s="26"/>
      <c r="F105" s="61"/>
      <c r="G105" s="61"/>
      <c r="I105" s="6" t="s">
        <v>350</v>
      </c>
      <c r="J105" s="6" t="s">
        <v>312</v>
      </c>
      <c r="K105" s="6">
        <v>21.413996000000001</v>
      </c>
      <c r="L105" s="71"/>
      <c r="M105" s="71"/>
      <c r="N105" s="73"/>
      <c r="O105" s="73"/>
      <c r="P105" s="54"/>
      <c r="Q105" s="6" t="s">
        <v>455</v>
      </c>
      <c r="R105" s="6" t="s">
        <v>433</v>
      </c>
      <c r="T105" s="61"/>
      <c r="U105" s="26"/>
      <c r="V105" s="71"/>
      <c r="W105" s="61"/>
    </row>
    <row r="106" spans="1:23">
      <c r="A106" s="6" t="s">
        <v>286</v>
      </c>
      <c r="B106" s="6" t="s">
        <v>185</v>
      </c>
      <c r="C106" s="6">
        <v>27.384193</v>
      </c>
      <c r="D106" s="61"/>
      <c r="E106" s="26"/>
      <c r="F106" s="61"/>
      <c r="G106" s="61"/>
      <c r="I106" s="6" t="s">
        <v>351</v>
      </c>
      <c r="J106" s="6" t="s">
        <v>312</v>
      </c>
      <c r="K106" s="6">
        <v>21.532651999999999</v>
      </c>
      <c r="L106" s="71"/>
      <c r="M106" s="71"/>
      <c r="N106" s="73"/>
      <c r="O106" s="73"/>
      <c r="P106" s="54"/>
      <c r="Q106" s="6" t="s">
        <v>456</v>
      </c>
      <c r="R106" s="6" t="s">
        <v>433</v>
      </c>
      <c r="S106" s="6">
        <v>33.397880000000001</v>
      </c>
      <c r="T106" s="61"/>
      <c r="U106" s="26"/>
      <c r="V106" s="71"/>
      <c r="W106" s="61"/>
    </row>
    <row r="107" spans="1:23">
      <c r="A107" s="6" t="s">
        <v>287</v>
      </c>
      <c r="B107" s="6" t="s">
        <v>185</v>
      </c>
      <c r="C107" s="6">
        <v>27.430336</v>
      </c>
      <c r="D107" s="61">
        <f t="shared" ref="D107" si="70">AVERAGE(C107:C109)</f>
        <v>27.406430999999998</v>
      </c>
      <c r="E107" s="26"/>
      <c r="F107" s="61">
        <f>$E$98-D107</f>
        <v>-6.6725564282206911</v>
      </c>
      <c r="G107" s="61">
        <f>100*2^(F107)</f>
        <v>0.98030308045469883</v>
      </c>
      <c r="I107" s="6" t="s">
        <v>413</v>
      </c>
      <c r="J107" s="6" t="s">
        <v>185</v>
      </c>
      <c r="K107" s="6">
        <v>27.390224</v>
      </c>
      <c r="L107" s="61">
        <f>AVERAGE(K107:K109)</f>
        <v>27.602033000000002</v>
      </c>
      <c r="M107" s="53"/>
      <c r="N107" s="61">
        <f>M113-L107</f>
        <v>-7.1188854282206968</v>
      </c>
      <c r="O107" s="61">
        <f>100*2^N107</f>
        <v>0.71945220904608775</v>
      </c>
      <c r="P107" s="54"/>
      <c r="Q107" s="6" t="s">
        <v>439</v>
      </c>
      <c r="R107" s="6" t="s">
        <v>433</v>
      </c>
      <c r="S107" s="6">
        <v>24.011382999999999</v>
      </c>
      <c r="T107" s="61">
        <f t="shared" si="68"/>
        <v>23.939353333333333</v>
      </c>
      <c r="U107" s="26"/>
      <c r="V107" s="26"/>
      <c r="W107" s="26"/>
    </row>
    <row r="108" spans="1:23">
      <c r="A108" s="6" t="s">
        <v>288</v>
      </c>
      <c r="B108" s="6" t="s">
        <v>185</v>
      </c>
      <c r="C108" s="6">
        <v>27.451284000000001</v>
      </c>
      <c r="D108" s="61"/>
      <c r="E108" s="26"/>
      <c r="F108" s="61"/>
      <c r="G108" s="61"/>
      <c r="I108" s="6" t="s">
        <v>413</v>
      </c>
      <c r="J108" s="6" t="s">
        <v>185</v>
      </c>
      <c r="K108" s="6">
        <v>27.441721000000001</v>
      </c>
      <c r="L108" s="71"/>
      <c r="M108" s="53"/>
      <c r="N108" s="71"/>
      <c r="O108" s="71"/>
      <c r="P108" s="54"/>
      <c r="Q108" s="6" t="s">
        <v>440</v>
      </c>
      <c r="R108" s="6" t="s">
        <v>433</v>
      </c>
      <c r="S108" s="6">
        <v>23.911992999999999</v>
      </c>
      <c r="T108" s="61"/>
      <c r="U108" s="26"/>
      <c r="V108" s="26"/>
      <c r="W108" s="26"/>
    </row>
    <row r="109" spans="1:23">
      <c r="A109" s="6" t="s">
        <v>289</v>
      </c>
      <c r="B109" s="6" t="s">
        <v>185</v>
      </c>
      <c r="C109" s="6">
        <v>27.337672999999999</v>
      </c>
      <c r="D109" s="61"/>
      <c r="E109" s="26"/>
      <c r="F109" s="61"/>
      <c r="G109" s="61"/>
      <c r="I109" s="6" t="s">
        <v>413</v>
      </c>
      <c r="J109" s="6" t="s">
        <v>185</v>
      </c>
      <c r="K109" s="6">
        <v>27.974153999999999</v>
      </c>
      <c r="L109" s="71"/>
      <c r="M109" s="53"/>
      <c r="N109" s="71"/>
      <c r="O109" s="71"/>
      <c r="P109" s="54"/>
      <c r="Q109" s="6" t="s">
        <v>441</v>
      </c>
      <c r="R109" s="6" t="s">
        <v>433</v>
      </c>
      <c r="S109" s="6">
        <v>23.894684000000002</v>
      </c>
      <c r="T109" s="61"/>
      <c r="U109" s="26"/>
      <c r="V109" s="26"/>
      <c r="W109" s="26"/>
    </row>
    <row r="110" spans="1:23">
      <c r="A110" s="6" t="s">
        <v>290</v>
      </c>
      <c r="B110" s="6" t="s">
        <v>185</v>
      </c>
      <c r="C110" s="6">
        <v>23.457428</v>
      </c>
      <c r="D110" s="61">
        <f t="shared" ref="D110" si="71">AVERAGE(C110:C112)</f>
        <v>23.451784333333336</v>
      </c>
      <c r="E110" s="26"/>
      <c r="F110" s="61">
        <f>$E$113-D110</f>
        <v>-2.6184224282207005</v>
      </c>
      <c r="G110" s="61">
        <f>100*2^(F110)</f>
        <v>16.284570466378224</v>
      </c>
      <c r="I110" s="6" t="s">
        <v>414</v>
      </c>
      <c r="J110" s="6" t="s">
        <v>185</v>
      </c>
      <c r="K110" s="6">
        <v>26.134931999999999</v>
      </c>
      <c r="L110" s="61">
        <f>AVERAGE(K110:K112)</f>
        <v>26.253372666666664</v>
      </c>
      <c r="M110" s="53"/>
      <c r="N110" s="61">
        <f>M113-L110</f>
        <v>-5.7702250948873584</v>
      </c>
      <c r="O110" s="61">
        <f>100*2^N110</f>
        <v>1.8322687081867572</v>
      </c>
      <c r="P110" s="54"/>
      <c r="Q110" s="6" t="s">
        <v>457</v>
      </c>
      <c r="R110" s="6" t="s">
        <v>433</v>
      </c>
      <c r="T110" s="61">
        <f t="shared" si="68"/>
        <v>32.517160500000003</v>
      </c>
      <c r="U110" s="26"/>
      <c r="V110" s="61">
        <f>T113-T110</f>
        <v>-7.1446481666666699</v>
      </c>
      <c r="W110" s="61">
        <f t="shared" ref="W110" si="72">100*2^V110</f>
        <v>0.70671871681264897</v>
      </c>
    </row>
    <row r="111" spans="1:23">
      <c r="A111" s="6" t="s">
        <v>291</v>
      </c>
      <c r="B111" s="6" t="s">
        <v>185</v>
      </c>
      <c r="C111" s="6">
        <v>23.455539999999999</v>
      </c>
      <c r="D111" s="61"/>
      <c r="E111" s="26"/>
      <c r="F111" s="61"/>
      <c r="G111" s="61"/>
      <c r="I111" s="6" t="s">
        <v>414</v>
      </c>
      <c r="J111" s="6" t="s">
        <v>185</v>
      </c>
      <c r="K111" s="6">
        <v>26.301416</v>
      </c>
      <c r="L111" s="71"/>
      <c r="M111" s="53"/>
      <c r="N111" s="71"/>
      <c r="O111" s="71"/>
      <c r="P111" s="54"/>
      <c r="Q111" s="6" t="s">
        <v>458</v>
      </c>
      <c r="R111" s="6" t="s">
        <v>433</v>
      </c>
      <c r="S111" s="6">
        <v>33.035797000000002</v>
      </c>
      <c r="T111" s="61"/>
      <c r="U111" s="26"/>
      <c r="V111" s="71"/>
      <c r="W111" s="61"/>
    </row>
    <row r="112" spans="1:23">
      <c r="A112" s="6" t="s">
        <v>292</v>
      </c>
      <c r="B112" s="6" t="s">
        <v>185</v>
      </c>
      <c r="C112" s="6">
        <v>23.442385000000002</v>
      </c>
      <c r="D112" s="61"/>
      <c r="E112" s="26"/>
      <c r="F112" s="61"/>
      <c r="G112" s="61"/>
      <c r="I112" s="6" t="s">
        <v>414</v>
      </c>
      <c r="J112" s="6" t="s">
        <v>185</v>
      </c>
      <c r="K112" s="6">
        <v>26.32377</v>
      </c>
      <c r="L112" s="71"/>
      <c r="M112" s="53"/>
      <c r="N112" s="71"/>
      <c r="O112" s="71"/>
      <c r="P112" s="54"/>
      <c r="Q112" s="6" t="s">
        <v>459</v>
      </c>
      <c r="R112" s="6" t="s">
        <v>433</v>
      </c>
      <c r="S112" s="6">
        <v>31.998524</v>
      </c>
      <c r="T112" s="61"/>
      <c r="U112" s="26"/>
      <c r="V112" s="71"/>
      <c r="W112" s="61"/>
    </row>
    <row r="113" spans="1:24">
      <c r="A113" s="6" t="s">
        <v>293</v>
      </c>
      <c r="B113" s="6" t="s">
        <v>185</v>
      </c>
      <c r="C113" s="6">
        <v>24.190382</v>
      </c>
      <c r="D113" s="61">
        <f t="shared" ref="D113" si="73">AVERAGE(C113:C115)</f>
        <v>24.155289999999997</v>
      </c>
      <c r="E113" s="61">
        <f>D113-LOG(10,2)</f>
        <v>20.833361905112636</v>
      </c>
      <c r="F113" s="26"/>
      <c r="G113" s="26"/>
      <c r="I113" s="6" t="s">
        <v>415</v>
      </c>
      <c r="J113" s="6" t="s">
        <v>185</v>
      </c>
      <c r="K113" s="6">
        <v>23.321411000000001</v>
      </c>
      <c r="L113" s="61">
        <f>AVERAGE(K113:K115)</f>
        <v>23.805075666666667</v>
      </c>
      <c r="M113" s="61">
        <f>L113 - LOG(10,2)</f>
        <v>20.483147571779305</v>
      </c>
      <c r="N113" s="53"/>
      <c r="O113" s="53"/>
      <c r="P113" s="54"/>
      <c r="Q113" s="6" t="s">
        <v>448</v>
      </c>
      <c r="R113" s="6" t="s">
        <v>433</v>
      </c>
      <c r="S113" s="6">
        <v>25.361393</v>
      </c>
      <c r="T113" s="61">
        <f t="shared" si="68"/>
        <v>25.372512333333333</v>
      </c>
      <c r="U113" s="26"/>
      <c r="V113" s="26"/>
      <c r="W113" s="26"/>
    </row>
    <row r="114" spans="1:24">
      <c r="A114" s="6" t="s">
        <v>294</v>
      </c>
      <c r="B114" s="6" t="s">
        <v>185</v>
      </c>
      <c r="C114" s="6">
        <v>24.118406</v>
      </c>
      <c r="D114" s="61"/>
      <c r="E114" s="61"/>
      <c r="F114" s="26"/>
      <c r="G114" s="26"/>
      <c r="I114" s="6" t="s">
        <v>415</v>
      </c>
      <c r="J114" s="6" t="s">
        <v>185</v>
      </c>
      <c r="K114" s="6">
        <v>23.559732</v>
      </c>
      <c r="L114" s="71"/>
      <c r="M114" s="71"/>
      <c r="N114" s="53"/>
      <c r="O114" s="53"/>
      <c r="P114" s="54"/>
      <c r="Q114" s="6" t="s">
        <v>449</v>
      </c>
      <c r="R114" s="6" t="s">
        <v>433</v>
      </c>
      <c r="S114" s="6">
        <v>25.380828999999999</v>
      </c>
      <c r="T114" s="61"/>
      <c r="U114" s="26"/>
      <c r="V114" s="26"/>
      <c r="W114" s="26"/>
    </row>
    <row r="115" spans="1:24">
      <c r="A115" s="6" t="s">
        <v>295</v>
      </c>
      <c r="B115" s="6" t="s">
        <v>185</v>
      </c>
      <c r="C115" s="6">
        <v>24.157081999999999</v>
      </c>
      <c r="D115" s="61"/>
      <c r="E115" s="61"/>
      <c r="F115" s="26"/>
      <c r="G115" s="26"/>
      <c r="I115" s="6" t="s">
        <v>415</v>
      </c>
      <c r="J115" s="6" t="s">
        <v>185</v>
      </c>
      <c r="K115" s="6">
        <v>24.534084</v>
      </c>
      <c r="L115" s="71"/>
      <c r="M115" s="71"/>
      <c r="N115" s="53"/>
      <c r="O115" s="53"/>
      <c r="P115" s="54"/>
      <c r="Q115" s="6" t="s">
        <v>450</v>
      </c>
      <c r="R115" s="6" t="s">
        <v>433</v>
      </c>
      <c r="S115" s="6">
        <v>25.375315000000001</v>
      </c>
      <c r="T115" s="61"/>
      <c r="U115" s="26"/>
      <c r="V115" s="26"/>
      <c r="W115" s="26"/>
    </row>
    <row r="116" spans="1:24">
      <c r="A116" s="6" t="s">
        <v>296</v>
      </c>
      <c r="B116" s="6" t="s">
        <v>185</v>
      </c>
      <c r="C116" s="6">
        <v>27.36562</v>
      </c>
      <c r="D116" s="61">
        <f t="shared" ref="D116" si="74">AVERAGE(C116:C118)</f>
        <v>27.605294333333333</v>
      </c>
      <c r="E116" s="26"/>
      <c r="F116" s="61">
        <f>$E$113-D116</f>
        <v>-6.7719324282206976</v>
      </c>
      <c r="G116" s="61">
        <f>100*2^(F116)</f>
        <v>0.91505081148069656</v>
      </c>
      <c r="I116" s="6" t="s">
        <v>416</v>
      </c>
      <c r="J116" s="6" t="s">
        <v>185</v>
      </c>
      <c r="K116" s="6">
        <v>27.223461</v>
      </c>
      <c r="L116" s="61">
        <f>AVERAGE(K116:K118)</f>
        <v>27.069917666666669</v>
      </c>
      <c r="M116" s="53"/>
      <c r="N116" s="61">
        <f>M122-L116</f>
        <v>-7.6337127615540297</v>
      </c>
      <c r="O116" s="61">
        <f>100*2^N116</f>
        <v>0.50352783169944726</v>
      </c>
      <c r="P116" s="54"/>
      <c r="Q116" s="6" t="s">
        <v>343</v>
      </c>
      <c r="R116" s="6" t="s">
        <v>311</v>
      </c>
      <c r="S116" s="6">
        <v>31.507245999999999</v>
      </c>
      <c r="T116" s="65">
        <v>31.431275999999997</v>
      </c>
      <c r="U116" s="64"/>
      <c r="V116" s="65">
        <f>E1013-T116</f>
        <v>-7.7023503333333281</v>
      </c>
      <c r="W116" s="61">
        <f t="shared" ref="W116" si="75">100*2^V116</f>
        <v>0.48013295144919571</v>
      </c>
      <c r="X116" s="54"/>
    </row>
    <row r="117" spans="1:24">
      <c r="A117" s="6" t="s">
        <v>297</v>
      </c>
      <c r="B117" s="6" t="s">
        <v>185</v>
      </c>
      <c r="C117" s="6">
        <v>27.677019999999999</v>
      </c>
      <c r="D117" s="61"/>
      <c r="E117" s="26"/>
      <c r="F117" s="61"/>
      <c r="G117" s="61"/>
      <c r="I117" s="6" t="s">
        <v>416</v>
      </c>
      <c r="J117" s="6" t="s">
        <v>185</v>
      </c>
      <c r="K117" s="6">
        <v>26.959994999999999</v>
      </c>
      <c r="L117" s="71"/>
      <c r="M117" s="53"/>
      <c r="N117" s="71"/>
      <c r="O117" s="71"/>
      <c r="P117" s="54"/>
      <c r="Q117" s="6" t="s">
        <v>344</v>
      </c>
      <c r="R117" s="6" t="s">
        <v>311</v>
      </c>
      <c r="S117" s="6">
        <v>31.012383</v>
      </c>
      <c r="T117" s="65"/>
      <c r="U117" s="64"/>
      <c r="V117" s="65"/>
      <c r="W117" s="61"/>
      <c r="X117" s="54"/>
    </row>
    <row r="118" spans="1:24">
      <c r="A118" s="6" t="s">
        <v>298</v>
      </c>
      <c r="B118" s="6" t="s">
        <v>185</v>
      </c>
      <c r="C118" s="6">
        <v>27.773243000000001</v>
      </c>
      <c r="D118" s="61"/>
      <c r="E118" s="26"/>
      <c r="F118" s="61"/>
      <c r="G118" s="61"/>
      <c r="I118" s="6" t="s">
        <v>416</v>
      </c>
      <c r="J118" s="6" t="s">
        <v>185</v>
      </c>
      <c r="K118" s="6">
        <v>27.026297</v>
      </c>
      <c r="L118" s="71"/>
      <c r="M118" s="53"/>
      <c r="N118" s="71"/>
      <c r="O118" s="71"/>
      <c r="P118" s="54"/>
      <c r="Q118" s="6" t="s">
        <v>345</v>
      </c>
      <c r="R118" s="6" t="s">
        <v>311</v>
      </c>
      <c r="S118" s="6">
        <v>31.774198999999999</v>
      </c>
      <c r="T118" s="65"/>
      <c r="U118" s="64"/>
      <c r="V118" s="65"/>
      <c r="W118" s="61"/>
      <c r="X118" s="54"/>
    </row>
    <row r="119" spans="1:24">
      <c r="A119" s="6" t="s">
        <v>299</v>
      </c>
      <c r="B119" s="6" t="s">
        <v>185</v>
      </c>
      <c r="C119" s="6">
        <v>27.060590000000001</v>
      </c>
      <c r="D119" s="61">
        <f t="shared" ref="D119" si="76">AVERAGE(C119:C121)</f>
        <v>27.128834999999999</v>
      </c>
      <c r="E119" s="26"/>
      <c r="F119" s="61">
        <f>$E$113-D119</f>
        <v>-6.2954730948873632</v>
      </c>
      <c r="G119" s="61">
        <f>100*2^(F119)</f>
        <v>1.2731329595730863</v>
      </c>
      <c r="I119" s="6" t="s">
        <v>417</v>
      </c>
      <c r="J119" s="6" t="s">
        <v>185</v>
      </c>
      <c r="K119" s="6">
        <v>26.198017</v>
      </c>
      <c r="L119" s="61">
        <f>AVERAGE(K119:K121)</f>
        <v>26.137383</v>
      </c>
      <c r="M119" s="53"/>
      <c r="N119" s="61">
        <f>M122-L119</f>
        <v>-6.7011780948873607</v>
      </c>
      <c r="O119" s="61">
        <f>100*2^N119</f>
        <v>0.96104646845128505</v>
      </c>
      <c r="P119" s="54"/>
      <c r="Q119" s="6" t="s">
        <v>355</v>
      </c>
      <c r="R119" s="6" t="s">
        <v>311</v>
      </c>
      <c r="S119" s="6">
        <v>30.161722000000001</v>
      </c>
      <c r="T119" s="65">
        <v>30.100056333333331</v>
      </c>
      <c r="U119" s="64"/>
      <c r="V119" s="65">
        <f>E1022-T119</f>
        <v>-6.3606426666666636</v>
      </c>
      <c r="W119" s="61">
        <f t="shared" ref="W119:W131" si="77">100*2^V119</f>
        <v>1.2169024504474497</v>
      </c>
      <c r="X119" s="54"/>
    </row>
    <row r="120" spans="1:24">
      <c r="A120" s="6" t="s">
        <v>300</v>
      </c>
      <c r="B120" s="6" t="s">
        <v>185</v>
      </c>
      <c r="C120" s="6">
        <v>27.225221999999999</v>
      </c>
      <c r="D120" s="61"/>
      <c r="E120" s="26"/>
      <c r="F120" s="61"/>
      <c r="G120" s="61"/>
      <c r="I120" s="6" t="s">
        <v>417</v>
      </c>
      <c r="J120" s="6" t="s">
        <v>185</v>
      </c>
      <c r="K120" s="6">
        <v>26.047630000000002</v>
      </c>
      <c r="L120" s="71"/>
      <c r="M120" s="53"/>
      <c r="N120" s="71"/>
      <c r="O120" s="71"/>
      <c r="P120" s="54"/>
      <c r="Q120" s="6" t="s">
        <v>356</v>
      </c>
      <c r="R120" s="6" t="s">
        <v>311</v>
      </c>
      <c r="S120" s="6">
        <v>29.979043999999998</v>
      </c>
      <c r="T120" s="65"/>
      <c r="U120" s="64"/>
      <c r="V120" s="65"/>
      <c r="W120" s="61"/>
      <c r="X120" s="54"/>
    </row>
    <row r="121" spans="1:24">
      <c r="A121" s="6" t="s">
        <v>301</v>
      </c>
      <c r="B121" s="6" t="s">
        <v>185</v>
      </c>
      <c r="C121" s="6">
        <v>27.100693</v>
      </c>
      <c r="D121" s="61"/>
      <c r="E121" s="26"/>
      <c r="F121" s="61"/>
      <c r="G121" s="61"/>
      <c r="I121" s="6" t="s">
        <v>417</v>
      </c>
      <c r="J121" s="6" t="s">
        <v>185</v>
      </c>
      <c r="K121" s="6">
        <v>26.166502000000001</v>
      </c>
      <c r="L121" s="71"/>
      <c r="M121" s="53"/>
      <c r="N121" s="71"/>
      <c r="O121" s="71"/>
      <c r="P121" s="54"/>
      <c r="Q121" s="6" t="s">
        <v>357</v>
      </c>
      <c r="R121" s="6" t="s">
        <v>311</v>
      </c>
      <c r="S121" s="6">
        <v>30.159403000000001</v>
      </c>
      <c r="T121" s="65"/>
      <c r="U121" s="64"/>
      <c r="V121" s="65"/>
      <c r="W121" s="61"/>
      <c r="X121" s="54"/>
    </row>
    <row r="122" spans="1:24">
      <c r="A122" s="6" t="s">
        <v>302</v>
      </c>
      <c r="B122" s="6" t="s">
        <v>185</v>
      </c>
      <c r="C122" s="6">
        <v>27.990193999999999</v>
      </c>
      <c r="D122" s="61">
        <f t="shared" ref="D122" si="78">AVERAGE(C122:C124)</f>
        <v>27.879040333333332</v>
      </c>
      <c r="E122" s="26"/>
      <c r="F122" s="61">
        <f>$E$113-D122</f>
        <v>-7.0456784282206968</v>
      </c>
      <c r="G122" s="61">
        <f>100*2^(F122)</f>
        <v>0.75690165231594464</v>
      </c>
      <c r="I122" s="6" t="s">
        <v>418</v>
      </c>
      <c r="J122" s="6" t="s">
        <v>185</v>
      </c>
      <c r="K122" s="6">
        <v>22.927198000000001</v>
      </c>
      <c r="L122" s="61">
        <f>AVERAGE(K122:K124)</f>
        <v>22.758133000000001</v>
      </c>
      <c r="M122" s="61">
        <f>L122 - LOG(10,2)</f>
        <v>19.436204905112639</v>
      </c>
      <c r="N122" s="53"/>
      <c r="O122" s="53"/>
      <c r="P122" s="54"/>
      <c r="Q122" s="6" t="s">
        <v>364</v>
      </c>
      <c r="R122" s="6" t="s">
        <v>311</v>
      </c>
      <c r="S122" s="6">
        <v>33.308098000000001</v>
      </c>
      <c r="T122" s="65">
        <v>33.251450333333331</v>
      </c>
      <c r="U122" s="64"/>
      <c r="V122" s="65">
        <f>E1031-T122</f>
        <v>-7.5675513333333342</v>
      </c>
      <c r="W122" s="61">
        <f t="shared" si="77"/>
        <v>0.52715709364413543</v>
      </c>
      <c r="X122" s="54"/>
    </row>
    <row r="123" spans="1:24">
      <c r="A123" s="6" t="s">
        <v>303</v>
      </c>
      <c r="B123" s="6" t="s">
        <v>185</v>
      </c>
      <c r="C123" s="6">
        <v>27.833621999999998</v>
      </c>
      <c r="D123" s="61"/>
      <c r="E123" s="26"/>
      <c r="F123" s="61"/>
      <c r="G123" s="61"/>
      <c r="I123" s="6" t="s">
        <v>418</v>
      </c>
      <c r="J123" s="6" t="s">
        <v>185</v>
      </c>
      <c r="K123" s="6">
        <v>22.754313</v>
      </c>
      <c r="L123" s="71"/>
      <c r="M123" s="71"/>
      <c r="N123" s="53"/>
      <c r="O123" s="53"/>
      <c r="P123" s="54"/>
      <c r="Q123" s="6" t="s">
        <v>365</v>
      </c>
      <c r="R123" s="6" t="s">
        <v>311</v>
      </c>
      <c r="S123" s="6">
        <v>33.480553</v>
      </c>
      <c r="T123" s="65"/>
      <c r="U123" s="64"/>
      <c r="V123" s="65"/>
      <c r="W123" s="61"/>
      <c r="X123" s="54"/>
    </row>
    <row r="124" spans="1:24">
      <c r="A124" s="6" t="s">
        <v>304</v>
      </c>
      <c r="B124" s="6" t="s">
        <v>185</v>
      </c>
      <c r="C124" s="6">
        <v>27.813305</v>
      </c>
      <c r="D124" s="61"/>
      <c r="E124" s="26"/>
      <c r="F124" s="61"/>
      <c r="G124" s="61"/>
      <c r="I124" s="6" t="s">
        <v>418</v>
      </c>
      <c r="J124" s="6" t="s">
        <v>185</v>
      </c>
      <c r="K124" s="6">
        <v>22.592887999999999</v>
      </c>
      <c r="L124" s="71"/>
      <c r="M124" s="71"/>
      <c r="N124" s="53"/>
      <c r="O124" s="53"/>
      <c r="P124" s="54"/>
      <c r="Q124" s="6" t="s">
        <v>366</v>
      </c>
      <c r="R124" s="6" t="s">
        <v>311</v>
      </c>
      <c r="S124" s="6">
        <v>32.965699999999998</v>
      </c>
      <c r="T124" s="65"/>
      <c r="U124" s="64"/>
      <c r="V124" s="65"/>
      <c r="W124" s="61"/>
      <c r="X124" s="54"/>
    </row>
    <row r="125" spans="1:24">
      <c r="A125" s="6" t="s">
        <v>184</v>
      </c>
      <c r="B125" s="6" t="s">
        <v>305</v>
      </c>
      <c r="C125" s="6">
        <v>22.576149000000001</v>
      </c>
      <c r="D125" s="61">
        <f t="shared" ref="D125" si="79">AVERAGE(C125:C127)</f>
        <v>22.496677666666667</v>
      </c>
      <c r="E125" s="26"/>
      <c r="F125" s="61">
        <f>$E$128-D125</f>
        <v>-2.7301137615540263</v>
      </c>
      <c r="G125" s="61">
        <f t="shared" ref="G125" si="80">100*2^(F125)</f>
        <v>15.071409365892302</v>
      </c>
      <c r="I125" s="6" t="s">
        <v>396</v>
      </c>
      <c r="J125" s="6" t="s">
        <v>185</v>
      </c>
      <c r="K125" s="6">
        <v>24.594000000000001</v>
      </c>
      <c r="L125" s="61">
        <f>AVERAGE(K125:K127)</f>
        <v>24.606999999999999</v>
      </c>
      <c r="M125" s="53"/>
      <c r="N125" s="61">
        <f>M131-L125</f>
        <v>-1.2149999999999963</v>
      </c>
      <c r="O125" s="61">
        <f>100*2^(N125)</f>
        <v>43.077307985600974</v>
      </c>
      <c r="P125" s="54"/>
      <c r="Q125" s="6" t="s">
        <v>377</v>
      </c>
      <c r="R125" s="6" t="s">
        <v>311</v>
      </c>
      <c r="S125" s="6">
        <v>28.865244000000001</v>
      </c>
      <c r="T125" s="65">
        <v>28.712291333333336</v>
      </c>
      <c r="U125" s="64"/>
      <c r="V125" s="65">
        <f>E1040-T125</f>
        <v>-5.0500356666666697</v>
      </c>
      <c r="W125" s="61">
        <f t="shared" si="77"/>
        <v>3.0184764034411242</v>
      </c>
      <c r="X125" s="54"/>
    </row>
    <row r="126" spans="1:24">
      <c r="A126" s="6" t="s">
        <v>186</v>
      </c>
      <c r="B126" s="6" t="s">
        <v>305</v>
      </c>
      <c r="C126" s="6">
        <v>22.439544999999999</v>
      </c>
      <c r="D126" s="61"/>
      <c r="E126" s="26"/>
      <c r="F126" s="61"/>
      <c r="G126" s="61"/>
      <c r="I126" s="6" t="s">
        <v>396</v>
      </c>
      <c r="J126" s="6" t="s">
        <v>185</v>
      </c>
      <c r="L126" s="71"/>
      <c r="M126" s="53"/>
      <c r="N126" s="71"/>
      <c r="O126" s="71"/>
      <c r="P126" s="54"/>
      <c r="Q126" s="6" t="s">
        <v>378</v>
      </c>
      <c r="R126" s="6" t="s">
        <v>311</v>
      </c>
      <c r="S126" s="6">
        <v>28.546987999999999</v>
      </c>
      <c r="T126" s="65"/>
      <c r="U126" s="64"/>
      <c r="V126" s="65"/>
      <c r="W126" s="61"/>
      <c r="X126" s="54"/>
    </row>
    <row r="127" spans="1:24">
      <c r="A127" s="6" t="s">
        <v>187</v>
      </c>
      <c r="B127" s="6" t="s">
        <v>305</v>
      </c>
      <c r="C127" s="6">
        <v>22.474339000000001</v>
      </c>
      <c r="D127" s="61"/>
      <c r="E127" s="26"/>
      <c r="F127" s="61"/>
      <c r="G127" s="61"/>
      <c r="I127" s="6" t="s">
        <v>396</v>
      </c>
      <c r="J127" s="6" t="s">
        <v>185</v>
      </c>
      <c r="K127" s="6">
        <v>24.62</v>
      </c>
      <c r="L127" s="71"/>
      <c r="M127" s="53"/>
      <c r="N127" s="71"/>
      <c r="O127" s="71"/>
      <c r="P127" s="54"/>
      <c r="Q127" s="6" t="s">
        <v>379</v>
      </c>
      <c r="R127" s="6" t="s">
        <v>311</v>
      </c>
      <c r="S127" s="6">
        <v>28.724641999999999</v>
      </c>
      <c r="T127" s="65"/>
      <c r="U127" s="64"/>
      <c r="V127" s="65"/>
      <c r="W127" s="61"/>
      <c r="X127" s="54"/>
    </row>
    <row r="128" spans="1:24">
      <c r="A128" s="6" t="s">
        <v>188</v>
      </c>
      <c r="B128" s="6" t="s">
        <v>305</v>
      </c>
      <c r="C128" s="6">
        <v>23.097897</v>
      </c>
      <c r="D128" s="61">
        <f t="shared" ref="D128" si="81">AVERAGE(C128:C130)</f>
        <v>23.088492000000002</v>
      </c>
      <c r="E128" s="61">
        <f>D128-LOG(10,2)</f>
        <v>19.76656390511264</v>
      </c>
      <c r="F128" s="74"/>
      <c r="G128" s="74"/>
      <c r="I128" s="6" t="s">
        <v>397</v>
      </c>
      <c r="J128" s="6" t="s">
        <v>185</v>
      </c>
      <c r="K128" s="6">
        <v>26.917000000000002</v>
      </c>
      <c r="L128" s="61">
        <f>AVERAGE(K128:K130)</f>
        <v>26.9115</v>
      </c>
      <c r="M128" s="53"/>
      <c r="N128" s="61">
        <f>M131-L128</f>
        <v>-3.5194999999999972</v>
      </c>
      <c r="O128" s="61">
        <f>100*2^(N128)</f>
        <v>8.7201695715228311</v>
      </c>
      <c r="P128" s="54"/>
      <c r="Q128" s="6" t="s">
        <v>319</v>
      </c>
      <c r="R128" s="6" t="s">
        <v>311</v>
      </c>
      <c r="S128" s="6">
        <v>29.797948999999999</v>
      </c>
      <c r="T128" s="65">
        <v>29.746582</v>
      </c>
      <c r="U128" s="64"/>
      <c r="V128" s="65">
        <f>E1049-T128</f>
        <v>-5.2360880000000023</v>
      </c>
      <c r="W128" s="61">
        <f t="shared" si="77"/>
        <v>2.6532639241984324</v>
      </c>
      <c r="X128" s="54"/>
    </row>
    <row r="129" spans="1:24">
      <c r="A129" s="6" t="s">
        <v>189</v>
      </c>
      <c r="B129" s="6" t="s">
        <v>305</v>
      </c>
      <c r="C129" s="6">
        <v>23.142983999999998</v>
      </c>
      <c r="D129" s="61"/>
      <c r="E129" s="61"/>
      <c r="F129" s="74"/>
      <c r="G129" s="74"/>
      <c r="I129" s="6" t="s">
        <v>397</v>
      </c>
      <c r="J129" s="6" t="s">
        <v>185</v>
      </c>
      <c r="K129" s="6">
        <v>26.905999999999999</v>
      </c>
      <c r="L129" s="71"/>
      <c r="M129" s="53"/>
      <c r="N129" s="71"/>
      <c r="O129" s="71"/>
      <c r="P129" s="54"/>
      <c r="Q129" s="6" t="s">
        <v>320</v>
      </c>
      <c r="R129" s="6" t="s">
        <v>311</v>
      </c>
      <c r="S129" s="6">
        <v>29.906414000000002</v>
      </c>
      <c r="T129" s="65"/>
      <c r="U129" s="64"/>
      <c r="V129" s="65"/>
      <c r="W129" s="61"/>
      <c r="X129" s="54"/>
    </row>
    <row r="130" spans="1:24">
      <c r="A130" s="6" t="s">
        <v>190</v>
      </c>
      <c r="B130" s="6" t="s">
        <v>305</v>
      </c>
      <c r="C130" s="6">
        <v>23.024595000000001</v>
      </c>
      <c r="D130" s="61"/>
      <c r="E130" s="61"/>
      <c r="F130" s="74"/>
      <c r="G130" s="74"/>
      <c r="I130" s="6" t="s">
        <v>397</v>
      </c>
      <c r="J130" s="6" t="s">
        <v>185</v>
      </c>
      <c r="L130" s="71"/>
      <c r="M130" s="53"/>
      <c r="N130" s="71"/>
      <c r="O130" s="71"/>
      <c r="P130" s="54"/>
      <c r="Q130" s="6" t="s">
        <v>321</v>
      </c>
      <c r="R130" s="6" t="s">
        <v>311</v>
      </c>
      <c r="S130" s="6">
        <v>29.535382999999999</v>
      </c>
      <c r="T130" s="65"/>
      <c r="U130" s="64"/>
      <c r="V130" s="65"/>
      <c r="W130" s="61"/>
      <c r="X130" s="54"/>
    </row>
    <row r="131" spans="1:24">
      <c r="A131" s="6" t="s">
        <v>191</v>
      </c>
      <c r="B131" s="6" t="s">
        <v>305</v>
      </c>
      <c r="C131" s="6">
        <v>29.539356000000002</v>
      </c>
      <c r="D131" s="61">
        <f t="shared" ref="D131" si="82">AVERAGE(C131:C133)</f>
        <v>29.482366333333335</v>
      </c>
      <c r="E131" s="26"/>
      <c r="F131" s="61">
        <f>$E$128-D131</f>
        <v>-9.7158024282206945</v>
      </c>
      <c r="G131" s="61">
        <f t="shared" ref="G131" si="83">100*2^(F131)</f>
        <v>0.11891921594419808</v>
      </c>
      <c r="I131" s="6" t="s">
        <v>406</v>
      </c>
      <c r="J131" s="6" t="s">
        <v>185</v>
      </c>
      <c r="L131" s="61">
        <f>AVERAGE(K131:K133)</f>
        <v>23.392000000000003</v>
      </c>
      <c r="M131" s="61">
        <f>L131-$P$4</f>
        <v>23.392000000000003</v>
      </c>
      <c r="N131" s="53"/>
      <c r="O131" s="53"/>
      <c r="P131" s="54"/>
      <c r="Q131" s="6" t="s">
        <v>451</v>
      </c>
      <c r="R131" s="6" t="s">
        <v>311</v>
      </c>
      <c r="S131" s="6">
        <v>31.206669999999999</v>
      </c>
      <c r="T131" s="65">
        <v>31.260575000000003</v>
      </c>
      <c r="U131" s="64"/>
      <c r="V131" s="65">
        <f>E1058-T131</f>
        <v>-7.204262333333336</v>
      </c>
      <c r="W131" s="61">
        <f t="shared" si="77"/>
        <v>0.67811123683138885</v>
      </c>
      <c r="X131" s="54"/>
    </row>
    <row r="132" spans="1:24">
      <c r="A132" s="6" t="s">
        <v>192</v>
      </c>
      <c r="B132" s="6" t="s">
        <v>305</v>
      </c>
      <c r="C132" s="6">
        <v>29.392745999999999</v>
      </c>
      <c r="D132" s="61"/>
      <c r="E132" s="26"/>
      <c r="F132" s="61"/>
      <c r="G132" s="61"/>
      <c r="I132" s="6" t="s">
        <v>406</v>
      </c>
      <c r="J132" s="6" t="s">
        <v>185</v>
      </c>
      <c r="K132" s="6">
        <v>23.405000000000001</v>
      </c>
      <c r="L132" s="71"/>
      <c r="M132" s="71"/>
      <c r="N132" s="53"/>
      <c r="O132" s="53"/>
      <c r="P132" s="54"/>
      <c r="Q132" s="6" t="s">
        <v>452</v>
      </c>
      <c r="R132" s="6" t="s">
        <v>311</v>
      </c>
      <c r="S132" s="6">
        <v>31.530743000000001</v>
      </c>
      <c r="T132" s="65"/>
      <c r="U132" s="64"/>
      <c r="V132" s="65"/>
      <c r="W132" s="61"/>
      <c r="X132" s="54"/>
    </row>
    <row r="133" spans="1:24">
      <c r="A133" s="6" t="s">
        <v>193</v>
      </c>
      <c r="B133" s="6" t="s">
        <v>305</v>
      </c>
      <c r="C133" s="6">
        <v>29.514997000000001</v>
      </c>
      <c r="D133" s="61"/>
      <c r="E133" s="26"/>
      <c r="F133" s="61"/>
      <c r="G133" s="61"/>
      <c r="I133" s="6" t="s">
        <v>406</v>
      </c>
      <c r="J133" s="6" t="s">
        <v>185</v>
      </c>
      <c r="K133" s="6">
        <v>23.379000000000001</v>
      </c>
      <c r="L133" s="71"/>
      <c r="M133" s="71"/>
      <c r="N133" s="53"/>
      <c r="O133" s="53"/>
      <c r="P133" s="54"/>
      <c r="Q133" s="6" t="s">
        <v>453</v>
      </c>
      <c r="R133" s="6" t="s">
        <v>311</v>
      </c>
      <c r="S133" s="6">
        <v>31.044312000000001</v>
      </c>
      <c r="T133" s="65"/>
      <c r="U133" s="64"/>
      <c r="V133" s="65"/>
      <c r="W133" s="61"/>
      <c r="X133" s="54"/>
    </row>
    <row r="134" spans="1:24">
      <c r="A134" s="6" t="s">
        <v>194</v>
      </c>
      <c r="B134" s="6" t="s">
        <v>305</v>
      </c>
      <c r="C134" s="6">
        <v>28.190645</v>
      </c>
      <c r="D134" s="61">
        <f t="shared" ref="D134" si="84">AVERAGE(C134:C136)</f>
        <v>28.309107333333333</v>
      </c>
      <c r="E134" s="26"/>
      <c r="F134" s="61">
        <f>$E$128-D134</f>
        <v>-8.5425434282206929</v>
      </c>
      <c r="G134" s="61">
        <f t="shared" ref="G134" si="85">100*2^(F134)</f>
        <v>0.26818728816854553</v>
      </c>
      <c r="I134" s="6" t="s">
        <v>340</v>
      </c>
      <c r="J134" s="6" t="s">
        <v>185</v>
      </c>
      <c r="K134" s="6">
        <v>26.360312</v>
      </c>
      <c r="L134" s="61">
        <f>AVERAGE(K134:K136)</f>
        <v>26.394136333333336</v>
      </c>
      <c r="M134" s="53"/>
      <c r="N134" s="61">
        <f>M140-L134</f>
        <v>-2.3449706666666685</v>
      </c>
      <c r="O134" s="61">
        <f>100*2^N134</f>
        <v>19.683099613188272</v>
      </c>
      <c r="P134" s="54"/>
      <c r="Q134" s="54"/>
    </row>
    <row r="135" spans="1:24">
      <c r="A135" s="6" t="s">
        <v>195</v>
      </c>
      <c r="B135" s="6" t="s">
        <v>305</v>
      </c>
      <c r="C135" s="6">
        <v>28.329215999999999</v>
      </c>
      <c r="D135" s="61"/>
      <c r="E135" s="26"/>
      <c r="F135" s="61"/>
      <c r="G135" s="61"/>
      <c r="I135" s="6" t="s">
        <v>341</v>
      </c>
      <c r="J135" s="6" t="s">
        <v>185</v>
      </c>
      <c r="K135" s="6">
        <v>26.417175</v>
      </c>
      <c r="L135" s="71"/>
      <c r="M135" s="53"/>
      <c r="N135" s="71"/>
      <c r="O135" s="71"/>
      <c r="P135" s="54"/>
      <c r="Q135" s="54"/>
    </row>
    <row r="136" spans="1:24">
      <c r="A136" s="6" t="s">
        <v>196</v>
      </c>
      <c r="B136" s="6" t="s">
        <v>305</v>
      </c>
      <c r="C136" s="6">
        <v>28.407461000000001</v>
      </c>
      <c r="D136" s="61"/>
      <c r="E136" s="26"/>
      <c r="F136" s="61"/>
      <c r="G136" s="61"/>
      <c r="I136" s="6" t="s">
        <v>342</v>
      </c>
      <c r="J136" s="6" t="s">
        <v>185</v>
      </c>
      <c r="K136" s="6">
        <v>26.404921999999999</v>
      </c>
      <c r="L136" s="71"/>
      <c r="M136" s="53"/>
      <c r="N136" s="71"/>
      <c r="O136" s="71"/>
      <c r="P136" s="54"/>
      <c r="Q136" s="54"/>
    </row>
    <row r="137" spans="1:24">
      <c r="A137" s="6" t="s">
        <v>197</v>
      </c>
      <c r="B137" s="6" t="s">
        <v>305</v>
      </c>
      <c r="C137" s="6">
        <v>28.801497000000001</v>
      </c>
      <c r="D137" s="61">
        <f t="shared" ref="D137" si="86">AVERAGE(C137:C139)</f>
        <v>28.813098333333333</v>
      </c>
      <c r="E137" s="26"/>
      <c r="F137" s="61">
        <f>$E$128-D137</f>
        <v>-9.0465344282206921</v>
      </c>
      <c r="G137" s="61">
        <f t="shared" ref="G137" si="87">100*2^(F137)</f>
        <v>0.18911317251165072</v>
      </c>
      <c r="I137" s="6" t="s">
        <v>184</v>
      </c>
      <c r="J137" s="6" t="s">
        <v>185</v>
      </c>
      <c r="K137" s="6">
        <v>24.026668999999998</v>
      </c>
      <c r="L137" s="61">
        <f>AVERAGE(K137:K139)</f>
        <v>24.029442666666665</v>
      </c>
      <c r="M137" s="53"/>
      <c r="N137" s="61">
        <f>M140-L137</f>
        <v>1.97230000000026E-2</v>
      </c>
      <c r="O137" s="61">
        <f>100*2^N137</f>
        <v>101.37648164646511</v>
      </c>
      <c r="P137" s="54"/>
      <c r="Q137" s="54"/>
    </row>
    <row r="138" spans="1:24">
      <c r="A138" s="6" t="s">
        <v>198</v>
      </c>
      <c r="B138" s="6" t="s">
        <v>305</v>
      </c>
      <c r="C138" s="6">
        <v>28.957917999999999</v>
      </c>
      <c r="D138" s="61"/>
      <c r="E138" s="26"/>
      <c r="F138" s="61"/>
      <c r="G138" s="61"/>
      <c r="I138" s="6" t="s">
        <v>186</v>
      </c>
      <c r="J138" s="6" t="s">
        <v>185</v>
      </c>
      <c r="K138" s="6">
        <v>23.991143999999998</v>
      </c>
      <c r="L138" s="71"/>
      <c r="M138" s="53"/>
      <c r="N138" s="71"/>
      <c r="O138" s="71"/>
      <c r="P138" s="54"/>
      <c r="Q138" s="54"/>
    </row>
    <row r="139" spans="1:24">
      <c r="A139" s="6" t="s">
        <v>199</v>
      </c>
      <c r="B139" s="6" t="s">
        <v>305</v>
      </c>
      <c r="C139" s="6">
        <v>28.679880000000001</v>
      </c>
      <c r="D139" s="61"/>
      <c r="E139" s="26"/>
      <c r="F139" s="61"/>
      <c r="G139" s="61"/>
      <c r="I139" s="6" t="s">
        <v>187</v>
      </c>
      <c r="J139" s="6" t="s">
        <v>185</v>
      </c>
      <c r="K139" s="6">
        <v>24.070515</v>
      </c>
      <c r="L139" s="71"/>
      <c r="M139" s="53"/>
      <c r="N139" s="71"/>
      <c r="O139" s="71"/>
      <c r="P139" s="54"/>
      <c r="Q139" s="54"/>
    </row>
    <row r="140" spans="1:24">
      <c r="A140" s="6" t="s">
        <v>200</v>
      </c>
      <c r="B140" s="6" t="s">
        <v>305</v>
      </c>
      <c r="C140" s="6">
        <v>22.838246999999999</v>
      </c>
      <c r="D140" s="61">
        <f t="shared" ref="D140" si="88">AVERAGE(C140:C142)</f>
        <v>22.918895666666668</v>
      </c>
      <c r="E140" s="26"/>
      <c r="F140" s="61">
        <f>$E$143-D140</f>
        <v>-2.5487620948873584</v>
      </c>
      <c r="G140" s="61">
        <f t="shared" ref="G140" si="89">100*2^(F140)</f>
        <v>17.090161140171222</v>
      </c>
      <c r="I140" s="6" t="s">
        <v>349</v>
      </c>
      <c r="J140" s="6" t="s">
        <v>185</v>
      </c>
      <c r="K140" s="6">
        <v>24.081593000000002</v>
      </c>
      <c r="L140" s="61">
        <f>AVERAGE(K140:K142)</f>
        <v>24.049165666666667</v>
      </c>
      <c r="M140" s="61">
        <f>L140-$P$4</f>
        <v>24.049165666666667</v>
      </c>
      <c r="N140" s="76"/>
      <c r="O140" s="76"/>
      <c r="P140" s="54"/>
      <c r="Q140" s="54"/>
    </row>
    <row r="141" spans="1:24">
      <c r="A141" s="6" t="s">
        <v>201</v>
      </c>
      <c r="B141" s="6" t="s">
        <v>305</v>
      </c>
      <c r="C141" s="6">
        <v>23.068663000000001</v>
      </c>
      <c r="D141" s="61"/>
      <c r="E141" s="26"/>
      <c r="F141" s="61"/>
      <c r="G141" s="61"/>
      <c r="I141" s="6" t="s">
        <v>350</v>
      </c>
      <c r="J141" s="6" t="s">
        <v>185</v>
      </c>
      <c r="K141" s="6">
        <v>24.005604000000002</v>
      </c>
      <c r="L141" s="71"/>
      <c r="M141" s="71"/>
      <c r="N141" s="73"/>
      <c r="O141" s="73"/>
      <c r="P141" s="54"/>
      <c r="Q141" s="54"/>
    </row>
    <row r="142" spans="1:24">
      <c r="A142" s="6" t="s">
        <v>202</v>
      </c>
      <c r="B142" s="6" t="s">
        <v>305</v>
      </c>
      <c r="C142" s="6">
        <v>22.849777</v>
      </c>
      <c r="D142" s="61"/>
      <c r="E142" s="26"/>
      <c r="F142" s="61"/>
      <c r="G142" s="61"/>
      <c r="I142" s="6" t="s">
        <v>351</v>
      </c>
      <c r="J142" s="6" t="s">
        <v>185</v>
      </c>
      <c r="K142" s="6">
        <v>24.060300000000002</v>
      </c>
      <c r="L142" s="71"/>
      <c r="M142" s="71"/>
      <c r="N142" s="73"/>
      <c r="O142" s="73"/>
      <c r="P142" s="54"/>
      <c r="Q142" s="54"/>
    </row>
    <row r="143" spans="1:24">
      <c r="A143" s="6" t="s">
        <v>203</v>
      </c>
      <c r="B143" s="6" t="s">
        <v>305</v>
      </c>
      <c r="C143" s="6">
        <v>23.672197000000001</v>
      </c>
      <c r="D143" s="61">
        <f t="shared" ref="D143" si="90">AVERAGE(C143:C145)</f>
        <v>23.692061666666671</v>
      </c>
      <c r="E143" s="61">
        <f>D143-LOG(10,2)</f>
        <v>20.370133571779309</v>
      </c>
      <c r="F143" s="74"/>
      <c r="G143" s="74"/>
      <c r="I143" s="6" t="s">
        <v>352</v>
      </c>
      <c r="J143" s="6" t="s">
        <v>185</v>
      </c>
      <c r="K143" s="6">
        <v>26.183879999999998</v>
      </c>
      <c r="L143" s="61">
        <f>AVERAGE(K143:K145)</f>
        <v>26.092021333333332</v>
      </c>
      <c r="M143" s="53"/>
      <c r="N143" s="61">
        <f>M149-L143</f>
        <v>-1.6584813333333344</v>
      </c>
      <c r="O143" s="61">
        <f>100*2^N143</f>
        <v>31.677242655755332</v>
      </c>
      <c r="P143" s="54"/>
      <c r="Q143" s="54"/>
    </row>
    <row r="144" spans="1:24">
      <c r="A144" s="6" t="s">
        <v>204</v>
      </c>
      <c r="B144" s="6" t="s">
        <v>305</v>
      </c>
      <c r="C144" s="6">
        <v>23.749424000000001</v>
      </c>
      <c r="D144" s="61"/>
      <c r="E144" s="61"/>
      <c r="F144" s="74"/>
      <c r="G144" s="74"/>
      <c r="I144" s="6" t="s">
        <v>353</v>
      </c>
      <c r="J144" s="6" t="s">
        <v>185</v>
      </c>
      <c r="K144" s="6">
        <v>26.123922</v>
      </c>
      <c r="L144" s="71"/>
      <c r="M144" s="53"/>
      <c r="N144" s="71"/>
      <c r="O144" s="71"/>
      <c r="P144" s="54"/>
      <c r="Q144" s="54"/>
    </row>
    <row r="145" spans="1:17">
      <c r="A145" s="6" t="s">
        <v>205</v>
      </c>
      <c r="B145" s="6" t="s">
        <v>305</v>
      </c>
      <c r="C145" s="6">
        <v>23.654564000000001</v>
      </c>
      <c r="D145" s="61"/>
      <c r="E145" s="61"/>
      <c r="F145" s="74"/>
      <c r="G145" s="74"/>
      <c r="I145" s="6" t="s">
        <v>354</v>
      </c>
      <c r="J145" s="6" t="s">
        <v>185</v>
      </c>
      <c r="K145" s="6">
        <v>25.968261999999999</v>
      </c>
      <c r="L145" s="71"/>
      <c r="M145" s="53"/>
      <c r="N145" s="71"/>
      <c r="O145" s="71"/>
      <c r="P145" s="54"/>
      <c r="Q145" s="54"/>
    </row>
    <row r="146" spans="1:17">
      <c r="A146" s="6" t="s">
        <v>206</v>
      </c>
      <c r="B146" s="6" t="s">
        <v>305</v>
      </c>
      <c r="C146" s="6">
        <v>29.323587</v>
      </c>
      <c r="D146" s="61">
        <f t="shared" ref="D146" si="91">AVERAGE(C146:C148)</f>
        <v>29.382251333333333</v>
      </c>
      <c r="E146" s="26"/>
      <c r="F146" s="61">
        <f>$E$143-D146</f>
        <v>-9.0121177615540233</v>
      </c>
      <c r="G146" s="61">
        <f t="shared" ref="G146" si="92">100*2^(F146)</f>
        <v>0.19367886407885618</v>
      </c>
      <c r="I146" s="6" t="s">
        <v>200</v>
      </c>
      <c r="J146" s="6" t="s">
        <v>185</v>
      </c>
      <c r="K146" s="6">
        <v>23.775724</v>
      </c>
      <c r="L146" s="61">
        <f>AVERAGE(K146:K148)</f>
        <v>23.824821333333333</v>
      </c>
      <c r="M146" s="53"/>
      <c r="N146" s="61">
        <f>M149-L146</f>
        <v>0.60871866666666463</v>
      </c>
      <c r="O146" s="61">
        <f>100*2^N146</f>
        <v>152.49042596850597</v>
      </c>
      <c r="P146" s="54"/>
      <c r="Q146" s="54"/>
    </row>
    <row r="147" spans="1:17">
      <c r="A147" s="6" t="s">
        <v>207</v>
      </c>
      <c r="B147" s="6" t="s">
        <v>305</v>
      </c>
      <c r="C147" s="6">
        <v>29.45626</v>
      </c>
      <c r="D147" s="61"/>
      <c r="E147" s="26"/>
      <c r="F147" s="61"/>
      <c r="G147" s="61"/>
      <c r="I147" s="6" t="s">
        <v>201</v>
      </c>
      <c r="J147" s="6" t="s">
        <v>185</v>
      </c>
      <c r="K147" s="6">
        <v>23.741589999999999</v>
      </c>
      <c r="L147" s="71"/>
      <c r="M147" s="53"/>
      <c r="N147" s="71"/>
      <c r="O147" s="71"/>
      <c r="P147" s="54"/>
      <c r="Q147" s="54"/>
    </row>
    <row r="148" spans="1:17">
      <c r="A148" s="6" t="s">
        <v>208</v>
      </c>
      <c r="B148" s="6" t="s">
        <v>305</v>
      </c>
      <c r="C148" s="6">
        <v>29.366907000000001</v>
      </c>
      <c r="D148" s="61"/>
      <c r="E148" s="26"/>
      <c r="F148" s="61"/>
      <c r="G148" s="61"/>
      <c r="I148" s="6" t="s">
        <v>202</v>
      </c>
      <c r="J148" s="6" t="s">
        <v>185</v>
      </c>
      <c r="K148" s="6">
        <v>23.957149999999999</v>
      </c>
      <c r="L148" s="71"/>
      <c r="M148" s="53"/>
      <c r="N148" s="71"/>
      <c r="O148" s="71"/>
      <c r="P148" s="54"/>
      <c r="Q148" s="54"/>
    </row>
    <row r="149" spans="1:17">
      <c r="A149" s="6" t="s">
        <v>209</v>
      </c>
      <c r="B149" s="6" t="s">
        <v>305</v>
      </c>
      <c r="C149" s="6">
        <v>27.815463999999999</v>
      </c>
      <c r="D149" s="61">
        <f t="shared" ref="D149" si="93">AVERAGE(C149:C151)</f>
        <v>27.945705999999998</v>
      </c>
      <c r="E149" s="26"/>
      <c r="F149" s="61">
        <f>$E$143-D149</f>
        <v>-7.5755724282206884</v>
      </c>
      <c r="G149" s="61">
        <f t="shared" ref="G149" si="94">100*2^(F149)</f>
        <v>0.52423433849553114</v>
      </c>
      <c r="I149" s="6" t="s">
        <v>361</v>
      </c>
      <c r="J149" s="6" t="s">
        <v>185</v>
      </c>
      <c r="K149" s="6">
        <v>24.331113999999999</v>
      </c>
      <c r="L149" s="61">
        <f>AVERAGE(K149:K151)</f>
        <v>24.433539999999997</v>
      </c>
      <c r="M149" s="61">
        <f>L149-$P$4</f>
        <v>24.433539999999997</v>
      </c>
      <c r="N149" s="76"/>
      <c r="O149" s="76"/>
      <c r="P149" s="54"/>
      <c r="Q149" s="54"/>
    </row>
    <row r="150" spans="1:17">
      <c r="A150" s="6" t="s">
        <v>210</v>
      </c>
      <c r="B150" s="6" t="s">
        <v>305</v>
      </c>
      <c r="C150" s="6">
        <v>28.132867999999998</v>
      </c>
      <c r="D150" s="61"/>
      <c r="E150" s="26"/>
      <c r="F150" s="61"/>
      <c r="G150" s="61"/>
      <c r="I150" s="6" t="s">
        <v>362</v>
      </c>
      <c r="J150" s="6" t="s">
        <v>185</v>
      </c>
      <c r="K150" s="6">
        <v>24.474088999999999</v>
      </c>
      <c r="L150" s="71"/>
      <c r="M150" s="71"/>
      <c r="N150" s="73"/>
      <c r="O150" s="73"/>
      <c r="P150" s="54"/>
      <c r="Q150" s="54"/>
    </row>
    <row r="151" spans="1:17">
      <c r="A151" s="6" t="s">
        <v>211</v>
      </c>
      <c r="B151" s="6" t="s">
        <v>305</v>
      </c>
      <c r="C151" s="6">
        <v>27.888786</v>
      </c>
      <c r="D151" s="61"/>
      <c r="E151" s="26"/>
      <c r="F151" s="61"/>
      <c r="G151" s="61"/>
      <c r="I151" s="6" t="s">
        <v>363</v>
      </c>
      <c r="J151" s="6" t="s">
        <v>185</v>
      </c>
      <c r="K151" s="6">
        <v>24.495417</v>
      </c>
      <c r="L151" s="71"/>
      <c r="M151" s="71"/>
      <c r="N151" s="73"/>
      <c r="O151" s="73"/>
      <c r="P151" s="54"/>
      <c r="Q151" s="54"/>
    </row>
    <row r="152" spans="1:17">
      <c r="A152" s="6" t="s">
        <v>212</v>
      </c>
      <c r="B152" s="6" t="s">
        <v>305</v>
      </c>
      <c r="C152" s="6">
        <v>29.369613999999999</v>
      </c>
      <c r="D152" s="61">
        <f t="shared" ref="D152" si="95">AVERAGE(C152:C154)</f>
        <v>29.492052333333334</v>
      </c>
      <c r="E152" s="26"/>
      <c r="F152" s="61">
        <f>$E$143-D152</f>
        <v>-9.1219187615540243</v>
      </c>
      <c r="G152" s="61">
        <f t="shared" ref="G152" si="96">100*2^(F152)</f>
        <v>0.17948527912187295</v>
      </c>
      <c r="I152" s="6" t="s">
        <v>399</v>
      </c>
      <c r="J152" s="6" t="s">
        <v>185</v>
      </c>
      <c r="K152" s="6">
        <v>27.143000000000001</v>
      </c>
      <c r="L152" s="61">
        <f>AVERAGE(K152:K154)</f>
        <v>27.146573333333333</v>
      </c>
      <c r="M152" s="53"/>
      <c r="N152" s="61">
        <f>M158-L152</f>
        <v>-1.3854929999999968</v>
      </c>
      <c r="O152" s="61">
        <f>100*2^N152</f>
        <v>38.275868002974214</v>
      </c>
      <c r="P152" s="54"/>
      <c r="Q152" s="54"/>
    </row>
    <row r="153" spans="1:17">
      <c r="A153" s="6" t="s">
        <v>213</v>
      </c>
      <c r="B153" s="6" t="s">
        <v>305</v>
      </c>
      <c r="C153" s="6">
        <v>29.497347000000001</v>
      </c>
      <c r="D153" s="61"/>
      <c r="E153" s="26"/>
      <c r="F153" s="61"/>
      <c r="G153" s="61"/>
      <c r="I153" s="6" t="s">
        <v>400</v>
      </c>
      <c r="J153" s="6" t="s">
        <v>185</v>
      </c>
      <c r="K153" s="6">
        <v>27.182102</v>
      </c>
      <c r="L153" s="71"/>
      <c r="M153" s="53"/>
      <c r="N153" s="71"/>
      <c r="O153" s="71"/>
      <c r="P153" s="54"/>
      <c r="Q153" s="54"/>
    </row>
    <row r="154" spans="1:17">
      <c r="A154" s="6" t="s">
        <v>214</v>
      </c>
      <c r="B154" s="6" t="s">
        <v>305</v>
      </c>
      <c r="C154" s="6">
        <v>29.609196000000001</v>
      </c>
      <c r="D154" s="61"/>
      <c r="E154" s="26"/>
      <c r="F154" s="61"/>
      <c r="G154" s="61"/>
      <c r="I154" s="6" t="s">
        <v>401</v>
      </c>
      <c r="J154" s="6" t="s">
        <v>185</v>
      </c>
      <c r="K154" s="6">
        <v>27.114618</v>
      </c>
      <c r="L154" s="71"/>
      <c r="M154" s="53"/>
      <c r="N154" s="71"/>
      <c r="O154" s="71"/>
      <c r="P154" s="54"/>
      <c r="Q154" s="54"/>
    </row>
    <row r="155" spans="1:17">
      <c r="A155" s="6" t="s">
        <v>215</v>
      </c>
      <c r="B155" s="6" t="s">
        <v>305</v>
      </c>
      <c r="C155" s="6">
        <v>23.095009999999998</v>
      </c>
      <c r="D155" s="61">
        <f t="shared" ref="D155" si="97">AVERAGE(C155:C157)</f>
        <v>23.182810333333332</v>
      </c>
      <c r="E155" s="26"/>
      <c r="F155" s="61">
        <f>$E$158-D155</f>
        <v>-2.5350830948873622</v>
      </c>
      <c r="G155" s="61">
        <f t="shared" ref="G155" si="98">100*2^(F155)</f>
        <v>17.252973169570168</v>
      </c>
      <c r="I155" s="6" t="s">
        <v>215</v>
      </c>
      <c r="J155" s="6" t="s">
        <v>185</v>
      </c>
      <c r="K155" s="6">
        <v>23.857008</v>
      </c>
      <c r="L155" s="61">
        <f>AVERAGE(K155:K157)</f>
        <v>23.817997666666667</v>
      </c>
      <c r="M155" s="53"/>
      <c r="N155" s="61">
        <f>M158-L155</f>
        <v>1.943082666666669</v>
      </c>
      <c r="O155" s="61">
        <f>100*2^N155</f>
        <v>384.52640415140309</v>
      </c>
      <c r="P155" s="54"/>
      <c r="Q155" s="54"/>
    </row>
    <row r="156" spans="1:17">
      <c r="A156" s="6" t="s">
        <v>216</v>
      </c>
      <c r="B156" s="6" t="s">
        <v>305</v>
      </c>
      <c r="C156" s="6">
        <v>23.202964999999999</v>
      </c>
      <c r="D156" s="61"/>
      <c r="E156" s="26"/>
      <c r="F156" s="61"/>
      <c r="G156" s="61"/>
      <c r="I156" s="6" t="s">
        <v>216</v>
      </c>
      <c r="J156" s="6" t="s">
        <v>185</v>
      </c>
      <c r="K156" s="6">
        <v>23.695446</v>
      </c>
      <c r="L156" s="71"/>
      <c r="M156" s="53"/>
      <c r="N156" s="71"/>
      <c r="O156" s="71"/>
      <c r="P156" s="54"/>
      <c r="Q156" s="54"/>
    </row>
    <row r="157" spans="1:17">
      <c r="A157" s="6" t="s">
        <v>217</v>
      </c>
      <c r="B157" s="6" t="s">
        <v>305</v>
      </c>
      <c r="C157" s="6">
        <v>23.250456</v>
      </c>
      <c r="D157" s="61"/>
      <c r="E157" s="26"/>
      <c r="F157" s="61"/>
      <c r="G157" s="61"/>
      <c r="I157" s="6" t="s">
        <v>217</v>
      </c>
      <c r="J157" s="6" t="s">
        <v>185</v>
      </c>
      <c r="K157" s="6">
        <v>23.901539</v>
      </c>
      <c r="L157" s="71"/>
      <c r="M157" s="53"/>
      <c r="N157" s="71"/>
      <c r="O157" s="71"/>
      <c r="P157" s="54"/>
      <c r="Q157" s="54"/>
    </row>
    <row r="158" spans="1:17">
      <c r="A158" s="6" t="s">
        <v>218</v>
      </c>
      <c r="B158" s="6" t="s">
        <v>305</v>
      </c>
      <c r="C158" s="6">
        <v>23.933577</v>
      </c>
      <c r="D158" s="61">
        <f t="shared" ref="D158" si="99">AVERAGE(C158:C160)</f>
        <v>23.969655333333332</v>
      </c>
      <c r="E158" s="61">
        <f>D158-LOG(10,2)</f>
        <v>20.64772723844597</v>
      </c>
      <c r="F158" s="74"/>
      <c r="G158" s="74"/>
      <c r="I158" s="6" t="s">
        <v>402</v>
      </c>
      <c r="J158" s="6" t="s">
        <v>185</v>
      </c>
      <c r="K158" s="6">
        <v>25.726296999999999</v>
      </c>
      <c r="L158" s="61">
        <f>AVERAGE(K158:K160)</f>
        <v>25.761080333333336</v>
      </c>
      <c r="M158" s="61">
        <f>L158-$P$4</f>
        <v>25.761080333333336</v>
      </c>
      <c r="N158" s="76"/>
      <c r="O158" s="76"/>
      <c r="P158" s="54"/>
      <c r="Q158" s="54"/>
    </row>
    <row r="159" spans="1:17">
      <c r="A159" s="6" t="s">
        <v>219</v>
      </c>
      <c r="B159" s="6" t="s">
        <v>305</v>
      </c>
      <c r="C159" s="6">
        <v>24.005061999999999</v>
      </c>
      <c r="D159" s="61"/>
      <c r="E159" s="61"/>
      <c r="F159" s="74"/>
      <c r="G159" s="74"/>
      <c r="I159" s="6" t="s">
        <v>403</v>
      </c>
      <c r="J159" s="6" t="s">
        <v>185</v>
      </c>
      <c r="K159" s="6">
        <v>25.810942000000001</v>
      </c>
      <c r="L159" s="71"/>
      <c r="M159" s="71"/>
      <c r="N159" s="73"/>
      <c r="O159" s="73"/>
      <c r="P159" s="54"/>
      <c r="Q159" s="54"/>
    </row>
    <row r="160" spans="1:17">
      <c r="A160" s="6" t="s">
        <v>220</v>
      </c>
      <c r="B160" s="6" t="s">
        <v>305</v>
      </c>
      <c r="C160" s="6">
        <v>23.970327000000001</v>
      </c>
      <c r="D160" s="61"/>
      <c r="E160" s="61"/>
      <c r="F160" s="74"/>
      <c r="G160" s="74"/>
      <c r="I160" s="6" t="s">
        <v>404</v>
      </c>
      <c r="J160" s="6" t="s">
        <v>185</v>
      </c>
      <c r="K160" s="6">
        <v>25.746002000000001</v>
      </c>
      <c r="L160" s="71"/>
      <c r="M160" s="71"/>
      <c r="N160" s="73"/>
      <c r="O160" s="73"/>
      <c r="P160" s="54"/>
      <c r="Q160" s="54"/>
    </row>
    <row r="161" spans="1:17">
      <c r="A161" s="6" t="s">
        <v>221</v>
      </c>
      <c r="B161" s="6" t="s">
        <v>305</v>
      </c>
      <c r="C161" s="6">
        <v>29.43431</v>
      </c>
      <c r="D161" s="61">
        <f t="shared" ref="D161" si="100">AVERAGE(C161:C163)</f>
        <v>29.735487333333335</v>
      </c>
      <c r="E161" s="26"/>
      <c r="F161" s="61">
        <f>$E$158-D161</f>
        <v>-9.0877600948873649</v>
      </c>
      <c r="G161" s="61">
        <f t="shared" ref="G161" si="101">100*2^(F161)</f>
        <v>0.18378565821773435</v>
      </c>
      <c r="I161" s="6" t="s">
        <v>392</v>
      </c>
      <c r="J161" s="6" t="s">
        <v>305</v>
      </c>
      <c r="K161" s="6">
        <v>24.117000000000001</v>
      </c>
      <c r="L161" s="61">
        <f>AVERAGE(K161:K163)</f>
        <v>23.898</v>
      </c>
      <c r="M161" s="53"/>
      <c r="N161" s="61">
        <f>M167-L161</f>
        <v>-2.5485000000000007</v>
      </c>
      <c r="O161" s="61">
        <f>100*2^(N161)</f>
        <v>17.093266197462949</v>
      </c>
      <c r="P161" s="54"/>
      <c r="Q161" s="54"/>
    </row>
    <row r="162" spans="1:17">
      <c r="A162" s="6" t="s">
        <v>222</v>
      </c>
      <c r="B162" s="6" t="s">
        <v>305</v>
      </c>
      <c r="C162" s="6">
        <v>29.635805000000001</v>
      </c>
      <c r="D162" s="61"/>
      <c r="E162" s="26"/>
      <c r="F162" s="61"/>
      <c r="G162" s="61"/>
      <c r="I162" s="6" t="s">
        <v>392</v>
      </c>
      <c r="J162" s="6" t="s">
        <v>305</v>
      </c>
      <c r="K162" s="6">
        <v>23.716000000000001</v>
      </c>
      <c r="L162" s="71"/>
      <c r="M162" s="53"/>
      <c r="N162" s="71"/>
      <c r="O162" s="71"/>
      <c r="P162" s="54"/>
      <c r="Q162" s="54"/>
    </row>
    <row r="163" spans="1:17">
      <c r="A163" s="6" t="s">
        <v>223</v>
      </c>
      <c r="B163" s="6" t="s">
        <v>305</v>
      </c>
      <c r="C163" s="6">
        <v>30.136347000000001</v>
      </c>
      <c r="D163" s="61"/>
      <c r="E163" s="26"/>
      <c r="F163" s="61"/>
      <c r="G163" s="61"/>
      <c r="I163" s="6" t="s">
        <v>392</v>
      </c>
      <c r="J163" s="6" t="s">
        <v>305</v>
      </c>
      <c r="K163" s="6">
        <v>23.861000000000001</v>
      </c>
      <c r="L163" s="71"/>
      <c r="M163" s="53"/>
      <c r="N163" s="71"/>
      <c r="O163" s="71"/>
      <c r="P163" s="54"/>
      <c r="Q163" s="54"/>
    </row>
    <row r="164" spans="1:17">
      <c r="A164" s="6" t="s">
        <v>224</v>
      </c>
      <c r="B164" s="6" t="s">
        <v>305</v>
      </c>
      <c r="C164" s="6">
        <v>28.112283999999999</v>
      </c>
      <c r="D164" s="61">
        <f t="shared" ref="D164" si="102">AVERAGE(C164:C166)</f>
        <v>28.182862666666665</v>
      </c>
      <c r="E164" s="26"/>
      <c r="F164" s="61">
        <f>$E$158-D164</f>
        <v>-7.5351354282206948</v>
      </c>
      <c r="G164" s="61">
        <f t="shared" ref="G164" si="103">100*2^(F164)</f>
        <v>0.53913585420166066</v>
      </c>
      <c r="I164" s="6" t="s">
        <v>393</v>
      </c>
      <c r="J164" s="6" t="s">
        <v>305</v>
      </c>
      <c r="K164" s="6">
        <v>24.245000000000001</v>
      </c>
      <c r="L164" s="61">
        <f>AVERAGE(K164:K166)</f>
        <v>24.350000000000005</v>
      </c>
      <c r="M164" s="53"/>
      <c r="N164" s="61">
        <f>M167-L164</f>
        <v>-3.0005000000000059</v>
      </c>
      <c r="O164" s="61">
        <f>100*2^(N164)</f>
        <v>12.495668580742567</v>
      </c>
      <c r="P164" s="54"/>
      <c r="Q164" s="54"/>
    </row>
    <row r="165" spans="1:17">
      <c r="A165" s="6" t="s">
        <v>225</v>
      </c>
      <c r="B165" s="6" t="s">
        <v>305</v>
      </c>
      <c r="C165" s="6">
        <v>28.149419999999999</v>
      </c>
      <c r="D165" s="61"/>
      <c r="E165" s="26"/>
      <c r="F165" s="61"/>
      <c r="G165" s="61"/>
      <c r="I165" s="6" t="s">
        <v>393</v>
      </c>
      <c r="J165" s="6" t="s">
        <v>305</v>
      </c>
      <c r="K165" s="6">
        <v>24.356999999999999</v>
      </c>
      <c r="L165" s="71"/>
      <c r="M165" s="53"/>
      <c r="N165" s="71"/>
      <c r="O165" s="71"/>
      <c r="P165" s="54"/>
      <c r="Q165" s="54"/>
    </row>
    <row r="166" spans="1:17">
      <c r="A166" s="6" t="s">
        <v>226</v>
      </c>
      <c r="B166" s="6" t="s">
        <v>305</v>
      </c>
      <c r="C166" s="6">
        <v>28.286884000000001</v>
      </c>
      <c r="D166" s="61"/>
      <c r="E166" s="26"/>
      <c r="F166" s="61"/>
      <c r="G166" s="61"/>
      <c r="I166" s="6" t="s">
        <v>393</v>
      </c>
      <c r="J166" s="6" t="s">
        <v>305</v>
      </c>
      <c r="K166" s="6">
        <v>24.448</v>
      </c>
      <c r="L166" s="71"/>
      <c r="M166" s="53"/>
      <c r="N166" s="71"/>
      <c r="O166" s="71"/>
      <c r="P166" s="54"/>
      <c r="Q166" s="54"/>
    </row>
    <row r="167" spans="1:17">
      <c r="A167" s="6" t="s">
        <v>227</v>
      </c>
      <c r="B167" s="6" t="s">
        <v>305</v>
      </c>
      <c r="C167" s="6">
        <v>29.557198</v>
      </c>
      <c r="D167" s="61">
        <f t="shared" ref="D167" si="104">AVERAGE(C167:C169)</f>
        <v>29.540153</v>
      </c>
      <c r="E167" s="26"/>
      <c r="F167" s="61">
        <f>$E$158-D167</f>
        <v>-8.8924257615540299</v>
      </c>
      <c r="G167" s="61">
        <f t="shared" ref="G167" si="105">100*2^(F167)</f>
        <v>0.2104326438086031</v>
      </c>
      <c r="I167" s="6" t="s">
        <v>398</v>
      </c>
      <c r="J167" s="6" t="s">
        <v>305</v>
      </c>
      <c r="L167" s="61">
        <f>AVERAGE(K167:K169)</f>
        <v>21.349499999999999</v>
      </c>
      <c r="M167" s="61">
        <f>L167-$P$4</f>
        <v>21.349499999999999</v>
      </c>
      <c r="N167" s="53"/>
      <c r="O167" s="53"/>
      <c r="P167" s="54"/>
      <c r="Q167" s="54"/>
    </row>
    <row r="168" spans="1:17">
      <c r="A168" s="6" t="s">
        <v>228</v>
      </c>
      <c r="B168" s="6" t="s">
        <v>305</v>
      </c>
      <c r="C168" s="6">
        <v>29.391981000000001</v>
      </c>
      <c r="D168" s="61"/>
      <c r="E168" s="26"/>
      <c r="F168" s="61"/>
      <c r="G168" s="61"/>
      <c r="I168" s="6" t="s">
        <v>398</v>
      </c>
      <c r="J168" s="6" t="s">
        <v>305</v>
      </c>
      <c r="K168" s="6">
        <v>21.265000000000001</v>
      </c>
      <c r="L168" s="71"/>
      <c r="M168" s="71"/>
      <c r="N168" s="53"/>
      <c r="O168" s="53"/>
      <c r="P168" s="54"/>
      <c r="Q168" s="54"/>
    </row>
    <row r="169" spans="1:17">
      <c r="A169" s="6" t="s">
        <v>229</v>
      </c>
      <c r="B169" s="6" t="s">
        <v>305</v>
      </c>
      <c r="C169" s="6">
        <v>29.671279999999999</v>
      </c>
      <c r="D169" s="61"/>
      <c r="E169" s="26"/>
      <c r="F169" s="61"/>
      <c r="G169" s="61"/>
      <c r="I169" s="6" t="s">
        <v>398</v>
      </c>
      <c r="J169" s="6" t="s">
        <v>305</v>
      </c>
      <c r="K169" s="6">
        <v>21.434000000000001</v>
      </c>
      <c r="L169" s="71"/>
      <c r="M169" s="71"/>
      <c r="N169" s="53"/>
      <c r="O169" s="53"/>
      <c r="P169" s="54"/>
      <c r="Q169" s="54"/>
    </row>
    <row r="170" spans="1:17">
      <c r="A170" s="6" t="s">
        <v>230</v>
      </c>
      <c r="B170" s="6" t="s">
        <v>305</v>
      </c>
      <c r="C170" s="6">
        <v>22.282927999999998</v>
      </c>
      <c r="D170" s="61">
        <f t="shared" ref="D170" si="106">AVERAGE(C170:C172)</f>
        <v>22.271555333333328</v>
      </c>
      <c r="E170" s="26"/>
      <c r="F170" s="61">
        <f>$E$173-D170</f>
        <v>-1.8512940948873613</v>
      </c>
      <c r="G170" s="61">
        <f t="shared" ref="G170" si="107">100*2^(F170)</f>
        <v>27.714365911829674</v>
      </c>
      <c r="I170" s="6" t="s">
        <v>394</v>
      </c>
      <c r="J170" s="6" t="s">
        <v>305</v>
      </c>
      <c r="K170" s="6">
        <v>23.800999999999998</v>
      </c>
      <c r="L170" s="61">
        <f>AVERAGE(K170:K172)</f>
        <v>23.811333333333334</v>
      </c>
      <c r="M170" s="53"/>
      <c r="N170" s="61">
        <f>M176-L170</f>
        <v>-2.171999999999997</v>
      </c>
      <c r="O170" s="61">
        <f>100*2^(N170)</f>
        <v>22.190283431737488</v>
      </c>
      <c r="P170" s="54"/>
      <c r="Q170" s="54"/>
    </row>
    <row r="171" spans="1:17">
      <c r="A171" s="6" t="s">
        <v>231</v>
      </c>
      <c r="B171" s="6" t="s">
        <v>305</v>
      </c>
      <c r="C171" s="6">
        <v>21.992746</v>
      </c>
      <c r="D171" s="61"/>
      <c r="E171" s="26"/>
      <c r="F171" s="61"/>
      <c r="G171" s="61"/>
      <c r="I171" s="6" t="s">
        <v>394</v>
      </c>
      <c r="J171" s="6" t="s">
        <v>305</v>
      </c>
      <c r="K171" s="6">
        <v>23.693000000000001</v>
      </c>
      <c r="L171" s="71"/>
      <c r="M171" s="53"/>
      <c r="N171" s="71"/>
      <c r="O171" s="71"/>
      <c r="P171" s="54"/>
      <c r="Q171" s="54"/>
    </row>
    <row r="172" spans="1:17">
      <c r="A172" s="6" t="s">
        <v>232</v>
      </c>
      <c r="B172" s="6" t="s">
        <v>305</v>
      </c>
      <c r="C172" s="6">
        <v>22.538992</v>
      </c>
      <c r="D172" s="61"/>
      <c r="E172" s="26"/>
      <c r="F172" s="61"/>
      <c r="G172" s="61"/>
      <c r="I172" s="6" t="s">
        <v>394</v>
      </c>
      <c r="J172" s="6" t="s">
        <v>305</v>
      </c>
      <c r="K172" s="6">
        <v>23.94</v>
      </c>
      <c r="L172" s="71"/>
      <c r="M172" s="53"/>
      <c r="N172" s="71"/>
      <c r="O172" s="71"/>
      <c r="P172" s="54"/>
      <c r="Q172" s="54"/>
    </row>
    <row r="173" spans="1:17">
      <c r="A173" s="6" t="s">
        <v>233</v>
      </c>
      <c r="B173" s="6" t="s">
        <v>305</v>
      </c>
      <c r="C173" s="6">
        <v>23.659507999999999</v>
      </c>
      <c r="D173" s="61">
        <f t="shared" ref="D173" si="108">AVERAGE(C173:C175)</f>
        <v>23.742189333333329</v>
      </c>
      <c r="E173" s="61">
        <f>D173-LOG(10,2)</f>
        <v>20.420261238445967</v>
      </c>
      <c r="F173" s="74"/>
      <c r="G173" s="74"/>
      <c r="I173" s="6" t="s">
        <v>395</v>
      </c>
      <c r="J173" s="6" t="s">
        <v>305</v>
      </c>
      <c r="K173" s="6">
        <v>24.196999999999999</v>
      </c>
      <c r="L173" s="61">
        <f>AVERAGE(K173:K175)</f>
        <v>24.265333333333331</v>
      </c>
      <c r="M173" s="53"/>
      <c r="N173" s="61">
        <f>M176-L173</f>
        <v>-2.6259999999999941</v>
      </c>
      <c r="O173" s="61">
        <f>100*2^(N173)</f>
        <v>16.199262067916738</v>
      </c>
      <c r="P173" s="54"/>
      <c r="Q173" s="54"/>
    </row>
    <row r="174" spans="1:17">
      <c r="A174" s="6" t="s">
        <v>234</v>
      </c>
      <c r="B174" s="6" t="s">
        <v>305</v>
      </c>
      <c r="C174" s="6">
        <v>23.843359</v>
      </c>
      <c r="D174" s="61"/>
      <c r="E174" s="61"/>
      <c r="F174" s="74"/>
      <c r="G174" s="74"/>
      <c r="I174" s="6" t="s">
        <v>395</v>
      </c>
      <c r="J174" s="6" t="s">
        <v>305</v>
      </c>
      <c r="K174" s="6">
        <v>24.532</v>
      </c>
      <c r="L174" s="71"/>
      <c r="M174" s="53"/>
      <c r="N174" s="71"/>
      <c r="O174" s="71"/>
      <c r="P174" s="54"/>
      <c r="Q174" s="54"/>
    </row>
    <row r="175" spans="1:17">
      <c r="A175" s="6" t="s">
        <v>235</v>
      </c>
      <c r="B175" s="6" t="s">
        <v>305</v>
      </c>
      <c r="C175" s="6">
        <v>23.723700999999998</v>
      </c>
      <c r="D175" s="61"/>
      <c r="E175" s="61"/>
      <c r="F175" s="74"/>
      <c r="G175" s="74"/>
      <c r="I175" s="6" t="s">
        <v>395</v>
      </c>
      <c r="J175" s="6" t="s">
        <v>305</v>
      </c>
      <c r="K175" s="6">
        <v>24.067</v>
      </c>
      <c r="L175" s="71"/>
      <c r="M175" s="53"/>
      <c r="N175" s="71"/>
      <c r="O175" s="71"/>
      <c r="P175" s="54"/>
      <c r="Q175" s="54"/>
    </row>
    <row r="176" spans="1:17">
      <c r="A176" s="6" t="s">
        <v>236</v>
      </c>
      <c r="B176" s="6" t="s">
        <v>305</v>
      </c>
      <c r="C176" s="6">
        <v>29.209978</v>
      </c>
      <c r="D176" s="61">
        <f t="shared" ref="D176" si="109">AVERAGE(C176:C178)</f>
        <v>29.114197333333333</v>
      </c>
      <c r="E176" s="26"/>
      <c r="F176" s="61">
        <f>$E$173-D176</f>
        <v>-8.6939360948873663</v>
      </c>
      <c r="G176" s="61">
        <f t="shared" ref="G176" si="110">100*2^(F176)</f>
        <v>0.24147070776336083</v>
      </c>
      <c r="I176" s="6" t="s">
        <v>405</v>
      </c>
      <c r="J176" s="6" t="s">
        <v>305</v>
      </c>
      <c r="K176" s="6">
        <v>21.677</v>
      </c>
      <c r="L176" s="61">
        <f>AVERAGE(K176:K178)</f>
        <v>21.639333333333337</v>
      </c>
      <c r="M176" s="61">
        <f>L176-$P$4</f>
        <v>21.639333333333337</v>
      </c>
      <c r="N176" s="53"/>
      <c r="O176" s="53"/>
      <c r="P176" s="54"/>
      <c r="Q176" s="54"/>
    </row>
    <row r="177" spans="1:17">
      <c r="A177" s="6" t="s">
        <v>237</v>
      </c>
      <c r="B177" s="6" t="s">
        <v>305</v>
      </c>
      <c r="C177" s="6">
        <v>28.998194000000002</v>
      </c>
      <c r="D177" s="61"/>
      <c r="E177" s="26"/>
      <c r="F177" s="61"/>
      <c r="G177" s="61"/>
      <c r="I177" s="6" t="s">
        <v>405</v>
      </c>
      <c r="J177" s="6" t="s">
        <v>305</v>
      </c>
      <c r="K177" s="6">
        <v>21.501999999999999</v>
      </c>
      <c r="L177" s="71"/>
      <c r="M177" s="71"/>
      <c r="N177" s="53"/>
      <c r="O177" s="53"/>
      <c r="P177" s="54"/>
      <c r="Q177" s="54"/>
    </row>
    <row r="178" spans="1:17">
      <c r="A178" s="6" t="s">
        <v>238</v>
      </c>
      <c r="B178" s="6" t="s">
        <v>305</v>
      </c>
      <c r="C178" s="6">
        <v>29.134419999999999</v>
      </c>
      <c r="D178" s="61"/>
      <c r="E178" s="26"/>
      <c r="F178" s="61"/>
      <c r="G178" s="61"/>
      <c r="I178" s="6" t="s">
        <v>405</v>
      </c>
      <c r="J178" s="6" t="s">
        <v>305</v>
      </c>
      <c r="K178" s="6">
        <v>21.739000000000001</v>
      </c>
      <c r="L178" s="71"/>
      <c r="M178" s="71"/>
      <c r="N178" s="53"/>
      <c r="O178" s="53"/>
      <c r="P178" s="54"/>
      <c r="Q178" s="54"/>
    </row>
    <row r="179" spans="1:17">
      <c r="A179" s="6" t="s">
        <v>239</v>
      </c>
      <c r="B179" s="6" t="s">
        <v>305</v>
      </c>
      <c r="C179" s="6">
        <v>27.905975000000002</v>
      </c>
      <c r="D179" s="61">
        <f t="shared" ref="D179" si="111">AVERAGE(C179:C181)</f>
        <v>27.761821666666666</v>
      </c>
      <c r="E179" s="26"/>
      <c r="F179" s="61">
        <f>$E$173-D179</f>
        <v>-7.3415604282206992</v>
      </c>
      <c r="G179" s="61">
        <f t="shared" ref="G179" si="112">100*2^(F179)</f>
        <v>0.61655254692524852</v>
      </c>
      <c r="I179" s="6" t="s">
        <v>396</v>
      </c>
      <c r="J179" s="6" t="s">
        <v>305</v>
      </c>
      <c r="K179" s="6">
        <v>24.106000000000002</v>
      </c>
      <c r="L179" s="61">
        <f>AVERAGE(K179:K181)</f>
        <v>23.984999999999999</v>
      </c>
      <c r="M179" s="53"/>
      <c r="N179" s="61">
        <f>M185-L179</f>
        <v>-2.0593333333333312</v>
      </c>
      <c r="O179" s="61">
        <f>100*2^(N179)</f>
        <v>23.992687397640005</v>
      </c>
      <c r="P179" s="54"/>
      <c r="Q179" s="54"/>
    </row>
    <row r="180" spans="1:17">
      <c r="A180" s="6" t="s">
        <v>240</v>
      </c>
      <c r="B180" s="6" t="s">
        <v>305</v>
      </c>
      <c r="C180" s="6">
        <v>27.769936000000001</v>
      </c>
      <c r="D180" s="61"/>
      <c r="E180" s="26"/>
      <c r="F180" s="61"/>
      <c r="G180" s="61"/>
      <c r="I180" s="6" t="s">
        <v>396</v>
      </c>
      <c r="J180" s="6" t="s">
        <v>305</v>
      </c>
      <c r="K180" s="6">
        <v>24.033000000000001</v>
      </c>
      <c r="L180" s="71"/>
      <c r="M180" s="53"/>
      <c r="N180" s="71"/>
      <c r="O180" s="71"/>
      <c r="P180" s="54"/>
      <c r="Q180" s="54"/>
    </row>
    <row r="181" spans="1:17">
      <c r="A181" s="6" t="s">
        <v>241</v>
      </c>
      <c r="B181" s="6" t="s">
        <v>305</v>
      </c>
      <c r="C181" s="6">
        <v>27.609553999999999</v>
      </c>
      <c r="D181" s="61"/>
      <c r="E181" s="26"/>
      <c r="F181" s="61"/>
      <c r="G181" s="61"/>
      <c r="I181" s="6" t="s">
        <v>396</v>
      </c>
      <c r="J181" s="6" t="s">
        <v>305</v>
      </c>
      <c r="K181" s="6">
        <v>23.815999999999999</v>
      </c>
      <c r="L181" s="71"/>
      <c r="M181" s="53"/>
      <c r="N181" s="71"/>
      <c r="O181" s="71"/>
      <c r="P181" s="54"/>
      <c r="Q181" s="54"/>
    </row>
    <row r="182" spans="1:17">
      <c r="A182" s="6" t="s">
        <v>242</v>
      </c>
      <c r="B182" s="6" t="s">
        <v>305</v>
      </c>
      <c r="C182" s="6">
        <v>29.364606999999999</v>
      </c>
      <c r="D182" s="61">
        <f t="shared" ref="D182" si="113">AVERAGE(C182:C184)</f>
        <v>29.303557999999999</v>
      </c>
      <c r="E182" s="26"/>
      <c r="F182" s="61">
        <f>$E$173-D182</f>
        <v>-8.8832967615540319</v>
      </c>
      <c r="G182" s="61">
        <f t="shared" ref="G182" si="114">100*2^(F182)</f>
        <v>0.21176842878811208</v>
      </c>
      <c r="I182" s="6" t="s">
        <v>397</v>
      </c>
      <c r="J182" s="6" t="s">
        <v>305</v>
      </c>
      <c r="K182" s="6">
        <v>24.957000000000001</v>
      </c>
      <c r="L182" s="61">
        <f>AVERAGE(K182:K184)</f>
        <v>24.922000000000001</v>
      </c>
      <c r="M182" s="53"/>
      <c r="N182" s="61">
        <f>M185-L182</f>
        <v>-2.9963333333333324</v>
      </c>
      <c r="O182" s="61">
        <f>100*2^(N182)</f>
        <v>12.531809651398341</v>
      </c>
      <c r="P182" s="54"/>
      <c r="Q182" s="54"/>
    </row>
    <row r="183" spans="1:17">
      <c r="A183" s="6" t="s">
        <v>243</v>
      </c>
      <c r="B183" s="6" t="s">
        <v>305</v>
      </c>
      <c r="C183" s="6">
        <v>29.432095</v>
      </c>
      <c r="D183" s="61"/>
      <c r="E183" s="26"/>
      <c r="F183" s="61"/>
      <c r="G183" s="61"/>
      <c r="I183" s="6" t="s">
        <v>397</v>
      </c>
      <c r="J183" s="6" t="s">
        <v>305</v>
      </c>
      <c r="K183" s="6">
        <v>24.702000000000002</v>
      </c>
      <c r="L183" s="71"/>
      <c r="M183" s="53"/>
      <c r="N183" s="71"/>
      <c r="O183" s="71"/>
      <c r="P183" s="54"/>
      <c r="Q183" s="54"/>
    </row>
    <row r="184" spans="1:17">
      <c r="A184" s="6" t="s">
        <v>244</v>
      </c>
      <c r="B184" s="6" t="s">
        <v>305</v>
      </c>
      <c r="C184" s="6">
        <v>29.113972</v>
      </c>
      <c r="D184" s="61"/>
      <c r="E184" s="26"/>
      <c r="F184" s="61"/>
      <c r="G184" s="61"/>
      <c r="I184" s="6" t="s">
        <v>397</v>
      </c>
      <c r="J184" s="6" t="s">
        <v>305</v>
      </c>
      <c r="K184" s="6">
        <v>25.106999999999999</v>
      </c>
      <c r="L184" s="71"/>
      <c r="M184" s="53"/>
      <c r="N184" s="71"/>
      <c r="O184" s="71"/>
      <c r="P184" s="54"/>
      <c r="Q184" s="54"/>
    </row>
    <row r="185" spans="1:17">
      <c r="A185" s="6" t="s">
        <v>245</v>
      </c>
      <c r="B185" s="6" t="s">
        <v>305</v>
      </c>
      <c r="C185" s="6">
        <v>22.971689999999999</v>
      </c>
      <c r="D185" s="61">
        <f t="shared" ref="D185" si="115">AVERAGE(C185:C187)</f>
        <v>22.983781333333337</v>
      </c>
      <c r="E185" s="26"/>
      <c r="F185" s="61">
        <f>$E$188-D185</f>
        <v>-2.3039797615540323</v>
      </c>
      <c r="G185" s="61">
        <f t="shared" ref="G185" si="116">100*2^(F185)</f>
        <v>20.250370915502565</v>
      </c>
      <c r="I185" s="6" t="s">
        <v>406</v>
      </c>
      <c r="J185" s="6" t="s">
        <v>305</v>
      </c>
      <c r="K185" s="6">
        <v>22.131</v>
      </c>
      <c r="L185" s="61">
        <f>AVERAGE(K185:K187)</f>
        <v>21.925666666666668</v>
      </c>
      <c r="M185" s="61">
        <f>L185-$P$4</f>
        <v>21.925666666666668</v>
      </c>
      <c r="N185" s="53"/>
      <c r="O185" s="53"/>
      <c r="P185" s="54"/>
      <c r="Q185" s="54"/>
    </row>
    <row r="186" spans="1:17">
      <c r="A186" s="6" t="s">
        <v>246</v>
      </c>
      <c r="B186" s="6" t="s">
        <v>305</v>
      </c>
      <c r="C186" s="6">
        <v>23.058641000000001</v>
      </c>
      <c r="D186" s="61"/>
      <c r="E186" s="26"/>
      <c r="F186" s="61"/>
      <c r="G186" s="61"/>
      <c r="I186" s="6" t="s">
        <v>406</v>
      </c>
      <c r="J186" s="6" t="s">
        <v>305</v>
      </c>
      <c r="K186" s="6">
        <v>22.062000000000001</v>
      </c>
      <c r="L186" s="71"/>
      <c r="M186" s="71"/>
      <c r="N186" s="53"/>
      <c r="O186" s="53"/>
      <c r="P186" s="54"/>
      <c r="Q186" s="54"/>
    </row>
    <row r="187" spans="1:17">
      <c r="A187" s="6" t="s">
        <v>247</v>
      </c>
      <c r="B187" s="6" t="s">
        <v>305</v>
      </c>
      <c r="C187" s="6">
        <v>22.921012999999999</v>
      </c>
      <c r="D187" s="61"/>
      <c r="E187" s="26"/>
      <c r="F187" s="61"/>
      <c r="G187" s="61"/>
      <c r="I187" s="6" t="s">
        <v>406</v>
      </c>
      <c r="J187" s="6" t="s">
        <v>305</v>
      </c>
      <c r="K187" s="6">
        <v>21.584</v>
      </c>
      <c r="L187" s="71"/>
      <c r="M187" s="71"/>
      <c r="N187" s="53"/>
      <c r="O187" s="53"/>
      <c r="P187" s="54"/>
      <c r="Q187" s="54"/>
    </row>
    <row r="188" spans="1:17">
      <c r="A188" s="6" t="s">
        <v>248</v>
      </c>
      <c r="B188" s="6" t="s">
        <v>305</v>
      </c>
      <c r="C188" s="6">
        <v>24.083114999999999</v>
      </c>
      <c r="D188" s="61">
        <f t="shared" ref="D188" si="117">AVERAGE(C188:C190)</f>
        <v>24.001729666666666</v>
      </c>
      <c r="E188" s="61">
        <f>D188-LOG(10,2)</f>
        <v>20.679801571779304</v>
      </c>
      <c r="F188" s="74"/>
      <c r="G188" s="74"/>
      <c r="I188" s="6" t="s">
        <v>419</v>
      </c>
      <c r="J188" s="6" t="s">
        <v>305</v>
      </c>
      <c r="K188" s="6">
        <v>22.274000000000001</v>
      </c>
      <c r="L188" s="61">
        <f>AVERAGE(K188:K190)</f>
        <v>22.328333333333333</v>
      </c>
      <c r="M188" s="76"/>
      <c r="N188" s="61">
        <f>M194-L188</f>
        <v>-1.0833333333333321</v>
      </c>
      <c r="O188" s="61">
        <f>100*2^(N188)</f>
        <v>47.193715634084711</v>
      </c>
      <c r="P188" s="54"/>
      <c r="Q188" s="54"/>
    </row>
    <row r="189" spans="1:17">
      <c r="A189" s="6" t="s">
        <v>249</v>
      </c>
      <c r="B189" s="6" t="s">
        <v>305</v>
      </c>
      <c r="C189" s="6">
        <v>24.038340000000002</v>
      </c>
      <c r="D189" s="61"/>
      <c r="E189" s="61"/>
      <c r="F189" s="74"/>
      <c r="G189" s="74"/>
      <c r="I189" s="6" t="s">
        <v>419</v>
      </c>
      <c r="J189" s="6" t="s">
        <v>305</v>
      </c>
      <c r="K189" s="6">
        <v>22.309000000000001</v>
      </c>
      <c r="L189" s="71"/>
      <c r="M189" s="73"/>
      <c r="N189" s="71"/>
      <c r="O189" s="71"/>
      <c r="P189" s="54"/>
      <c r="Q189" s="54"/>
    </row>
    <row r="190" spans="1:17">
      <c r="A190" s="6" t="s">
        <v>250</v>
      </c>
      <c r="B190" s="6" t="s">
        <v>305</v>
      </c>
      <c r="C190" s="6">
        <v>23.883734</v>
      </c>
      <c r="D190" s="61"/>
      <c r="E190" s="61"/>
      <c r="F190" s="74"/>
      <c r="G190" s="74"/>
      <c r="I190" s="6" t="s">
        <v>419</v>
      </c>
      <c r="J190" s="6" t="s">
        <v>305</v>
      </c>
      <c r="K190" s="6">
        <v>22.402000000000001</v>
      </c>
      <c r="L190" s="71"/>
      <c r="M190" s="73"/>
      <c r="N190" s="71"/>
      <c r="O190" s="71"/>
      <c r="P190" s="54"/>
      <c r="Q190" s="54"/>
    </row>
    <row r="191" spans="1:17">
      <c r="A191" s="6" t="s">
        <v>251</v>
      </c>
      <c r="B191" s="6" t="s">
        <v>305</v>
      </c>
      <c r="C191" s="6">
        <v>29.048313</v>
      </c>
      <c r="D191" s="61">
        <f t="shared" ref="D191" si="118">AVERAGE(C191:C193)</f>
        <v>28.894493000000001</v>
      </c>
      <c r="E191" s="26"/>
      <c r="F191" s="61">
        <f>$E$188-D191</f>
        <v>-8.2146914282206964</v>
      </c>
      <c r="G191" s="61">
        <f t="shared" ref="G191" si="119">100*2^(F191)</f>
        <v>0.33661345772969103</v>
      </c>
      <c r="I191" s="6" t="s">
        <v>420</v>
      </c>
      <c r="J191" s="6" t="s">
        <v>305</v>
      </c>
      <c r="K191" s="6">
        <v>23.516999999999999</v>
      </c>
      <c r="L191" s="61">
        <f>AVERAGE(K191:K193)</f>
        <v>23.667333333333332</v>
      </c>
      <c r="M191" s="76"/>
      <c r="N191" s="61">
        <f>M194-L191</f>
        <v>-2.4223333333333308</v>
      </c>
      <c r="O191" s="61">
        <f>100*2^(N191)</f>
        <v>18.655418976204405</v>
      </c>
      <c r="P191" s="54"/>
      <c r="Q191" s="54"/>
    </row>
    <row r="192" spans="1:17">
      <c r="A192" s="6" t="s">
        <v>252</v>
      </c>
      <c r="B192" s="6" t="s">
        <v>305</v>
      </c>
      <c r="C192" s="6">
        <v>28.788246000000001</v>
      </c>
      <c r="D192" s="61"/>
      <c r="E192" s="26"/>
      <c r="F192" s="61"/>
      <c r="G192" s="61"/>
      <c r="I192" s="6" t="s">
        <v>420</v>
      </c>
      <c r="J192" s="6" t="s">
        <v>305</v>
      </c>
      <c r="K192" s="6">
        <v>23.608000000000001</v>
      </c>
      <c r="L192" s="71"/>
      <c r="M192" s="73"/>
      <c r="N192" s="71"/>
      <c r="O192" s="71"/>
      <c r="P192" s="54"/>
      <c r="Q192" s="54"/>
    </row>
    <row r="193" spans="1:17">
      <c r="A193" s="6" t="s">
        <v>253</v>
      </c>
      <c r="B193" s="6" t="s">
        <v>305</v>
      </c>
      <c r="C193" s="6">
        <v>28.846920000000001</v>
      </c>
      <c r="D193" s="61"/>
      <c r="E193" s="26"/>
      <c r="F193" s="61"/>
      <c r="G193" s="61"/>
      <c r="I193" s="6" t="s">
        <v>420</v>
      </c>
      <c r="J193" s="6" t="s">
        <v>305</v>
      </c>
      <c r="K193" s="6">
        <v>23.876999999999999</v>
      </c>
      <c r="L193" s="71"/>
      <c r="M193" s="73"/>
      <c r="N193" s="71"/>
      <c r="O193" s="71"/>
      <c r="P193" s="54"/>
      <c r="Q193" s="54"/>
    </row>
    <row r="194" spans="1:17">
      <c r="A194" s="6" t="s">
        <v>254</v>
      </c>
      <c r="B194" s="6" t="s">
        <v>305</v>
      </c>
      <c r="C194" s="6">
        <v>25.923673999999998</v>
      </c>
      <c r="D194" s="61">
        <f t="shared" ref="D194" si="120">AVERAGE(C194:C196)</f>
        <v>25.931969333333331</v>
      </c>
      <c r="E194" s="26"/>
      <c r="F194" s="61">
        <f>$E$188-D194</f>
        <v>-5.252167761554027</v>
      </c>
      <c r="G194" s="61">
        <f t="shared" ref="G194" si="121">100*2^(F194)</f>
        <v>2.6238557867116654</v>
      </c>
      <c r="I194" s="6" t="s">
        <v>421</v>
      </c>
      <c r="J194" s="6" t="s">
        <v>305</v>
      </c>
      <c r="K194" s="6">
        <v>21.21</v>
      </c>
      <c r="L194" s="61">
        <f>AVERAGE(K194:K196)</f>
        <v>21.245000000000001</v>
      </c>
      <c r="M194" s="61">
        <f>L194-$P$4</f>
        <v>21.245000000000001</v>
      </c>
      <c r="N194" s="53"/>
      <c r="O194" s="53"/>
      <c r="P194" s="54"/>
      <c r="Q194" s="54"/>
    </row>
    <row r="195" spans="1:17">
      <c r="A195" s="6" t="s">
        <v>255</v>
      </c>
      <c r="B195" s="6" t="s">
        <v>305</v>
      </c>
      <c r="C195" s="6">
        <v>25.960450999999999</v>
      </c>
      <c r="D195" s="61"/>
      <c r="E195" s="26"/>
      <c r="F195" s="61"/>
      <c r="G195" s="61"/>
      <c r="I195" s="6" t="s">
        <v>421</v>
      </c>
      <c r="J195" s="6" t="s">
        <v>305</v>
      </c>
      <c r="K195" s="6">
        <v>21.334</v>
      </c>
      <c r="L195" s="71"/>
      <c r="M195" s="71"/>
      <c r="N195" s="53"/>
      <c r="O195" s="53"/>
      <c r="P195" s="54"/>
      <c r="Q195" s="54"/>
    </row>
    <row r="196" spans="1:17">
      <c r="A196" s="6" t="s">
        <v>256</v>
      </c>
      <c r="B196" s="6" t="s">
        <v>305</v>
      </c>
      <c r="C196" s="6">
        <v>25.911783</v>
      </c>
      <c r="D196" s="61"/>
      <c r="E196" s="26"/>
      <c r="F196" s="61"/>
      <c r="G196" s="61"/>
      <c r="I196" s="6" t="s">
        <v>421</v>
      </c>
      <c r="J196" s="6" t="s">
        <v>305</v>
      </c>
      <c r="K196" s="6">
        <v>21.190999999999999</v>
      </c>
      <c r="L196" s="71"/>
      <c r="M196" s="71"/>
      <c r="N196" s="53"/>
      <c r="O196" s="53"/>
      <c r="P196" s="54"/>
      <c r="Q196" s="54"/>
    </row>
    <row r="197" spans="1:17">
      <c r="A197" s="6" t="s">
        <v>257</v>
      </c>
      <c r="B197" s="6" t="s">
        <v>305</v>
      </c>
      <c r="C197" s="6">
        <v>27.351658</v>
      </c>
      <c r="D197" s="61">
        <f t="shared" ref="D197" si="122">AVERAGE(C197:C199)</f>
        <v>27.256434666666667</v>
      </c>
      <c r="E197" s="26"/>
      <c r="F197" s="61">
        <f>$E$188-D197</f>
        <v>-6.576633094887363</v>
      </c>
      <c r="G197" s="61">
        <f t="shared" ref="G197" si="123">100*2^(F197)</f>
        <v>1.0476981280896038</v>
      </c>
      <c r="I197" s="6" t="s">
        <v>411</v>
      </c>
      <c r="J197" s="6" t="s">
        <v>305</v>
      </c>
      <c r="K197" s="6">
        <v>21.619</v>
      </c>
      <c r="L197" s="61">
        <f>AVERAGE(K197:K199)</f>
        <v>21.640666666666664</v>
      </c>
      <c r="M197" s="53"/>
      <c r="N197" s="61">
        <f>M203-L197</f>
        <v>-0.61899999999999977</v>
      </c>
      <c r="O197" s="61">
        <f>100*2^(N197)</f>
        <v>65.112209478451433</v>
      </c>
      <c r="P197" s="54"/>
      <c r="Q197" s="54"/>
    </row>
    <row r="198" spans="1:17">
      <c r="A198" s="6" t="s">
        <v>258</v>
      </c>
      <c r="B198" s="6" t="s">
        <v>305</v>
      </c>
      <c r="C198" s="6">
        <v>27.193026</v>
      </c>
      <c r="D198" s="61"/>
      <c r="E198" s="26"/>
      <c r="F198" s="61"/>
      <c r="G198" s="61"/>
      <c r="I198" s="6" t="s">
        <v>411</v>
      </c>
      <c r="J198" s="6" t="s">
        <v>305</v>
      </c>
      <c r="K198" s="6">
        <v>21.602</v>
      </c>
      <c r="L198" s="71"/>
      <c r="M198" s="53"/>
      <c r="N198" s="71"/>
      <c r="O198" s="71"/>
      <c r="P198" s="54"/>
      <c r="Q198" s="54"/>
    </row>
    <row r="199" spans="1:17">
      <c r="A199" s="6" t="s">
        <v>259</v>
      </c>
      <c r="B199" s="6" t="s">
        <v>305</v>
      </c>
      <c r="C199" s="6">
        <v>27.224620000000002</v>
      </c>
      <c r="D199" s="61"/>
      <c r="E199" s="26"/>
      <c r="F199" s="61"/>
      <c r="G199" s="61"/>
      <c r="I199" s="6" t="s">
        <v>411</v>
      </c>
      <c r="J199" s="6" t="s">
        <v>305</v>
      </c>
      <c r="K199" s="6">
        <v>21.701000000000001</v>
      </c>
      <c r="L199" s="71"/>
      <c r="M199" s="53"/>
      <c r="N199" s="71"/>
      <c r="O199" s="71"/>
      <c r="P199" s="54"/>
      <c r="Q199" s="54"/>
    </row>
    <row r="200" spans="1:17">
      <c r="A200" s="6" t="s">
        <v>260</v>
      </c>
      <c r="B200" s="6" t="s">
        <v>305</v>
      </c>
      <c r="C200" s="6">
        <v>22.946522000000002</v>
      </c>
      <c r="D200" s="61">
        <f t="shared" ref="D200" si="124">AVERAGE(C200:C202)</f>
        <v>22.956843666666668</v>
      </c>
      <c r="E200" s="26"/>
      <c r="F200" s="61">
        <f>$E$203-D200</f>
        <v>-1.7889764282206961</v>
      </c>
      <c r="G200" s="61">
        <f t="shared" ref="G200" si="125">100*2^(F200)</f>
        <v>28.937728226108561</v>
      </c>
      <c r="I200" s="6" t="s">
        <v>410</v>
      </c>
      <c r="J200" s="6" t="s">
        <v>305</v>
      </c>
      <c r="K200" s="6">
        <v>23.98</v>
      </c>
      <c r="L200" s="61">
        <f>AVERAGE(K200:K202)</f>
        <v>23.172666666666668</v>
      </c>
      <c r="M200" s="53"/>
      <c r="N200" s="61">
        <f>M203-L200</f>
        <v>-2.1510000000000034</v>
      </c>
      <c r="O200" s="61">
        <f>100*2^(N200)</f>
        <v>22.515649496198183</v>
      </c>
      <c r="P200" s="54"/>
      <c r="Q200" s="54"/>
    </row>
    <row r="201" spans="1:17">
      <c r="A201" s="6" t="s">
        <v>261</v>
      </c>
      <c r="B201" s="6" t="s">
        <v>305</v>
      </c>
      <c r="C201" s="6">
        <v>22.942910999999999</v>
      </c>
      <c r="D201" s="61"/>
      <c r="E201" s="26"/>
      <c r="F201" s="61"/>
      <c r="G201" s="61"/>
      <c r="I201" s="6" t="s">
        <v>410</v>
      </c>
      <c r="J201" s="6" t="s">
        <v>305</v>
      </c>
      <c r="K201" s="6">
        <v>21.64</v>
      </c>
      <c r="L201" s="71"/>
      <c r="M201" s="53"/>
      <c r="N201" s="71"/>
      <c r="O201" s="71"/>
      <c r="P201" s="54"/>
      <c r="Q201" s="54"/>
    </row>
    <row r="202" spans="1:17">
      <c r="A202" s="6" t="s">
        <v>262</v>
      </c>
      <c r="B202" s="6" t="s">
        <v>305</v>
      </c>
      <c r="C202" s="6">
        <v>22.981097999999999</v>
      </c>
      <c r="D202" s="61"/>
      <c r="E202" s="26"/>
      <c r="F202" s="61"/>
      <c r="G202" s="61"/>
      <c r="I202" s="6" t="s">
        <v>410</v>
      </c>
      <c r="J202" s="6" t="s">
        <v>305</v>
      </c>
      <c r="K202" s="6">
        <v>23.898</v>
      </c>
      <c r="L202" s="71"/>
      <c r="M202" s="53"/>
      <c r="N202" s="71"/>
      <c r="O202" s="71"/>
      <c r="P202" s="54"/>
      <c r="Q202" s="54"/>
    </row>
    <row r="203" spans="1:17">
      <c r="A203" s="6" t="s">
        <v>263</v>
      </c>
      <c r="B203" s="6" t="s">
        <v>305</v>
      </c>
      <c r="C203" s="6">
        <v>24.462260000000001</v>
      </c>
      <c r="D203" s="61">
        <f t="shared" ref="D203" si="126">AVERAGE(C203:C205)</f>
        <v>24.489795333333333</v>
      </c>
      <c r="E203" s="61">
        <f>D203-LOG(10,2)</f>
        <v>21.167867238445972</v>
      </c>
      <c r="F203" s="74"/>
      <c r="G203" s="74"/>
      <c r="I203" s="6" t="s">
        <v>412</v>
      </c>
      <c r="J203" s="6" t="s">
        <v>305</v>
      </c>
      <c r="K203" s="6">
        <v>20.986000000000001</v>
      </c>
      <c r="L203" s="61">
        <f>AVERAGE(K203:K205)</f>
        <v>21.021666666666665</v>
      </c>
      <c r="M203" s="61">
        <f>L203-$P$4</f>
        <v>21.021666666666665</v>
      </c>
      <c r="N203" s="53"/>
      <c r="O203" s="53"/>
      <c r="P203" s="54"/>
      <c r="Q203" s="54"/>
    </row>
    <row r="204" spans="1:17">
      <c r="A204" s="6" t="s">
        <v>264</v>
      </c>
      <c r="B204" s="6" t="s">
        <v>305</v>
      </c>
      <c r="C204" s="6">
        <v>24.614045999999998</v>
      </c>
      <c r="D204" s="61"/>
      <c r="E204" s="61"/>
      <c r="F204" s="74"/>
      <c r="G204" s="74"/>
      <c r="I204" s="6" t="s">
        <v>412</v>
      </c>
      <c r="J204" s="6" t="s">
        <v>305</v>
      </c>
      <c r="K204" s="6">
        <v>21.088000000000001</v>
      </c>
      <c r="L204" s="71"/>
      <c r="M204" s="71"/>
      <c r="N204" s="53"/>
      <c r="O204" s="53"/>
      <c r="P204" s="54"/>
      <c r="Q204" s="54"/>
    </row>
    <row r="205" spans="1:17">
      <c r="A205" s="6" t="s">
        <v>265</v>
      </c>
      <c r="B205" s="6" t="s">
        <v>305</v>
      </c>
      <c r="C205" s="6">
        <v>24.393080000000001</v>
      </c>
      <c r="D205" s="61"/>
      <c r="E205" s="61"/>
      <c r="F205" s="74"/>
      <c r="G205" s="74"/>
      <c r="I205" s="6" t="s">
        <v>412</v>
      </c>
      <c r="J205" s="6" t="s">
        <v>305</v>
      </c>
      <c r="K205" s="6">
        <v>20.991</v>
      </c>
      <c r="L205" s="71"/>
      <c r="M205" s="71"/>
      <c r="N205" s="53"/>
      <c r="O205" s="53"/>
      <c r="P205" s="54"/>
      <c r="Q205" s="54"/>
    </row>
    <row r="206" spans="1:17">
      <c r="A206" s="6" t="s">
        <v>266</v>
      </c>
      <c r="B206" s="6" t="s">
        <v>305</v>
      </c>
      <c r="C206" s="6">
        <v>27.539003000000001</v>
      </c>
      <c r="D206" s="61">
        <f t="shared" ref="D206" si="127">AVERAGE(C206:C208)</f>
        <v>27.318078999999997</v>
      </c>
      <c r="E206" s="26"/>
      <c r="F206" s="61">
        <f>$E$203-D206</f>
        <v>-6.1502117615540257</v>
      </c>
      <c r="G206" s="61">
        <f t="shared" ref="G206" si="128">100*2^(F206)</f>
        <v>1.4079971641281661</v>
      </c>
      <c r="I206" s="6" t="s">
        <v>399</v>
      </c>
      <c r="J206" s="6" t="s">
        <v>305</v>
      </c>
      <c r="K206" s="6">
        <v>25.901665000000001</v>
      </c>
      <c r="L206" s="61">
        <f>AVERAGE(K206:K208)</f>
        <v>25.90184566666667</v>
      </c>
      <c r="M206" s="53"/>
      <c r="N206" s="61">
        <f>M212-L206</f>
        <v>-1.9078330000000037</v>
      </c>
      <c r="O206" s="61">
        <f>100*2^N206</f>
        <v>26.64925302288167</v>
      </c>
      <c r="P206" s="54"/>
      <c r="Q206" s="54"/>
    </row>
    <row r="207" spans="1:17">
      <c r="A207" s="6" t="s">
        <v>267</v>
      </c>
      <c r="B207" s="6" t="s">
        <v>305</v>
      </c>
      <c r="C207" s="6">
        <v>27.348178999999998</v>
      </c>
      <c r="D207" s="61"/>
      <c r="E207" s="26"/>
      <c r="F207" s="61"/>
      <c r="G207" s="61"/>
      <c r="I207" s="6" t="s">
        <v>400</v>
      </c>
      <c r="J207" s="6" t="s">
        <v>305</v>
      </c>
      <c r="K207" s="6">
        <v>25.952642000000001</v>
      </c>
      <c r="L207" s="71"/>
      <c r="M207" s="53"/>
      <c r="N207" s="71"/>
      <c r="O207" s="71"/>
      <c r="P207" s="54"/>
      <c r="Q207" s="54"/>
    </row>
    <row r="208" spans="1:17">
      <c r="A208" s="6" t="s">
        <v>268</v>
      </c>
      <c r="B208" s="6" t="s">
        <v>305</v>
      </c>
      <c r="C208" s="6">
        <v>27.067055</v>
      </c>
      <c r="D208" s="61"/>
      <c r="E208" s="26"/>
      <c r="F208" s="61"/>
      <c r="G208" s="61"/>
      <c r="I208" s="6" t="s">
        <v>401</v>
      </c>
      <c r="J208" s="6" t="s">
        <v>305</v>
      </c>
      <c r="K208" s="6">
        <v>25.851230000000001</v>
      </c>
      <c r="L208" s="71"/>
      <c r="M208" s="53"/>
      <c r="N208" s="71"/>
      <c r="O208" s="71"/>
      <c r="P208" s="54"/>
      <c r="Q208" s="54"/>
    </row>
    <row r="209" spans="1:17">
      <c r="A209" s="6" t="s">
        <v>269</v>
      </c>
      <c r="B209" s="6" t="s">
        <v>305</v>
      </c>
      <c r="C209" s="6">
        <v>26.708351</v>
      </c>
      <c r="D209" s="61">
        <f t="shared" ref="D209" si="129">AVERAGE(C209:C211)</f>
        <v>26.790029333333333</v>
      </c>
      <c r="E209" s="26"/>
      <c r="F209" s="61">
        <f>$E$203-D209</f>
        <v>-5.6221620948873614</v>
      </c>
      <c r="G209" s="61">
        <f t="shared" ref="G209" si="130">100*2^(F209)</f>
        <v>2.0303016564815608</v>
      </c>
      <c r="I209" s="6" t="s">
        <v>215</v>
      </c>
      <c r="J209" s="6" t="s">
        <v>305</v>
      </c>
      <c r="K209" s="6">
        <v>23.88466</v>
      </c>
      <c r="L209" s="61">
        <f>AVERAGE(K209:K211)</f>
        <v>23.855993000000002</v>
      </c>
      <c r="M209" s="53"/>
      <c r="N209" s="61">
        <f>M212-L209</f>
        <v>0.13801966666666488</v>
      </c>
      <c r="O209" s="61">
        <f>100*2^N209</f>
        <v>110.03936097135463</v>
      </c>
      <c r="P209" s="54"/>
      <c r="Q209" s="54"/>
    </row>
    <row r="210" spans="1:17">
      <c r="A210" s="6" t="s">
        <v>270</v>
      </c>
      <c r="B210" s="6" t="s">
        <v>305</v>
      </c>
      <c r="C210" s="6">
        <v>26.916706000000001</v>
      </c>
      <c r="D210" s="61"/>
      <c r="E210" s="26"/>
      <c r="F210" s="61"/>
      <c r="G210" s="61"/>
      <c r="I210" s="6" t="s">
        <v>216</v>
      </c>
      <c r="J210" s="6" t="s">
        <v>305</v>
      </c>
      <c r="K210" s="6">
        <v>23.842960000000001</v>
      </c>
      <c r="L210" s="71"/>
      <c r="M210" s="53"/>
      <c r="N210" s="71"/>
      <c r="O210" s="71"/>
      <c r="P210" s="54"/>
      <c r="Q210" s="54"/>
    </row>
    <row r="211" spans="1:17">
      <c r="A211" s="6" t="s">
        <v>271</v>
      </c>
      <c r="B211" s="6" t="s">
        <v>305</v>
      </c>
      <c r="C211" s="6">
        <v>26.745031000000001</v>
      </c>
      <c r="D211" s="61"/>
      <c r="E211" s="26"/>
      <c r="F211" s="61"/>
      <c r="G211" s="61"/>
      <c r="I211" s="6" t="s">
        <v>217</v>
      </c>
      <c r="J211" s="6" t="s">
        <v>305</v>
      </c>
      <c r="K211" s="6">
        <v>23.840358999999999</v>
      </c>
      <c r="L211" s="71"/>
      <c r="M211" s="53"/>
      <c r="N211" s="71"/>
      <c r="O211" s="71"/>
      <c r="P211" s="54"/>
      <c r="Q211" s="54"/>
    </row>
    <row r="212" spans="1:17">
      <c r="A212" s="6" t="s">
        <v>272</v>
      </c>
      <c r="B212" s="6" t="s">
        <v>305</v>
      </c>
      <c r="C212" s="6">
        <v>27.35726</v>
      </c>
      <c r="D212" s="61">
        <f t="shared" ref="D212" si="131">AVERAGE(C212:C214)</f>
        <v>27.426410000000001</v>
      </c>
      <c r="E212" s="26"/>
      <c r="F212" s="61">
        <f>$E$203-D212</f>
        <v>-6.258542761554029</v>
      </c>
      <c r="G212" s="61">
        <f t="shared" ref="G212" si="132">100*2^(F212)</f>
        <v>1.3061435184119177</v>
      </c>
      <c r="I212" s="6" t="s">
        <v>402</v>
      </c>
      <c r="J212" s="6" t="s">
        <v>305</v>
      </c>
      <c r="K212" s="6">
        <v>24.027170000000002</v>
      </c>
      <c r="L212" s="61">
        <f>AVERAGE(K212:K214)</f>
        <v>23.994012666666666</v>
      </c>
      <c r="M212" s="61">
        <f>L212-$P$4</f>
        <v>23.994012666666666</v>
      </c>
      <c r="N212" s="76"/>
      <c r="O212" s="76"/>
      <c r="P212" s="54"/>
      <c r="Q212" s="54"/>
    </row>
    <row r="213" spans="1:17">
      <c r="A213" s="6" t="s">
        <v>273</v>
      </c>
      <c r="B213" s="6" t="s">
        <v>305</v>
      </c>
      <c r="C213" s="6">
        <v>27.42388</v>
      </c>
      <c r="D213" s="61"/>
      <c r="E213" s="26"/>
      <c r="F213" s="61"/>
      <c r="G213" s="61"/>
      <c r="I213" s="6" t="s">
        <v>403</v>
      </c>
      <c r="J213" s="6" t="s">
        <v>305</v>
      </c>
      <c r="K213" s="6">
        <v>24.034372000000001</v>
      </c>
      <c r="L213" s="71"/>
      <c r="M213" s="71"/>
      <c r="N213" s="73"/>
      <c r="O213" s="73"/>
      <c r="P213" s="54"/>
      <c r="Q213" s="54"/>
    </row>
    <row r="214" spans="1:17">
      <c r="A214" s="6" t="s">
        <v>274</v>
      </c>
      <c r="B214" s="6" t="s">
        <v>305</v>
      </c>
      <c r="C214" s="6">
        <v>27.498090000000001</v>
      </c>
      <c r="D214" s="61"/>
      <c r="E214" s="26"/>
      <c r="F214" s="61"/>
      <c r="G214" s="61"/>
      <c r="I214" s="6" t="s">
        <v>404</v>
      </c>
      <c r="J214" s="6" t="s">
        <v>305</v>
      </c>
      <c r="K214" s="6">
        <v>23.920496</v>
      </c>
      <c r="L214" s="71"/>
      <c r="M214" s="71"/>
      <c r="N214" s="73"/>
      <c r="O214" s="73"/>
      <c r="P214" s="54"/>
      <c r="Q214" s="54"/>
    </row>
    <row r="215" spans="1:17">
      <c r="A215" s="6" t="s">
        <v>275</v>
      </c>
      <c r="B215" s="6" t="s">
        <v>305</v>
      </c>
      <c r="C215" s="6">
        <v>22.912703</v>
      </c>
      <c r="D215" s="61">
        <f t="shared" ref="D215" si="133">AVERAGE(C215:C217)</f>
        <v>22.857677333333331</v>
      </c>
      <c r="E215" s="26"/>
      <c r="F215" s="61">
        <f>$E$218-D215</f>
        <v>-2.0353637615540237</v>
      </c>
      <c r="G215" s="61">
        <f t="shared" ref="G215" si="134">100*2^(F215)</f>
        <v>24.394642371561226</v>
      </c>
      <c r="I215" s="6" t="s">
        <v>413</v>
      </c>
      <c r="J215" s="6" t="s">
        <v>306</v>
      </c>
      <c r="K215" s="6">
        <v>27.485430000000001</v>
      </c>
      <c r="L215" s="61">
        <f>AVERAGE(K215:K217)</f>
        <v>27.777193333333333</v>
      </c>
      <c r="M215" s="53"/>
      <c r="N215" s="61">
        <f>M221-L215</f>
        <v>-7.2428414282206965</v>
      </c>
      <c r="O215" s="61">
        <f>100*2^N215</f>
        <v>0.66021817577880637</v>
      </c>
      <c r="P215" s="54"/>
      <c r="Q215" s="54"/>
    </row>
    <row r="216" spans="1:17">
      <c r="A216" s="6" t="s">
        <v>276</v>
      </c>
      <c r="B216" s="6" t="s">
        <v>305</v>
      </c>
      <c r="C216" s="6">
        <v>22.776869000000001</v>
      </c>
      <c r="D216" s="61"/>
      <c r="E216" s="26"/>
      <c r="F216" s="61"/>
      <c r="G216" s="61"/>
      <c r="I216" s="6" t="s">
        <v>413</v>
      </c>
      <c r="J216" s="6" t="s">
        <v>306</v>
      </c>
      <c r="K216" s="6">
        <v>27.985925999999999</v>
      </c>
      <c r="L216" s="71"/>
      <c r="M216" s="53"/>
      <c r="N216" s="71"/>
      <c r="O216" s="71"/>
      <c r="P216" s="54"/>
      <c r="Q216" s="54"/>
    </row>
    <row r="217" spans="1:17">
      <c r="A217" s="6" t="s">
        <v>277</v>
      </c>
      <c r="B217" s="6" t="s">
        <v>305</v>
      </c>
      <c r="C217" s="6">
        <v>22.883459999999999</v>
      </c>
      <c r="D217" s="61"/>
      <c r="E217" s="26"/>
      <c r="F217" s="61"/>
      <c r="G217" s="61"/>
      <c r="I217" s="6" t="s">
        <v>413</v>
      </c>
      <c r="J217" s="6" t="s">
        <v>306</v>
      </c>
      <c r="K217" s="6">
        <v>27.860223999999999</v>
      </c>
      <c r="L217" s="71"/>
      <c r="M217" s="53"/>
      <c r="N217" s="71"/>
      <c r="O217" s="71"/>
      <c r="P217" s="54"/>
      <c r="Q217" s="54"/>
    </row>
    <row r="218" spans="1:17">
      <c r="A218" s="6" t="s">
        <v>278</v>
      </c>
      <c r="B218" s="6" t="s">
        <v>305</v>
      </c>
      <c r="C218" s="6">
        <v>24.114643000000001</v>
      </c>
      <c r="D218" s="61">
        <f t="shared" ref="D218" si="135">AVERAGE(C218:C220)</f>
        <v>24.144241666666669</v>
      </c>
      <c r="E218" s="61">
        <f>D218-LOG(10,2)</f>
        <v>20.822313571779308</v>
      </c>
      <c r="F218" s="74"/>
      <c r="G218" s="74"/>
      <c r="I218" s="6" t="s">
        <v>414</v>
      </c>
      <c r="J218" s="6" t="s">
        <v>306</v>
      </c>
      <c r="K218" s="6">
        <v>26.969457999999999</v>
      </c>
      <c r="L218" s="61">
        <f>AVERAGE(K218:K220)</f>
        <v>26.805470333333332</v>
      </c>
      <c r="M218" s="53"/>
      <c r="N218" s="61">
        <f>M221-L218</f>
        <v>-6.2711184282206958</v>
      </c>
      <c r="O218" s="61">
        <f>100*2^N218</f>
        <v>1.2948076204894232</v>
      </c>
      <c r="P218" s="54"/>
      <c r="Q218" s="54"/>
    </row>
    <row r="219" spans="1:17">
      <c r="A219" s="6" t="s">
        <v>279</v>
      </c>
      <c r="B219" s="6" t="s">
        <v>305</v>
      </c>
      <c r="C219" s="6">
        <v>24.159306999999998</v>
      </c>
      <c r="D219" s="61"/>
      <c r="E219" s="61"/>
      <c r="F219" s="74"/>
      <c r="G219" s="74"/>
      <c r="I219" s="6" t="s">
        <v>414</v>
      </c>
      <c r="J219" s="6" t="s">
        <v>306</v>
      </c>
      <c r="K219" s="6">
        <v>26.748916999999999</v>
      </c>
      <c r="L219" s="71"/>
      <c r="M219" s="53"/>
      <c r="N219" s="71"/>
      <c r="O219" s="71"/>
      <c r="P219" s="54"/>
      <c r="Q219" s="54"/>
    </row>
    <row r="220" spans="1:17">
      <c r="A220" s="6" t="s">
        <v>280</v>
      </c>
      <c r="B220" s="6" t="s">
        <v>305</v>
      </c>
      <c r="C220" s="6">
        <v>24.158774999999999</v>
      </c>
      <c r="D220" s="61"/>
      <c r="E220" s="61"/>
      <c r="F220" s="74"/>
      <c r="G220" s="74"/>
      <c r="I220" s="6" t="s">
        <v>414</v>
      </c>
      <c r="J220" s="6" t="s">
        <v>306</v>
      </c>
      <c r="K220" s="6">
        <v>26.698035999999998</v>
      </c>
      <c r="L220" s="71"/>
      <c r="M220" s="53"/>
      <c r="N220" s="71"/>
      <c r="O220" s="71"/>
      <c r="P220" s="54"/>
      <c r="Q220" s="54"/>
    </row>
    <row r="221" spans="1:17">
      <c r="A221" s="6" t="s">
        <v>281</v>
      </c>
      <c r="B221" s="6" t="s">
        <v>305</v>
      </c>
      <c r="C221" s="6">
        <v>27.083645000000001</v>
      </c>
      <c r="D221" s="61">
        <f t="shared" ref="D221" si="136">AVERAGE(C221:C223)</f>
        <v>27.068426666666667</v>
      </c>
      <c r="E221" s="26"/>
      <c r="F221" s="61">
        <f>$E$218-D221</f>
        <v>-6.2461130948873596</v>
      </c>
      <c r="G221" s="61">
        <f t="shared" ref="G221" si="137">100*2^(F221)</f>
        <v>1.317445329330873</v>
      </c>
      <c r="I221" s="6" t="s">
        <v>415</v>
      </c>
      <c r="J221" s="6" t="s">
        <v>306</v>
      </c>
      <c r="K221" s="6">
        <v>23.830846999999999</v>
      </c>
      <c r="L221" s="61">
        <f>AVERAGE(K221:K223)</f>
        <v>23.856279999999998</v>
      </c>
      <c r="M221" s="61">
        <f>L221 - LOG(10,2)</f>
        <v>20.534351905112636</v>
      </c>
      <c r="N221" s="53"/>
      <c r="O221" s="53"/>
      <c r="P221" s="54"/>
      <c r="Q221" s="54"/>
    </row>
    <row r="222" spans="1:17">
      <c r="A222" s="6" t="s">
        <v>282</v>
      </c>
      <c r="B222" s="6" t="s">
        <v>305</v>
      </c>
      <c r="C222" s="6">
        <v>26.990341000000001</v>
      </c>
      <c r="D222" s="61"/>
      <c r="E222" s="26"/>
      <c r="F222" s="61"/>
      <c r="G222" s="61"/>
      <c r="I222" s="6" t="s">
        <v>415</v>
      </c>
      <c r="J222" s="6" t="s">
        <v>306</v>
      </c>
      <c r="K222" s="6">
        <v>23.929600000000001</v>
      </c>
      <c r="L222" s="71"/>
      <c r="M222" s="71"/>
      <c r="N222" s="53"/>
      <c r="O222" s="53"/>
      <c r="P222" s="54"/>
      <c r="Q222" s="54"/>
    </row>
    <row r="223" spans="1:17">
      <c r="A223" s="6" t="s">
        <v>283</v>
      </c>
      <c r="B223" s="6" t="s">
        <v>305</v>
      </c>
      <c r="C223" s="6">
        <v>27.131294</v>
      </c>
      <c r="D223" s="61"/>
      <c r="E223" s="26"/>
      <c r="F223" s="61"/>
      <c r="G223" s="61"/>
      <c r="I223" s="6" t="s">
        <v>415</v>
      </c>
      <c r="J223" s="6" t="s">
        <v>306</v>
      </c>
      <c r="K223" s="6">
        <v>23.808392999999999</v>
      </c>
      <c r="L223" s="71"/>
      <c r="M223" s="71"/>
      <c r="N223" s="53"/>
      <c r="O223" s="53"/>
      <c r="P223" s="54"/>
      <c r="Q223" s="54"/>
    </row>
    <row r="224" spans="1:17">
      <c r="A224" s="6" t="s">
        <v>284</v>
      </c>
      <c r="B224" s="6" t="s">
        <v>305</v>
      </c>
      <c r="C224" s="6">
        <v>26.969090000000001</v>
      </c>
      <c r="D224" s="61">
        <f t="shared" ref="D224" si="138">AVERAGE(C224:C226)</f>
        <v>26.944494000000002</v>
      </c>
      <c r="E224" s="26"/>
      <c r="F224" s="61">
        <f>$E$218-D224</f>
        <v>-6.1221804282206946</v>
      </c>
      <c r="G224" s="61">
        <f t="shared" ref="G224" si="139">100*2^(F224)</f>
        <v>1.4356218255874285</v>
      </c>
      <c r="I224" s="6" t="s">
        <v>394</v>
      </c>
      <c r="J224" s="6" t="s">
        <v>306</v>
      </c>
      <c r="K224" s="6">
        <v>24.128</v>
      </c>
      <c r="L224" s="61">
        <f>AVERAGE(K224:K226)</f>
        <v>24.394666666666666</v>
      </c>
      <c r="M224" s="53"/>
      <c r="N224" s="61">
        <f>M230-L224</f>
        <v>-2.3679999999999986</v>
      </c>
      <c r="O224" s="61">
        <f>100*2^(N224)</f>
        <v>19.371398273979306</v>
      </c>
      <c r="P224" s="54"/>
      <c r="Q224" s="54"/>
    </row>
    <row r="225" spans="1:17">
      <c r="A225" s="6" t="s">
        <v>285</v>
      </c>
      <c r="B225" s="6" t="s">
        <v>305</v>
      </c>
      <c r="C225" s="6">
        <v>26.829509999999999</v>
      </c>
      <c r="D225" s="61"/>
      <c r="E225" s="26"/>
      <c r="F225" s="61"/>
      <c r="G225" s="61"/>
      <c r="I225" s="6" t="s">
        <v>394</v>
      </c>
      <c r="J225" s="6" t="s">
        <v>306</v>
      </c>
      <c r="K225" s="6">
        <v>23.9</v>
      </c>
      <c r="L225" s="71"/>
      <c r="M225" s="53"/>
      <c r="N225" s="71"/>
      <c r="O225" s="71"/>
      <c r="P225" s="54"/>
      <c r="Q225" s="54"/>
    </row>
    <row r="226" spans="1:17">
      <c r="A226" s="6" t="s">
        <v>286</v>
      </c>
      <c r="B226" s="6" t="s">
        <v>305</v>
      </c>
      <c r="C226" s="6">
        <v>27.034882</v>
      </c>
      <c r="D226" s="61"/>
      <c r="E226" s="26"/>
      <c r="F226" s="61"/>
      <c r="G226" s="61"/>
      <c r="I226" s="6" t="s">
        <v>394</v>
      </c>
      <c r="J226" s="6" t="s">
        <v>306</v>
      </c>
      <c r="K226" s="6">
        <v>25.155999999999999</v>
      </c>
      <c r="L226" s="71"/>
      <c r="M226" s="53"/>
      <c r="N226" s="71"/>
      <c r="O226" s="71"/>
      <c r="P226" s="54"/>
      <c r="Q226" s="54"/>
    </row>
    <row r="227" spans="1:17">
      <c r="A227" s="6" t="s">
        <v>287</v>
      </c>
      <c r="B227" s="6" t="s">
        <v>305</v>
      </c>
      <c r="C227" s="6">
        <v>26.945872999999999</v>
      </c>
      <c r="D227" s="61">
        <f t="shared" ref="D227" si="140">AVERAGE(C227:C229)</f>
        <v>26.984769333333332</v>
      </c>
      <c r="E227" s="26"/>
      <c r="F227" s="61">
        <f>$E$218-D227</f>
        <v>-6.1624557615540247</v>
      </c>
      <c r="G227" s="61">
        <f t="shared" ref="G227" si="141">100*2^(F227)</f>
        <v>1.3960982053551794</v>
      </c>
      <c r="I227" s="6" t="s">
        <v>395</v>
      </c>
      <c r="J227" s="6" t="s">
        <v>306</v>
      </c>
      <c r="K227" s="6">
        <v>24.975000000000001</v>
      </c>
      <c r="L227" s="61">
        <f>AVERAGE(K227:K229)</f>
        <v>25.017666666666667</v>
      </c>
      <c r="M227" s="53"/>
      <c r="N227" s="61">
        <f>M230-L227</f>
        <v>-2.9909999999999997</v>
      </c>
      <c r="O227" s="61">
        <f>100*2^(N227)</f>
        <v>12.578222793722274</v>
      </c>
      <c r="P227" s="54"/>
      <c r="Q227" s="54"/>
    </row>
    <row r="228" spans="1:17">
      <c r="A228" s="6" t="s">
        <v>288</v>
      </c>
      <c r="B228" s="6" t="s">
        <v>305</v>
      </c>
      <c r="C228" s="6">
        <v>27.021996000000001</v>
      </c>
      <c r="D228" s="61"/>
      <c r="E228" s="26"/>
      <c r="F228" s="61"/>
      <c r="G228" s="61"/>
      <c r="I228" s="6" t="s">
        <v>395</v>
      </c>
      <c r="J228" s="6" t="s">
        <v>306</v>
      </c>
      <c r="K228" s="6">
        <v>25.033000000000001</v>
      </c>
      <c r="L228" s="71"/>
      <c r="M228" s="53"/>
      <c r="N228" s="71"/>
      <c r="O228" s="71"/>
      <c r="P228" s="54"/>
      <c r="Q228" s="54"/>
    </row>
    <row r="229" spans="1:17">
      <c r="A229" s="6" t="s">
        <v>289</v>
      </c>
      <c r="B229" s="6" t="s">
        <v>305</v>
      </c>
      <c r="C229" s="6">
        <v>26.986439000000001</v>
      </c>
      <c r="D229" s="61"/>
      <c r="E229" s="26"/>
      <c r="F229" s="61"/>
      <c r="G229" s="61"/>
      <c r="I229" s="6" t="s">
        <v>395</v>
      </c>
      <c r="J229" s="6" t="s">
        <v>306</v>
      </c>
      <c r="K229" s="6">
        <v>25.045000000000002</v>
      </c>
      <c r="L229" s="71"/>
      <c r="M229" s="53"/>
      <c r="N229" s="71"/>
      <c r="O229" s="71"/>
      <c r="P229" s="54"/>
      <c r="Q229" s="54"/>
    </row>
    <row r="230" spans="1:17">
      <c r="A230" s="6" t="s">
        <v>290</v>
      </c>
      <c r="B230" s="6" t="s">
        <v>305</v>
      </c>
      <c r="C230" s="6">
        <v>23.416125999999998</v>
      </c>
      <c r="D230" s="61">
        <f t="shared" ref="D230" si="142">AVERAGE(C230:C232)</f>
        <v>23.434867666666666</v>
      </c>
      <c r="E230" s="26"/>
      <c r="F230" s="61">
        <f>$E$233-D230</f>
        <v>-2.5933007615540262</v>
      </c>
      <c r="G230" s="61">
        <f t="shared" ref="G230" si="143">100*2^(F230)</f>
        <v>16.570617133544445</v>
      </c>
      <c r="I230" s="6" t="s">
        <v>405</v>
      </c>
      <c r="J230" s="6" t="s">
        <v>306</v>
      </c>
      <c r="K230" s="6">
        <v>22.116</v>
      </c>
      <c r="L230" s="61">
        <f>AVERAGE(K230:K232)</f>
        <v>22.026666666666667</v>
      </c>
      <c r="M230" s="61">
        <f>L230-$P$4</f>
        <v>22.026666666666667</v>
      </c>
      <c r="N230" s="53"/>
      <c r="O230" s="53"/>
      <c r="P230" s="54"/>
      <c r="Q230" s="54"/>
    </row>
    <row r="231" spans="1:17">
      <c r="A231" s="6" t="s">
        <v>291</v>
      </c>
      <c r="B231" s="6" t="s">
        <v>305</v>
      </c>
      <c r="C231" s="6">
        <v>23.524581999999999</v>
      </c>
      <c r="D231" s="61"/>
      <c r="E231" s="26"/>
      <c r="F231" s="61"/>
      <c r="G231" s="61"/>
      <c r="I231" s="6" t="s">
        <v>405</v>
      </c>
      <c r="J231" s="6" t="s">
        <v>306</v>
      </c>
      <c r="K231" s="6">
        <v>21.984999999999999</v>
      </c>
      <c r="L231" s="71"/>
      <c r="M231" s="71"/>
      <c r="N231" s="53"/>
      <c r="O231" s="53"/>
      <c r="P231" s="54"/>
      <c r="Q231" s="54"/>
    </row>
    <row r="232" spans="1:17">
      <c r="A232" s="6" t="s">
        <v>292</v>
      </c>
      <c r="B232" s="6" t="s">
        <v>305</v>
      </c>
      <c r="C232" s="6">
        <v>23.363894999999999</v>
      </c>
      <c r="D232" s="61"/>
      <c r="E232" s="26"/>
      <c r="F232" s="61"/>
      <c r="G232" s="61"/>
      <c r="I232" s="6" t="s">
        <v>405</v>
      </c>
      <c r="J232" s="6" t="s">
        <v>306</v>
      </c>
      <c r="K232" s="6">
        <v>21.978999999999999</v>
      </c>
      <c r="L232" s="71"/>
      <c r="M232" s="71"/>
      <c r="N232" s="53"/>
      <c r="O232" s="53"/>
      <c r="P232" s="54"/>
      <c r="Q232" s="54"/>
    </row>
    <row r="233" spans="1:17">
      <c r="A233" s="6" t="s">
        <v>293</v>
      </c>
      <c r="B233" s="6" t="s">
        <v>305</v>
      </c>
      <c r="C233" s="6">
        <v>24.055482999999999</v>
      </c>
      <c r="D233" s="61">
        <f t="shared" ref="D233" si="144">AVERAGE(C233:C235)</f>
        <v>24.163495000000001</v>
      </c>
      <c r="E233" s="61">
        <f>D233-LOG(10,2)</f>
        <v>20.841566905112639</v>
      </c>
      <c r="F233" s="74"/>
      <c r="G233" s="74"/>
      <c r="I233" s="6" t="s">
        <v>396</v>
      </c>
      <c r="J233" s="6" t="s">
        <v>306</v>
      </c>
      <c r="K233" s="6">
        <v>24.515999999999998</v>
      </c>
      <c r="L233" s="61">
        <f>AVERAGE(K233:K235)</f>
        <v>24.378</v>
      </c>
      <c r="M233" s="53"/>
      <c r="N233" s="61">
        <f>M239-L233</f>
        <v>-1.0330000000000013</v>
      </c>
      <c r="O233" s="61">
        <f>100*2^(N233)</f>
        <v>48.869288320540228</v>
      </c>
      <c r="P233" s="54"/>
      <c r="Q233" s="54"/>
    </row>
    <row r="234" spans="1:17">
      <c r="A234" s="6" t="s">
        <v>294</v>
      </c>
      <c r="B234" s="6" t="s">
        <v>305</v>
      </c>
      <c r="C234" s="6">
        <v>24.218520000000002</v>
      </c>
      <c r="D234" s="61"/>
      <c r="E234" s="61"/>
      <c r="F234" s="74"/>
      <c r="G234" s="74"/>
      <c r="I234" s="6" t="s">
        <v>396</v>
      </c>
      <c r="J234" s="6" t="s">
        <v>306</v>
      </c>
      <c r="K234" s="6">
        <v>24.335000000000001</v>
      </c>
      <c r="L234" s="71"/>
      <c r="M234" s="53"/>
      <c r="N234" s="71"/>
      <c r="O234" s="71"/>
      <c r="P234" s="54"/>
      <c r="Q234" s="54"/>
    </row>
    <row r="235" spans="1:17">
      <c r="A235" s="6" t="s">
        <v>295</v>
      </c>
      <c r="B235" s="6" t="s">
        <v>305</v>
      </c>
      <c r="C235" s="6">
        <v>24.216481999999999</v>
      </c>
      <c r="D235" s="61"/>
      <c r="E235" s="61"/>
      <c r="F235" s="74"/>
      <c r="G235" s="74"/>
      <c r="I235" s="6" t="s">
        <v>396</v>
      </c>
      <c r="J235" s="6" t="s">
        <v>306</v>
      </c>
      <c r="K235" s="6">
        <v>24.283000000000001</v>
      </c>
      <c r="L235" s="71"/>
      <c r="M235" s="53"/>
      <c r="N235" s="71"/>
      <c r="O235" s="71"/>
      <c r="P235" s="54"/>
      <c r="Q235" s="54"/>
    </row>
    <row r="236" spans="1:17">
      <c r="A236" s="6" t="s">
        <v>296</v>
      </c>
      <c r="B236" s="6" t="s">
        <v>305</v>
      </c>
      <c r="C236" s="6">
        <v>27.453579000000001</v>
      </c>
      <c r="D236" s="61">
        <f t="shared" ref="D236" si="145">AVERAGE(C236:C238)</f>
        <v>27.543381999999998</v>
      </c>
      <c r="E236" s="26"/>
      <c r="F236" s="61">
        <f>$E$233-D236</f>
        <v>-6.7018150948873583</v>
      </c>
      <c r="G236" s="61">
        <f t="shared" ref="G236" si="146">100*2^(F236)</f>
        <v>0.96062222670087127</v>
      </c>
      <c r="I236" s="6" t="s">
        <v>397</v>
      </c>
      <c r="J236" s="6" t="s">
        <v>306</v>
      </c>
      <c r="K236" s="6">
        <v>25.972000000000001</v>
      </c>
      <c r="L236" s="61">
        <f>AVERAGE(K236:K238)</f>
        <v>26.021666666666665</v>
      </c>
      <c r="M236" s="53"/>
      <c r="N236" s="61">
        <f>M239-L236</f>
        <v>-2.6766666666666659</v>
      </c>
      <c r="O236" s="61">
        <f>100*2^(N236)</f>
        <v>15.640226743671882</v>
      </c>
      <c r="P236" s="54"/>
      <c r="Q236" s="54"/>
    </row>
    <row r="237" spans="1:17">
      <c r="A237" s="6" t="s">
        <v>297</v>
      </c>
      <c r="B237" s="6" t="s">
        <v>305</v>
      </c>
      <c r="C237" s="6">
        <v>27.566647</v>
      </c>
      <c r="D237" s="61"/>
      <c r="E237" s="26"/>
      <c r="F237" s="61"/>
      <c r="G237" s="61"/>
      <c r="I237" s="6" t="s">
        <v>397</v>
      </c>
      <c r="J237" s="6" t="s">
        <v>306</v>
      </c>
      <c r="K237" s="6">
        <v>26.03</v>
      </c>
      <c r="L237" s="71"/>
      <c r="M237" s="53"/>
      <c r="N237" s="71"/>
      <c r="O237" s="71"/>
      <c r="P237" s="54"/>
      <c r="Q237" s="54"/>
    </row>
    <row r="238" spans="1:17">
      <c r="A238" s="6" t="s">
        <v>298</v>
      </c>
      <c r="B238" s="6" t="s">
        <v>305</v>
      </c>
      <c r="C238" s="6">
        <v>27.609919999999999</v>
      </c>
      <c r="D238" s="61"/>
      <c r="E238" s="26"/>
      <c r="F238" s="61"/>
      <c r="G238" s="61"/>
      <c r="I238" s="6" t="s">
        <v>397</v>
      </c>
      <c r="J238" s="6" t="s">
        <v>306</v>
      </c>
      <c r="K238" s="6">
        <v>26.062999999999999</v>
      </c>
      <c r="L238" s="71"/>
      <c r="M238" s="53"/>
      <c r="N238" s="71"/>
      <c r="O238" s="71"/>
      <c r="P238" s="54"/>
      <c r="Q238" s="54"/>
    </row>
    <row r="239" spans="1:17">
      <c r="A239" s="6" t="s">
        <v>299</v>
      </c>
      <c r="B239" s="6" t="s">
        <v>305</v>
      </c>
      <c r="C239" s="6">
        <v>27.026505</v>
      </c>
      <c r="D239" s="61">
        <f t="shared" ref="D239" si="147">AVERAGE(C239:C241)</f>
        <v>26.985281666666666</v>
      </c>
      <c r="E239" s="26"/>
      <c r="F239" s="61">
        <f>$E$233-D239</f>
        <v>-6.1437147615540262</v>
      </c>
      <c r="G239" s="61">
        <f t="shared" ref="G239" si="148">100*2^(F239)</f>
        <v>1.4143522053336648</v>
      </c>
      <c r="I239" s="6" t="s">
        <v>406</v>
      </c>
      <c r="J239" s="6" t="s">
        <v>306</v>
      </c>
      <c r="K239" s="6">
        <v>23.425999999999998</v>
      </c>
      <c r="L239" s="61">
        <f>AVERAGE(K239:K241)</f>
        <v>23.344999999999999</v>
      </c>
      <c r="M239" s="61">
        <f>L239-$P$4</f>
        <v>23.344999999999999</v>
      </c>
      <c r="N239" s="53"/>
      <c r="O239" s="53"/>
      <c r="P239" s="54"/>
      <c r="Q239" s="54"/>
    </row>
    <row r="240" spans="1:17">
      <c r="A240" s="6" t="s">
        <v>300</v>
      </c>
      <c r="B240" s="6" t="s">
        <v>305</v>
      </c>
      <c r="C240" s="6">
        <v>26.996690000000001</v>
      </c>
      <c r="D240" s="61"/>
      <c r="E240" s="26"/>
      <c r="F240" s="61"/>
      <c r="G240" s="61"/>
      <c r="I240" s="6" t="s">
        <v>406</v>
      </c>
      <c r="J240" s="6" t="s">
        <v>306</v>
      </c>
      <c r="K240" s="6">
        <v>23.291</v>
      </c>
      <c r="L240" s="71"/>
      <c r="M240" s="71"/>
      <c r="N240" s="53"/>
      <c r="O240" s="53"/>
      <c r="P240" s="54"/>
      <c r="Q240" s="54"/>
    </row>
    <row r="241" spans="1:17">
      <c r="A241" s="6" t="s">
        <v>301</v>
      </c>
      <c r="B241" s="6" t="s">
        <v>305</v>
      </c>
      <c r="C241" s="6">
        <v>26.932649999999999</v>
      </c>
      <c r="D241" s="61"/>
      <c r="E241" s="26"/>
      <c r="F241" s="61"/>
      <c r="G241" s="61"/>
      <c r="I241" s="6" t="s">
        <v>406</v>
      </c>
      <c r="J241" s="6" t="s">
        <v>306</v>
      </c>
      <c r="K241" s="6">
        <v>23.318000000000001</v>
      </c>
      <c r="L241" s="71"/>
      <c r="M241" s="71"/>
      <c r="N241" s="53"/>
      <c r="O241" s="53"/>
      <c r="P241" s="54"/>
      <c r="Q241" s="54"/>
    </row>
    <row r="242" spans="1:17">
      <c r="A242" s="6" t="s">
        <v>302</v>
      </c>
      <c r="B242" s="6" t="s">
        <v>305</v>
      </c>
      <c r="C242" s="6">
        <v>27.458279999999998</v>
      </c>
      <c r="D242" s="61">
        <f t="shared" ref="D242" si="149">AVERAGE(C242:C244)</f>
        <v>27.606202666666665</v>
      </c>
      <c r="E242" s="26"/>
      <c r="F242" s="61">
        <f>$E$233-D242</f>
        <v>-6.7646357615540254</v>
      </c>
      <c r="G242" s="61">
        <f t="shared" ref="G242" si="150">100*2^(F242)</f>
        <v>0.91969055420107071</v>
      </c>
      <c r="I242" s="6" t="s">
        <v>340</v>
      </c>
      <c r="J242" s="6" t="s">
        <v>306</v>
      </c>
      <c r="L242" s="61">
        <f>AVERAGE(K242:K244)</f>
        <v>26.364148</v>
      </c>
      <c r="M242" s="53"/>
      <c r="N242" s="61">
        <f>M248-L242</f>
        <v>-2.1365906666666667</v>
      </c>
      <c r="O242" s="61">
        <f>100*2^N242</f>
        <v>22.74165783041893</v>
      </c>
      <c r="P242" s="54"/>
      <c r="Q242" s="54"/>
    </row>
    <row r="243" spans="1:17">
      <c r="A243" s="6" t="s">
        <v>303</v>
      </c>
      <c r="B243" s="6" t="s">
        <v>305</v>
      </c>
      <c r="C243" s="6">
        <v>27.820544999999999</v>
      </c>
      <c r="D243" s="61"/>
      <c r="E243" s="26"/>
      <c r="F243" s="61"/>
      <c r="G243" s="61"/>
      <c r="I243" s="6" t="s">
        <v>341</v>
      </c>
      <c r="J243" s="6" t="s">
        <v>306</v>
      </c>
      <c r="K243" s="6">
        <v>26.33427</v>
      </c>
      <c r="L243" s="71"/>
      <c r="M243" s="53"/>
      <c r="N243" s="71"/>
      <c r="O243" s="71"/>
      <c r="P243" s="54"/>
      <c r="Q243" s="54"/>
    </row>
    <row r="244" spans="1:17">
      <c r="A244" s="6" t="s">
        <v>304</v>
      </c>
      <c r="B244" s="6" t="s">
        <v>305</v>
      </c>
      <c r="C244" s="6">
        <v>27.539783</v>
      </c>
      <c r="D244" s="61"/>
      <c r="E244" s="26"/>
      <c r="F244" s="61"/>
      <c r="G244" s="61"/>
      <c r="I244" s="6" t="s">
        <v>342</v>
      </c>
      <c r="J244" s="6" t="s">
        <v>306</v>
      </c>
      <c r="K244" s="6">
        <v>26.394026</v>
      </c>
      <c r="L244" s="71"/>
      <c r="M244" s="53"/>
      <c r="N244" s="71"/>
      <c r="O244" s="71"/>
      <c r="P244" s="54"/>
      <c r="Q244" s="54"/>
    </row>
    <row r="245" spans="1:17">
      <c r="A245" s="6" t="s">
        <v>184</v>
      </c>
      <c r="B245" s="6" t="s">
        <v>306</v>
      </c>
      <c r="C245" s="6">
        <v>23.08727</v>
      </c>
      <c r="D245" s="61">
        <f t="shared" ref="D245" si="151">AVERAGE(C245:C247)</f>
        <v>23.062905333333333</v>
      </c>
      <c r="E245" s="26"/>
      <c r="F245" s="61">
        <f>$E$248-D245</f>
        <v>-2.2691430948873617</v>
      </c>
      <c r="G245" s="61">
        <f t="shared" ref="G245" si="152">100*2^(F245)</f>
        <v>20.745306897473196</v>
      </c>
      <c r="I245" s="6" t="s">
        <v>184</v>
      </c>
      <c r="J245" s="6" t="s">
        <v>306</v>
      </c>
      <c r="K245" s="6">
        <v>24.079658999999999</v>
      </c>
      <c r="L245" s="61">
        <f>AVERAGE(K245:K247)</f>
        <v>24.077502666666664</v>
      </c>
      <c r="M245" s="53"/>
      <c r="N245" s="61">
        <f>M248-L245</f>
        <v>0.15005466666666933</v>
      </c>
      <c r="O245" s="61">
        <f>100*2^N245</f>
        <v>110.96115167217533</v>
      </c>
      <c r="P245" s="54"/>
      <c r="Q245" s="54"/>
    </row>
    <row r="246" spans="1:17">
      <c r="A246" s="6" t="s">
        <v>186</v>
      </c>
      <c r="B246" s="6" t="s">
        <v>306</v>
      </c>
      <c r="C246" s="6">
        <v>23.054646999999999</v>
      </c>
      <c r="D246" s="61"/>
      <c r="E246" s="26"/>
      <c r="F246" s="61"/>
      <c r="G246" s="61"/>
      <c r="I246" s="6" t="s">
        <v>186</v>
      </c>
      <c r="J246" s="6" t="s">
        <v>306</v>
      </c>
      <c r="K246" s="6">
        <v>24.043665000000001</v>
      </c>
      <c r="L246" s="71"/>
      <c r="M246" s="53"/>
      <c r="N246" s="71"/>
      <c r="O246" s="71"/>
      <c r="P246" s="54"/>
      <c r="Q246" s="54"/>
    </row>
    <row r="247" spans="1:17">
      <c r="A247" s="6" t="s">
        <v>187</v>
      </c>
      <c r="B247" s="6" t="s">
        <v>306</v>
      </c>
      <c r="C247" s="6">
        <v>23.046799</v>
      </c>
      <c r="D247" s="61"/>
      <c r="E247" s="26"/>
      <c r="F247" s="61"/>
      <c r="G247" s="61"/>
      <c r="I247" s="6" t="s">
        <v>187</v>
      </c>
      <c r="J247" s="6" t="s">
        <v>306</v>
      </c>
      <c r="K247" s="6">
        <v>24.109183999999999</v>
      </c>
      <c r="L247" s="71"/>
      <c r="M247" s="53"/>
      <c r="N247" s="71"/>
      <c r="O247" s="71"/>
      <c r="P247" s="54"/>
      <c r="Q247" s="54"/>
    </row>
    <row r="248" spans="1:17">
      <c r="A248" s="6" t="s">
        <v>188</v>
      </c>
      <c r="B248" s="6" t="s">
        <v>306</v>
      </c>
      <c r="C248" s="6">
        <v>24.119092999999999</v>
      </c>
      <c r="D248" s="61">
        <f t="shared" ref="D248" si="153">AVERAGE(C248:C250)</f>
        <v>24.115690333333333</v>
      </c>
      <c r="E248" s="61">
        <f>D248-LOG(10,2)</f>
        <v>20.793762238445971</v>
      </c>
      <c r="F248" s="74"/>
      <c r="G248" s="74"/>
      <c r="I248" s="6" t="s">
        <v>349</v>
      </c>
      <c r="J248" s="6" t="s">
        <v>306</v>
      </c>
      <c r="K248" s="6">
        <v>24.208632999999999</v>
      </c>
      <c r="L248" s="61">
        <f>AVERAGE(K248:K250)</f>
        <v>24.227557333333333</v>
      </c>
      <c r="M248" s="61">
        <f>L248-$P$4</f>
        <v>24.227557333333333</v>
      </c>
      <c r="N248" s="76"/>
      <c r="O248" s="76"/>
      <c r="P248" s="54"/>
      <c r="Q248" s="54"/>
    </row>
    <row r="249" spans="1:17">
      <c r="A249" s="6" t="s">
        <v>189</v>
      </c>
      <c r="B249" s="6" t="s">
        <v>306</v>
      </c>
      <c r="C249" s="6">
        <v>24.295828</v>
      </c>
      <c r="D249" s="61"/>
      <c r="E249" s="61"/>
      <c r="F249" s="74"/>
      <c r="G249" s="74"/>
      <c r="I249" s="6" t="s">
        <v>350</v>
      </c>
      <c r="J249" s="6" t="s">
        <v>306</v>
      </c>
      <c r="K249" s="6">
        <v>24.261856000000002</v>
      </c>
      <c r="L249" s="71"/>
      <c r="M249" s="71"/>
      <c r="N249" s="73"/>
      <c r="O249" s="73"/>
      <c r="P249" s="54"/>
      <c r="Q249" s="54"/>
    </row>
    <row r="250" spans="1:17">
      <c r="A250" s="6" t="s">
        <v>190</v>
      </c>
      <c r="B250" s="6" t="s">
        <v>306</v>
      </c>
      <c r="C250" s="6">
        <v>23.93215</v>
      </c>
      <c r="D250" s="61"/>
      <c r="E250" s="61"/>
      <c r="F250" s="74"/>
      <c r="G250" s="74"/>
      <c r="I250" s="6" t="s">
        <v>351</v>
      </c>
      <c r="J250" s="6" t="s">
        <v>306</v>
      </c>
      <c r="K250" s="6">
        <v>24.212183</v>
      </c>
      <c r="L250" s="71"/>
      <c r="M250" s="71"/>
      <c r="N250" s="73"/>
      <c r="O250" s="73"/>
      <c r="P250" s="54"/>
      <c r="Q250" s="54"/>
    </row>
    <row r="251" spans="1:17">
      <c r="A251" s="6" t="s">
        <v>191</v>
      </c>
      <c r="B251" s="6" t="s">
        <v>306</v>
      </c>
      <c r="C251" s="6">
        <v>29.417946000000001</v>
      </c>
      <c r="D251" s="61">
        <f t="shared" ref="D251" si="154">AVERAGE(C251:C253)</f>
        <v>29.673599333333332</v>
      </c>
      <c r="E251" s="26"/>
      <c r="F251" s="61">
        <f>$E$248-D251</f>
        <v>-8.8798370948873604</v>
      </c>
      <c r="G251" s="61">
        <f t="shared" ref="G251" si="155">100*2^(F251)</f>
        <v>0.21227687119794017</v>
      </c>
      <c r="I251" s="6" t="s">
        <v>411</v>
      </c>
      <c r="J251" s="6" t="s">
        <v>306</v>
      </c>
      <c r="K251" s="6">
        <v>22.507999999999999</v>
      </c>
      <c r="L251" s="61">
        <f>AVERAGE(K251:K253)</f>
        <v>22.136666666666667</v>
      </c>
      <c r="M251" s="53"/>
      <c r="N251" s="61">
        <f>M257-L251</f>
        <v>-0.67399999999999949</v>
      </c>
      <c r="O251" s="61">
        <f>100*2^(N251)</f>
        <v>62.676651022034548</v>
      </c>
      <c r="P251" s="54"/>
      <c r="Q251" s="54"/>
    </row>
    <row r="252" spans="1:17">
      <c r="A252" s="6" t="s">
        <v>192</v>
      </c>
      <c r="B252" s="6" t="s">
        <v>306</v>
      </c>
      <c r="C252" s="6">
        <v>29.813113999999999</v>
      </c>
      <c r="D252" s="61"/>
      <c r="E252" s="26"/>
      <c r="F252" s="61"/>
      <c r="G252" s="61"/>
      <c r="I252" s="6" t="s">
        <v>411</v>
      </c>
      <c r="J252" s="6" t="s">
        <v>306</v>
      </c>
      <c r="K252" s="6">
        <v>21.971</v>
      </c>
      <c r="L252" s="71"/>
      <c r="M252" s="53"/>
      <c r="N252" s="71"/>
      <c r="O252" s="71"/>
      <c r="P252" s="54"/>
      <c r="Q252" s="54"/>
    </row>
    <row r="253" spans="1:17">
      <c r="A253" s="6" t="s">
        <v>193</v>
      </c>
      <c r="B253" s="6" t="s">
        <v>306</v>
      </c>
      <c r="C253" s="6">
        <v>29.789738</v>
      </c>
      <c r="D253" s="61"/>
      <c r="E253" s="26"/>
      <c r="F253" s="61"/>
      <c r="G253" s="61"/>
      <c r="I253" s="6" t="s">
        <v>411</v>
      </c>
      <c r="J253" s="6" t="s">
        <v>306</v>
      </c>
      <c r="K253" s="6">
        <v>21.931000000000001</v>
      </c>
      <c r="L253" s="71"/>
      <c r="M253" s="53"/>
      <c r="N253" s="71"/>
      <c r="O253" s="71"/>
      <c r="P253" s="54"/>
      <c r="Q253" s="54"/>
    </row>
    <row r="254" spans="1:17">
      <c r="A254" s="6" t="s">
        <v>194</v>
      </c>
      <c r="B254" s="6" t="s">
        <v>306</v>
      </c>
      <c r="C254" s="6">
        <v>28.395517000000002</v>
      </c>
      <c r="D254" s="61">
        <f t="shared" ref="D254" si="156">AVERAGE(C254:C256)</f>
        <v>28.606396666666669</v>
      </c>
      <c r="E254" s="26"/>
      <c r="F254" s="61">
        <f>$E$248-D254</f>
        <v>-7.8126344282206972</v>
      </c>
      <c r="G254" s="61">
        <f t="shared" ref="G254" si="157">100*2^(F254)</f>
        <v>0.44479786290442846</v>
      </c>
      <c r="I254" s="6" t="s">
        <v>410</v>
      </c>
      <c r="J254" s="6" t="s">
        <v>306</v>
      </c>
      <c r="K254" s="6">
        <v>24.385000000000002</v>
      </c>
      <c r="L254" s="61">
        <f>AVERAGE(K254:K256)</f>
        <v>24.508666666666667</v>
      </c>
      <c r="M254" s="53"/>
      <c r="N254" s="61">
        <f>M257-L254</f>
        <v>-3.0459999999999994</v>
      </c>
      <c r="O254" s="61">
        <f>100*2^(N254)</f>
        <v>12.107727365332853</v>
      </c>
      <c r="P254" s="54"/>
      <c r="Q254" s="54"/>
    </row>
    <row r="255" spans="1:17">
      <c r="A255" s="6" t="s">
        <v>195</v>
      </c>
      <c r="B255" s="6" t="s">
        <v>306</v>
      </c>
      <c r="C255" s="6">
        <v>29.037851</v>
      </c>
      <c r="D255" s="61"/>
      <c r="E255" s="26"/>
      <c r="F255" s="61"/>
      <c r="G255" s="61"/>
      <c r="I255" s="6" t="s">
        <v>410</v>
      </c>
      <c r="J255" s="6" t="s">
        <v>306</v>
      </c>
      <c r="K255" s="6">
        <v>24.774999999999999</v>
      </c>
      <c r="L255" s="71"/>
      <c r="M255" s="53"/>
      <c r="N255" s="71"/>
      <c r="O255" s="71"/>
      <c r="P255" s="54"/>
      <c r="Q255" s="54"/>
    </row>
    <row r="256" spans="1:17">
      <c r="A256" s="6" t="s">
        <v>196</v>
      </c>
      <c r="B256" s="6" t="s">
        <v>306</v>
      </c>
      <c r="C256" s="6">
        <v>28.385822000000001</v>
      </c>
      <c r="D256" s="61"/>
      <c r="E256" s="26"/>
      <c r="F256" s="61"/>
      <c r="G256" s="61"/>
      <c r="I256" s="6" t="s">
        <v>410</v>
      </c>
      <c r="J256" s="6" t="s">
        <v>306</v>
      </c>
      <c r="K256" s="6">
        <v>24.366</v>
      </c>
      <c r="L256" s="71"/>
      <c r="M256" s="53"/>
      <c r="N256" s="71"/>
      <c r="O256" s="71"/>
      <c r="P256" s="54"/>
      <c r="Q256" s="54"/>
    </row>
    <row r="257" spans="1:17">
      <c r="A257" s="6" t="s">
        <v>197</v>
      </c>
      <c r="B257" s="6" t="s">
        <v>306</v>
      </c>
      <c r="C257" s="6">
        <v>29.292477000000002</v>
      </c>
      <c r="D257" s="61">
        <f t="shared" ref="D257" si="158">AVERAGE(C257:C259)</f>
        <v>29.215231666666668</v>
      </c>
      <c r="E257" s="26"/>
      <c r="F257" s="61">
        <f>$E$248-D257</f>
        <v>-8.4214694282206963</v>
      </c>
      <c r="G257" s="61">
        <f t="shared" ref="G257" si="159">100*2^(F257)</f>
        <v>0.29166552244242849</v>
      </c>
      <c r="I257" s="6" t="s">
        <v>412</v>
      </c>
      <c r="J257" s="6" t="s">
        <v>306</v>
      </c>
      <c r="K257" s="6">
        <v>21.574999999999999</v>
      </c>
      <c r="L257" s="61">
        <f>AVERAGE(K257:K259)</f>
        <v>21.462666666666667</v>
      </c>
      <c r="M257" s="61">
        <f>L257-$P$4</f>
        <v>21.462666666666667</v>
      </c>
      <c r="N257" s="53"/>
      <c r="O257" s="53"/>
      <c r="P257" s="54"/>
      <c r="Q257" s="54"/>
    </row>
    <row r="258" spans="1:17">
      <c r="A258" s="6" t="s">
        <v>198</v>
      </c>
      <c r="B258" s="6" t="s">
        <v>306</v>
      </c>
      <c r="C258" s="6">
        <v>29.126728</v>
      </c>
      <c r="D258" s="61"/>
      <c r="E258" s="26"/>
      <c r="F258" s="61"/>
      <c r="G258" s="61"/>
      <c r="I258" s="6" t="s">
        <v>412</v>
      </c>
      <c r="J258" s="6" t="s">
        <v>306</v>
      </c>
      <c r="K258" s="6">
        <v>21.452999999999999</v>
      </c>
      <c r="L258" s="71"/>
      <c r="M258" s="71"/>
      <c r="N258" s="53"/>
      <c r="O258" s="53"/>
      <c r="P258" s="54"/>
      <c r="Q258" s="54"/>
    </row>
    <row r="259" spans="1:17">
      <c r="A259" s="6" t="s">
        <v>199</v>
      </c>
      <c r="B259" s="6" t="s">
        <v>306</v>
      </c>
      <c r="C259" s="6">
        <v>29.226489999999998</v>
      </c>
      <c r="D259" s="61"/>
      <c r="E259" s="26"/>
      <c r="F259" s="61"/>
      <c r="G259" s="61"/>
      <c r="I259" s="6" t="s">
        <v>412</v>
      </c>
      <c r="J259" s="6" t="s">
        <v>306</v>
      </c>
      <c r="K259" s="6">
        <v>21.36</v>
      </c>
      <c r="L259" s="71"/>
      <c r="M259" s="71"/>
      <c r="N259" s="53"/>
      <c r="O259" s="53"/>
      <c r="P259" s="54"/>
      <c r="Q259" s="54"/>
    </row>
    <row r="260" spans="1:17">
      <c r="A260" s="6" t="s">
        <v>200</v>
      </c>
      <c r="B260" s="6" t="s">
        <v>306</v>
      </c>
      <c r="C260" s="6">
        <v>23.422329999999999</v>
      </c>
      <c r="D260" s="61">
        <f t="shared" ref="D260" si="160">AVERAGE(C260:C262)</f>
        <v>23.482522666666668</v>
      </c>
      <c r="E260" s="26"/>
      <c r="F260" s="61">
        <f>$E$263-D260</f>
        <v>-2.4927377615540287</v>
      </c>
      <c r="G260" s="61">
        <f t="shared" ref="G260" si="161">100*2^(F260)</f>
        <v>17.766879729149554</v>
      </c>
      <c r="I260" s="6" t="s">
        <v>399</v>
      </c>
      <c r="J260" s="6" t="s">
        <v>306</v>
      </c>
      <c r="K260" s="6">
        <v>27.246979</v>
      </c>
      <c r="L260" s="61">
        <f>AVERAGE(K260:K262)</f>
        <v>27.195030666666668</v>
      </c>
      <c r="M260" s="53"/>
      <c r="N260" s="61">
        <f>M266-L260</f>
        <v>-1.16206866666667</v>
      </c>
      <c r="O260" s="61">
        <f>100*2^N260</f>
        <v>44.687131133773491</v>
      </c>
      <c r="P260" s="54"/>
      <c r="Q260" s="54"/>
    </row>
    <row r="261" spans="1:17">
      <c r="A261" s="6" t="s">
        <v>201</v>
      </c>
      <c r="B261" s="6" t="s">
        <v>306</v>
      </c>
      <c r="C261" s="6">
        <v>23.515902000000001</v>
      </c>
      <c r="D261" s="61"/>
      <c r="E261" s="26"/>
      <c r="F261" s="61"/>
      <c r="G261" s="61"/>
      <c r="I261" s="6" t="s">
        <v>400</v>
      </c>
      <c r="J261" s="6" t="s">
        <v>306</v>
      </c>
      <c r="K261" s="6">
        <v>27.164971999999999</v>
      </c>
      <c r="L261" s="71"/>
      <c r="M261" s="53"/>
      <c r="N261" s="71"/>
      <c r="O261" s="71"/>
      <c r="P261" s="54"/>
      <c r="Q261" s="54"/>
    </row>
    <row r="262" spans="1:17">
      <c r="A262" s="6" t="s">
        <v>202</v>
      </c>
      <c r="B262" s="6" t="s">
        <v>306</v>
      </c>
      <c r="C262" s="6">
        <v>23.509336000000001</v>
      </c>
      <c r="D262" s="61"/>
      <c r="E262" s="26"/>
      <c r="F262" s="61"/>
      <c r="G262" s="61"/>
      <c r="I262" s="6" t="s">
        <v>401</v>
      </c>
      <c r="J262" s="6" t="s">
        <v>306</v>
      </c>
      <c r="K262" s="6">
        <v>27.173141000000001</v>
      </c>
      <c r="L262" s="71"/>
      <c r="M262" s="53"/>
      <c r="N262" s="71"/>
      <c r="O262" s="71"/>
      <c r="P262" s="54"/>
      <c r="Q262" s="54"/>
    </row>
    <row r="263" spans="1:17">
      <c r="A263" s="6" t="s">
        <v>203</v>
      </c>
      <c r="B263" s="6" t="s">
        <v>306</v>
      </c>
      <c r="C263" s="6">
        <v>24.348327999999999</v>
      </c>
      <c r="D263" s="61">
        <f t="shared" ref="D263" si="162">AVERAGE(C263:C265)</f>
        <v>24.311713000000001</v>
      </c>
      <c r="E263" s="61">
        <f>D263-LOG(10,2)</f>
        <v>20.989784905112639</v>
      </c>
      <c r="F263" s="74"/>
      <c r="G263" s="74"/>
      <c r="I263" s="6" t="s">
        <v>215</v>
      </c>
      <c r="J263" s="6" t="s">
        <v>306</v>
      </c>
      <c r="K263" s="6">
        <v>24.048207999999999</v>
      </c>
      <c r="L263" s="61">
        <f>AVERAGE(K263:K265)</f>
        <v>24.104688666666664</v>
      </c>
      <c r="M263" s="53"/>
      <c r="N263" s="61">
        <f>M266-L263</f>
        <v>1.9282733333333333</v>
      </c>
      <c r="O263" s="61">
        <f>100*2^N263</f>
        <v>380.59941215422748</v>
      </c>
      <c r="P263" s="54"/>
      <c r="Q263" s="54"/>
    </row>
    <row r="264" spans="1:17">
      <c r="A264" s="6" t="s">
        <v>204</v>
      </c>
      <c r="B264" s="6" t="s">
        <v>306</v>
      </c>
      <c r="C264" s="6">
        <v>24.503914000000002</v>
      </c>
      <c r="D264" s="61"/>
      <c r="E264" s="61"/>
      <c r="F264" s="74"/>
      <c r="G264" s="74"/>
      <c r="I264" s="6" t="s">
        <v>216</v>
      </c>
      <c r="J264" s="6" t="s">
        <v>306</v>
      </c>
      <c r="K264" s="6">
        <v>24.083134000000001</v>
      </c>
      <c r="L264" s="71"/>
      <c r="M264" s="53"/>
      <c r="N264" s="71"/>
      <c r="O264" s="71"/>
      <c r="P264" s="54"/>
      <c r="Q264" s="54"/>
    </row>
    <row r="265" spans="1:17">
      <c r="A265" s="6" t="s">
        <v>205</v>
      </c>
      <c r="B265" s="6" t="s">
        <v>306</v>
      </c>
      <c r="C265" s="6">
        <v>24.082896999999999</v>
      </c>
      <c r="D265" s="61"/>
      <c r="E265" s="61"/>
      <c r="F265" s="74"/>
      <c r="G265" s="74"/>
      <c r="I265" s="6" t="s">
        <v>217</v>
      </c>
      <c r="J265" s="6" t="s">
        <v>306</v>
      </c>
      <c r="K265" s="6">
        <v>24.182724</v>
      </c>
      <c r="L265" s="71"/>
      <c r="M265" s="53"/>
      <c r="N265" s="71"/>
      <c r="O265" s="71"/>
      <c r="P265" s="54"/>
      <c r="Q265" s="54"/>
    </row>
    <row r="266" spans="1:17">
      <c r="A266" s="6" t="s">
        <v>206</v>
      </c>
      <c r="B266" s="6" t="s">
        <v>306</v>
      </c>
      <c r="C266" s="6">
        <v>29.470960000000002</v>
      </c>
      <c r="D266" s="61">
        <f t="shared" ref="D266" si="163">AVERAGE(C266:C268)</f>
        <v>29.439548333333335</v>
      </c>
      <c r="E266" s="26"/>
      <c r="F266" s="61">
        <f>$E$263-D266</f>
        <v>-8.4497634282206953</v>
      </c>
      <c r="G266" s="61">
        <f t="shared" ref="G266" si="164">100*2^(F266)</f>
        <v>0.28600113184170944</v>
      </c>
      <c r="I266" s="6" t="s">
        <v>402</v>
      </c>
      <c r="J266" s="6" t="s">
        <v>306</v>
      </c>
      <c r="K266" s="6">
        <v>26.118880999999998</v>
      </c>
      <c r="L266" s="61">
        <f>AVERAGE(K266:K268)</f>
        <v>26.032961999999998</v>
      </c>
      <c r="M266" s="61">
        <f>L266-$P$4</f>
        <v>26.032961999999998</v>
      </c>
      <c r="N266" s="76"/>
      <c r="O266" s="76"/>
      <c r="P266" s="54"/>
      <c r="Q266" s="54"/>
    </row>
    <row r="267" spans="1:17">
      <c r="A267" s="6" t="s">
        <v>207</v>
      </c>
      <c r="B267" s="6" t="s">
        <v>306</v>
      </c>
      <c r="C267" s="6">
        <v>29.506648999999999</v>
      </c>
      <c r="D267" s="61"/>
      <c r="E267" s="26"/>
      <c r="F267" s="61"/>
      <c r="G267" s="61"/>
      <c r="I267" s="6" t="s">
        <v>403</v>
      </c>
      <c r="J267" s="6" t="s">
        <v>306</v>
      </c>
      <c r="K267" s="6">
        <v>25.937028999999999</v>
      </c>
      <c r="L267" s="71"/>
      <c r="M267" s="71"/>
      <c r="N267" s="73"/>
      <c r="O267" s="73"/>
      <c r="P267" s="54"/>
      <c r="Q267" s="54"/>
    </row>
    <row r="268" spans="1:17">
      <c r="A268" s="6" t="s">
        <v>208</v>
      </c>
      <c r="B268" s="6" t="s">
        <v>306</v>
      </c>
      <c r="C268" s="6">
        <v>29.341035999999999</v>
      </c>
      <c r="D268" s="61"/>
      <c r="E268" s="26"/>
      <c r="F268" s="61"/>
      <c r="G268" s="61"/>
      <c r="I268" s="6" t="s">
        <v>404</v>
      </c>
      <c r="J268" s="6" t="s">
        <v>306</v>
      </c>
      <c r="K268" s="6">
        <v>26.042975999999999</v>
      </c>
      <c r="L268" s="71"/>
      <c r="M268" s="71"/>
      <c r="N268" s="73"/>
      <c r="O268" s="73"/>
      <c r="P268" s="54"/>
      <c r="Q268" s="54"/>
    </row>
    <row r="269" spans="1:17">
      <c r="A269" s="6" t="s">
        <v>209</v>
      </c>
      <c r="B269" s="6" t="s">
        <v>306</v>
      </c>
      <c r="C269" s="6">
        <v>28.099892000000001</v>
      </c>
      <c r="D269" s="61">
        <f t="shared" ref="D269" si="165">AVERAGE(C269:C271)</f>
        <v>27.996258000000001</v>
      </c>
      <c r="E269" s="26"/>
      <c r="F269" s="61">
        <f>$E$263-D269</f>
        <v>-7.0064730948873617</v>
      </c>
      <c r="G269" s="61">
        <f t="shared" ref="G269" si="166">100*2^(F269)</f>
        <v>0.77775253375978315</v>
      </c>
      <c r="I269" s="6" t="s">
        <v>413</v>
      </c>
      <c r="J269" s="6" t="s">
        <v>309</v>
      </c>
      <c r="K269" s="6" t="s">
        <v>422</v>
      </c>
      <c r="L269" s="61">
        <f>AVERAGE(K269:K271)</f>
        <v>27.840581</v>
      </c>
      <c r="M269" s="53"/>
      <c r="N269" s="61">
        <f>M275-L269</f>
        <v>-3.5136314282206982</v>
      </c>
      <c r="O269" s="61">
        <f>100*2^N269</f>
        <v>8.7557135812976057</v>
      </c>
      <c r="P269" s="54"/>
      <c r="Q269" s="54"/>
    </row>
    <row r="270" spans="1:17">
      <c r="A270" s="6" t="s">
        <v>210</v>
      </c>
      <c r="B270" s="6" t="s">
        <v>306</v>
      </c>
      <c r="C270" s="6">
        <v>27.837246</v>
      </c>
      <c r="D270" s="61"/>
      <c r="E270" s="26"/>
      <c r="F270" s="61"/>
      <c r="G270" s="61"/>
      <c r="I270" s="6" t="s">
        <v>413</v>
      </c>
      <c r="J270" s="6" t="s">
        <v>309</v>
      </c>
      <c r="K270" s="6">
        <v>27.786995000000001</v>
      </c>
      <c r="L270" s="71"/>
      <c r="M270" s="53"/>
      <c r="N270" s="71"/>
      <c r="O270" s="71"/>
      <c r="P270" s="54"/>
      <c r="Q270" s="54"/>
    </row>
    <row r="271" spans="1:17">
      <c r="A271" s="6" t="s">
        <v>211</v>
      </c>
      <c r="B271" s="6" t="s">
        <v>306</v>
      </c>
      <c r="C271" s="6">
        <v>28.051635999999998</v>
      </c>
      <c r="D271" s="61"/>
      <c r="E271" s="26"/>
      <c r="F271" s="61"/>
      <c r="G271" s="61"/>
      <c r="I271" s="6" t="s">
        <v>413</v>
      </c>
      <c r="J271" s="6" t="s">
        <v>309</v>
      </c>
      <c r="K271" s="6">
        <v>27.894166999999999</v>
      </c>
      <c r="L271" s="71"/>
      <c r="M271" s="53"/>
      <c r="N271" s="71"/>
      <c r="O271" s="71"/>
      <c r="P271" s="54"/>
      <c r="Q271" s="54"/>
    </row>
    <row r="272" spans="1:17">
      <c r="A272" s="6" t="s">
        <v>212</v>
      </c>
      <c r="B272" s="6" t="s">
        <v>306</v>
      </c>
      <c r="C272" s="6">
        <v>29.573626999999998</v>
      </c>
      <c r="D272" s="61">
        <f t="shared" ref="D272" si="167">AVERAGE(C272:C274)</f>
        <v>29.442356</v>
      </c>
      <c r="E272" s="26"/>
      <c r="F272" s="61">
        <f>$E$263-D272</f>
        <v>-8.4525710948873609</v>
      </c>
      <c r="G272" s="61">
        <f t="shared" ref="G272" si="168">100*2^(F272)</f>
        <v>0.28544507878631165</v>
      </c>
      <c r="I272" s="6" t="s">
        <v>414</v>
      </c>
      <c r="J272" s="6" t="s">
        <v>309</v>
      </c>
      <c r="K272" s="6">
        <v>26.518540000000002</v>
      </c>
      <c r="L272" s="61">
        <f>AVERAGE(K272:K274)</f>
        <v>26.610818333333331</v>
      </c>
      <c r="M272" s="53"/>
      <c r="N272" s="61">
        <f>M275-L272</f>
        <v>-2.2838687615540287</v>
      </c>
      <c r="O272" s="61">
        <f>100*2^N272</f>
        <v>20.534635419496261</v>
      </c>
      <c r="P272" s="54"/>
      <c r="Q272" s="54"/>
    </row>
    <row r="273" spans="1:17">
      <c r="A273" s="6" t="s">
        <v>213</v>
      </c>
      <c r="B273" s="6" t="s">
        <v>306</v>
      </c>
      <c r="C273" s="6">
        <v>29.307299</v>
      </c>
      <c r="D273" s="61"/>
      <c r="E273" s="26"/>
      <c r="F273" s="61"/>
      <c r="G273" s="61"/>
      <c r="I273" s="6" t="s">
        <v>414</v>
      </c>
      <c r="J273" s="6" t="s">
        <v>309</v>
      </c>
      <c r="K273" s="6">
        <v>26.550111999999999</v>
      </c>
      <c r="L273" s="71"/>
      <c r="M273" s="53"/>
      <c r="N273" s="71"/>
      <c r="O273" s="71"/>
      <c r="P273" s="54"/>
      <c r="Q273" s="54"/>
    </row>
    <row r="274" spans="1:17">
      <c r="A274" s="6" t="s">
        <v>214</v>
      </c>
      <c r="B274" s="6" t="s">
        <v>306</v>
      </c>
      <c r="C274" s="6">
        <v>29.446141999999998</v>
      </c>
      <c r="D274" s="61"/>
      <c r="E274" s="26"/>
      <c r="F274" s="61"/>
      <c r="G274" s="61"/>
      <c r="I274" s="6" t="s">
        <v>414</v>
      </c>
      <c r="J274" s="6" t="s">
        <v>309</v>
      </c>
      <c r="K274" s="6">
        <v>26.763802999999999</v>
      </c>
      <c r="L274" s="71"/>
      <c r="M274" s="53"/>
      <c r="N274" s="71"/>
      <c r="O274" s="71"/>
      <c r="P274" s="54"/>
      <c r="Q274" s="54"/>
    </row>
    <row r="275" spans="1:17">
      <c r="A275" s="6" t="s">
        <v>215</v>
      </c>
      <c r="B275" s="6" t="s">
        <v>306</v>
      </c>
      <c r="C275" s="6">
        <v>23.805171999999999</v>
      </c>
      <c r="D275" s="61">
        <f t="shared" ref="D275" si="169">AVERAGE(C275:C277)</f>
        <v>23.813034666666667</v>
      </c>
      <c r="E275" s="26"/>
      <c r="F275" s="61">
        <f>$E$278-D275</f>
        <v>-1.9254014282206988</v>
      </c>
      <c r="G275" s="61">
        <f t="shared" ref="G275" si="170">100*2^(F275)</f>
        <v>26.326699506055888</v>
      </c>
      <c r="I275" s="6" t="s">
        <v>415</v>
      </c>
      <c r="J275" s="6" t="s">
        <v>309</v>
      </c>
      <c r="K275" s="6">
        <v>28.08043</v>
      </c>
      <c r="L275" s="61">
        <f>AVERAGE(K275:K277)</f>
        <v>27.648877666666664</v>
      </c>
      <c r="M275" s="61">
        <f>L275 - LOG(10,2)</f>
        <v>24.326949571779302</v>
      </c>
      <c r="N275" s="53"/>
      <c r="O275" s="53"/>
      <c r="P275" s="54"/>
      <c r="Q275" s="54"/>
    </row>
    <row r="276" spans="1:17">
      <c r="A276" s="6" t="s">
        <v>216</v>
      </c>
      <c r="B276" s="6" t="s">
        <v>306</v>
      </c>
      <c r="C276" s="6">
        <v>23.813026000000001</v>
      </c>
      <c r="D276" s="61"/>
      <c r="E276" s="26"/>
      <c r="F276" s="61"/>
      <c r="G276" s="61"/>
      <c r="I276" s="6" t="s">
        <v>415</v>
      </c>
      <c r="J276" s="6" t="s">
        <v>309</v>
      </c>
      <c r="K276" s="6">
        <v>27.850957999999999</v>
      </c>
      <c r="L276" s="71"/>
      <c r="M276" s="71"/>
      <c r="N276" s="53"/>
      <c r="O276" s="53"/>
      <c r="P276" s="54"/>
      <c r="Q276" s="54"/>
    </row>
    <row r="277" spans="1:17">
      <c r="A277" s="6" t="s">
        <v>217</v>
      </c>
      <c r="B277" s="6" t="s">
        <v>306</v>
      </c>
      <c r="C277" s="6">
        <v>23.820906000000001</v>
      </c>
      <c r="D277" s="61"/>
      <c r="E277" s="26"/>
      <c r="F277" s="61"/>
      <c r="G277" s="61"/>
      <c r="I277" s="6" t="s">
        <v>415</v>
      </c>
      <c r="J277" s="6" t="s">
        <v>309</v>
      </c>
      <c r="K277" s="6">
        <v>27.015245</v>
      </c>
      <c r="L277" s="71"/>
      <c r="M277" s="71"/>
      <c r="N277" s="53"/>
      <c r="O277" s="53"/>
      <c r="P277" s="54"/>
      <c r="Q277" s="54"/>
    </row>
    <row r="278" spans="1:17">
      <c r="A278" s="6" t="s">
        <v>218</v>
      </c>
      <c r="B278" s="6" t="s">
        <v>306</v>
      </c>
      <c r="C278" s="6">
        <v>24.805159</v>
      </c>
      <c r="D278" s="61">
        <f t="shared" ref="D278" si="171">AVERAGE(C278:C280)</f>
        <v>25.20956133333333</v>
      </c>
      <c r="E278" s="61">
        <f>D278-LOG(10,2)</f>
        <v>21.887633238445968</v>
      </c>
      <c r="F278" s="74"/>
      <c r="G278" s="74"/>
      <c r="I278" s="6" t="s">
        <v>416</v>
      </c>
      <c r="J278" s="6" t="s">
        <v>309</v>
      </c>
      <c r="K278" s="6">
        <v>29.065351</v>
      </c>
      <c r="L278" s="61">
        <f>AVERAGE(K278:K280)</f>
        <v>28.637933</v>
      </c>
      <c r="M278" s="53"/>
      <c r="N278" s="61">
        <f>M284-L278</f>
        <v>-7.2954567615540284</v>
      </c>
      <c r="O278" s="61">
        <f>100*2^N278</f>
        <v>0.63657368665359781</v>
      </c>
      <c r="P278" s="54"/>
      <c r="Q278" s="54"/>
    </row>
    <row r="279" spans="1:17">
      <c r="A279" s="6" t="s">
        <v>219</v>
      </c>
      <c r="B279" s="6" t="s">
        <v>306</v>
      </c>
      <c r="C279" s="6">
        <v>25.925654999999999</v>
      </c>
      <c r="D279" s="61"/>
      <c r="E279" s="61"/>
      <c r="F279" s="74"/>
      <c r="G279" s="74"/>
      <c r="I279" s="6" t="s">
        <v>416</v>
      </c>
      <c r="J279" s="6" t="s">
        <v>309</v>
      </c>
      <c r="K279" s="6">
        <v>27.984950999999999</v>
      </c>
      <c r="L279" s="71"/>
      <c r="M279" s="53"/>
      <c r="N279" s="71"/>
      <c r="O279" s="71"/>
      <c r="P279" s="54"/>
      <c r="Q279" s="54"/>
    </row>
    <row r="280" spans="1:17">
      <c r="A280" s="6" t="s">
        <v>220</v>
      </c>
      <c r="B280" s="6" t="s">
        <v>306</v>
      </c>
      <c r="C280" s="6">
        <v>24.897870000000001</v>
      </c>
      <c r="D280" s="61"/>
      <c r="E280" s="61"/>
      <c r="F280" s="74"/>
      <c r="G280" s="74"/>
      <c r="I280" s="6" t="s">
        <v>416</v>
      </c>
      <c r="J280" s="6" t="s">
        <v>309</v>
      </c>
      <c r="K280" s="6">
        <v>28.863496999999999</v>
      </c>
      <c r="L280" s="71"/>
      <c r="M280" s="53"/>
      <c r="N280" s="71"/>
      <c r="O280" s="71"/>
      <c r="P280" s="54"/>
      <c r="Q280" s="54"/>
    </row>
    <row r="281" spans="1:17">
      <c r="A281" s="6" t="s">
        <v>221</v>
      </c>
      <c r="B281" s="6" t="s">
        <v>306</v>
      </c>
      <c r="C281" s="6">
        <v>29.84113</v>
      </c>
      <c r="D281" s="61">
        <f t="shared" ref="D281" si="172">AVERAGE(C281:C283)</f>
        <v>29.85353933333333</v>
      </c>
      <c r="E281" s="26"/>
      <c r="F281" s="61">
        <f>$E$278-D281</f>
        <v>-7.9659060948873623</v>
      </c>
      <c r="G281" s="61">
        <f t="shared" ref="G281" si="173">100*2^(F281)</f>
        <v>0.39996622846004126</v>
      </c>
      <c r="I281" s="6" t="s">
        <v>417</v>
      </c>
      <c r="J281" s="6" t="s">
        <v>309</v>
      </c>
      <c r="K281" s="6">
        <v>26.306208000000002</v>
      </c>
      <c r="L281" s="61">
        <f>AVERAGE(K281:K283)</f>
        <v>26.535814333333335</v>
      </c>
      <c r="M281" s="53"/>
      <c r="N281" s="61">
        <f>M284-L281</f>
        <v>-5.1933380948873626</v>
      </c>
      <c r="O281" s="61">
        <f>100*2^N281</f>
        <v>2.7330618235545256</v>
      </c>
      <c r="P281" s="54"/>
      <c r="Q281" s="54"/>
    </row>
    <row r="282" spans="1:17">
      <c r="A282" s="6" t="s">
        <v>222</v>
      </c>
      <c r="B282" s="6" t="s">
        <v>306</v>
      </c>
      <c r="C282" s="6">
        <v>29.900096999999999</v>
      </c>
      <c r="D282" s="61"/>
      <c r="E282" s="26"/>
      <c r="F282" s="61"/>
      <c r="G282" s="61"/>
      <c r="I282" s="6" t="s">
        <v>417</v>
      </c>
      <c r="J282" s="6" t="s">
        <v>309</v>
      </c>
      <c r="K282" s="6">
        <v>26.763421999999998</v>
      </c>
      <c r="L282" s="71"/>
      <c r="M282" s="53"/>
      <c r="N282" s="71"/>
      <c r="O282" s="71"/>
      <c r="P282" s="54"/>
      <c r="Q282" s="54"/>
    </row>
    <row r="283" spans="1:17">
      <c r="A283" s="6" t="s">
        <v>223</v>
      </c>
      <c r="B283" s="6" t="s">
        <v>306</v>
      </c>
      <c r="C283" s="6">
        <v>29.819391</v>
      </c>
      <c r="D283" s="61"/>
      <c r="E283" s="26"/>
      <c r="F283" s="61"/>
      <c r="G283" s="61"/>
      <c r="I283" s="6" t="s">
        <v>417</v>
      </c>
      <c r="J283" s="6" t="s">
        <v>309</v>
      </c>
      <c r="K283" s="6">
        <v>26.537813</v>
      </c>
      <c r="L283" s="71"/>
      <c r="M283" s="53"/>
      <c r="N283" s="71"/>
      <c r="O283" s="71"/>
      <c r="P283" s="54"/>
      <c r="Q283" s="54"/>
    </row>
    <row r="284" spans="1:17">
      <c r="A284" s="6" t="s">
        <v>224</v>
      </c>
      <c r="B284" s="6" t="s">
        <v>306</v>
      </c>
      <c r="C284" s="6">
        <v>28.105139000000001</v>
      </c>
      <c r="D284" s="61">
        <f t="shared" ref="D284" si="174">AVERAGE(C284:C286)</f>
        <v>28.210970666666668</v>
      </c>
      <c r="E284" s="26"/>
      <c r="F284" s="61">
        <f>$E$278-D284</f>
        <v>-6.3233374282207002</v>
      </c>
      <c r="G284" s="61">
        <f t="shared" ref="G284" si="175">100*2^(F284)</f>
        <v>1.2487795019512447</v>
      </c>
      <c r="I284" s="6" t="s">
        <v>418</v>
      </c>
      <c r="J284" s="6" t="s">
        <v>309</v>
      </c>
      <c r="K284" s="6">
        <v>25.971727000000001</v>
      </c>
      <c r="L284" s="61">
        <f>AVERAGE(K284:K286)</f>
        <v>24.664404333333334</v>
      </c>
      <c r="M284" s="61">
        <f>L284 - LOG(10,2)</f>
        <v>21.342476238445972</v>
      </c>
      <c r="N284" s="53"/>
      <c r="O284" s="53"/>
      <c r="P284" s="54"/>
      <c r="Q284" s="54"/>
    </row>
    <row r="285" spans="1:17">
      <c r="A285" s="6" t="s">
        <v>225</v>
      </c>
      <c r="B285" s="6" t="s">
        <v>306</v>
      </c>
      <c r="C285" s="6">
        <v>28.374203000000001</v>
      </c>
      <c r="D285" s="61"/>
      <c r="E285" s="26"/>
      <c r="F285" s="61"/>
      <c r="G285" s="61"/>
      <c r="I285" s="6" t="s">
        <v>418</v>
      </c>
      <c r="J285" s="6" t="s">
        <v>309</v>
      </c>
      <c r="K285" s="6">
        <v>24.433584</v>
      </c>
      <c r="L285" s="71"/>
      <c r="M285" s="71"/>
      <c r="N285" s="53"/>
      <c r="O285" s="53"/>
      <c r="P285" s="54"/>
      <c r="Q285" s="54"/>
    </row>
    <row r="286" spans="1:17">
      <c r="A286" s="6" t="s">
        <v>226</v>
      </c>
      <c r="B286" s="6" t="s">
        <v>306</v>
      </c>
      <c r="C286" s="6">
        <v>28.153569999999998</v>
      </c>
      <c r="D286" s="61"/>
      <c r="E286" s="26"/>
      <c r="F286" s="61"/>
      <c r="G286" s="61"/>
      <c r="I286" s="6" t="s">
        <v>418</v>
      </c>
      <c r="J286" s="6" t="s">
        <v>309</v>
      </c>
      <c r="K286" s="6">
        <v>23.587902</v>
      </c>
      <c r="L286" s="71"/>
      <c r="M286" s="71"/>
      <c r="N286" s="53"/>
      <c r="O286" s="53"/>
      <c r="P286" s="54"/>
      <c r="Q286" s="54"/>
    </row>
    <row r="287" spans="1:17">
      <c r="A287" s="6" t="s">
        <v>227</v>
      </c>
      <c r="B287" s="6" t="s">
        <v>306</v>
      </c>
      <c r="C287" s="6">
        <v>29.277815</v>
      </c>
      <c r="D287" s="61">
        <f t="shared" ref="D287" si="176">AVERAGE(C287:C289)</f>
        <v>29.445494999999998</v>
      </c>
      <c r="E287" s="26"/>
      <c r="F287" s="61">
        <f>$E$278-D287</f>
        <v>-7.5578617615540296</v>
      </c>
      <c r="G287" s="61">
        <f t="shared" ref="G287" si="177">100*2^(F287)</f>
        <v>0.53070955483714255</v>
      </c>
      <c r="I287" s="6" t="s">
        <v>396</v>
      </c>
      <c r="J287" s="6" t="s">
        <v>309</v>
      </c>
      <c r="K287" s="6">
        <v>23.411000000000001</v>
      </c>
      <c r="L287" s="61">
        <f>AVERAGE(K287:K289)</f>
        <v>24.143000000000001</v>
      </c>
      <c r="M287" s="53"/>
      <c r="N287" s="61">
        <f>M293-L287</f>
        <v>-0.5990000000000002</v>
      </c>
      <c r="O287" s="61">
        <f>100*2^(N287)</f>
        <v>66.021142050750001</v>
      </c>
      <c r="P287" s="54"/>
      <c r="Q287" s="54"/>
    </row>
    <row r="288" spans="1:17">
      <c r="A288" s="6" t="s">
        <v>228</v>
      </c>
      <c r="B288" s="6" t="s">
        <v>306</v>
      </c>
      <c r="C288" s="6">
        <v>29.447779000000001</v>
      </c>
      <c r="D288" s="61"/>
      <c r="E288" s="26"/>
      <c r="F288" s="61"/>
      <c r="G288" s="61"/>
      <c r="I288" s="6" t="s">
        <v>396</v>
      </c>
      <c r="J288" s="6" t="s">
        <v>309</v>
      </c>
      <c r="K288" s="6">
        <v>24.547000000000001</v>
      </c>
      <c r="L288" s="71"/>
      <c r="M288" s="53"/>
      <c r="N288" s="71"/>
      <c r="O288" s="71"/>
      <c r="P288" s="54"/>
      <c r="Q288" s="54"/>
    </row>
    <row r="289" spans="1:17">
      <c r="A289" s="6" t="s">
        <v>229</v>
      </c>
      <c r="B289" s="6" t="s">
        <v>306</v>
      </c>
      <c r="C289" s="6">
        <v>29.610890999999999</v>
      </c>
      <c r="D289" s="61"/>
      <c r="E289" s="26"/>
      <c r="F289" s="61"/>
      <c r="G289" s="61"/>
      <c r="I289" s="6" t="s">
        <v>396</v>
      </c>
      <c r="J289" s="6" t="s">
        <v>309</v>
      </c>
      <c r="K289" s="6">
        <v>24.471</v>
      </c>
      <c r="L289" s="71"/>
      <c r="M289" s="53"/>
      <c r="N289" s="71"/>
      <c r="O289" s="71"/>
      <c r="P289" s="54"/>
      <c r="Q289" s="54"/>
    </row>
    <row r="290" spans="1:17">
      <c r="A290" s="6" t="s">
        <v>230</v>
      </c>
      <c r="B290" s="6" t="s">
        <v>306</v>
      </c>
      <c r="C290" s="6">
        <v>23.269342000000002</v>
      </c>
      <c r="D290" s="61">
        <f t="shared" ref="D290" si="178">AVERAGE(C290:C292)</f>
        <v>23.279408333333333</v>
      </c>
      <c r="E290" s="26"/>
      <c r="F290" s="61">
        <f>$E$293-D290</f>
        <v>-2.0757824282206947</v>
      </c>
      <c r="G290" s="61">
        <f t="shared" ref="G290" si="179">100*2^(F290)</f>
        <v>23.720684907845602</v>
      </c>
      <c r="I290" s="6" t="s">
        <v>397</v>
      </c>
      <c r="J290" s="6" t="s">
        <v>309</v>
      </c>
      <c r="K290" s="6">
        <v>26.513000000000002</v>
      </c>
      <c r="L290" s="61">
        <f>AVERAGE(K290:K292)</f>
        <v>25.819333333333333</v>
      </c>
      <c r="M290" s="53"/>
      <c r="N290" s="61">
        <f>M293-L290</f>
        <v>-2.2753333333333323</v>
      </c>
      <c r="O290" s="61">
        <f>100*2^(N290)</f>
        <v>20.656484741067192</v>
      </c>
      <c r="P290" s="54"/>
      <c r="Q290" s="54"/>
    </row>
    <row r="291" spans="1:17">
      <c r="A291" s="6" t="s">
        <v>231</v>
      </c>
      <c r="B291" s="6" t="s">
        <v>306</v>
      </c>
      <c r="C291" s="6">
        <v>23.315453000000002</v>
      </c>
      <c r="D291" s="61"/>
      <c r="E291" s="26"/>
      <c r="F291" s="61"/>
      <c r="G291" s="61"/>
      <c r="I291" s="6" t="s">
        <v>397</v>
      </c>
      <c r="J291" s="6" t="s">
        <v>309</v>
      </c>
      <c r="K291" s="6">
        <v>26.154</v>
      </c>
      <c r="L291" s="71"/>
      <c r="M291" s="53"/>
      <c r="N291" s="71"/>
      <c r="O291" s="71"/>
      <c r="P291" s="54"/>
      <c r="Q291" s="54"/>
    </row>
    <row r="292" spans="1:17">
      <c r="A292" s="6" t="s">
        <v>307</v>
      </c>
      <c r="B292" s="6" t="s">
        <v>306</v>
      </c>
      <c r="C292" s="6">
        <v>23.253430000000002</v>
      </c>
      <c r="D292" s="61"/>
      <c r="E292" s="26"/>
      <c r="F292" s="61"/>
      <c r="G292" s="61"/>
      <c r="I292" s="6" t="s">
        <v>397</v>
      </c>
      <c r="J292" s="6" t="s">
        <v>309</v>
      </c>
      <c r="K292" s="6">
        <v>24.791</v>
      </c>
      <c r="L292" s="71"/>
      <c r="M292" s="53"/>
      <c r="N292" s="71"/>
      <c r="O292" s="71"/>
      <c r="P292" s="54"/>
      <c r="Q292" s="54"/>
    </row>
    <row r="293" spans="1:17">
      <c r="A293" s="6" t="s">
        <v>233</v>
      </c>
      <c r="B293" s="6" t="s">
        <v>306</v>
      </c>
      <c r="C293" s="6">
        <v>24.232996</v>
      </c>
      <c r="D293" s="61">
        <f t="shared" ref="D293" si="180">AVERAGE(C293:C295)</f>
        <v>24.525554</v>
      </c>
      <c r="E293" s="61">
        <f>D293-LOG(10,2)</f>
        <v>21.203625905112638</v>
      </c>
      <c r="F293" s="74"/>
      <c r="G293" s="74"/>
      <c r="I293" s="6" t="s">
        <v>406</v>
      </c>
      <c r="J293" s="6" t="s">
        <v>309</v>
      </c>
      <c r="K293" s="6">
        <v>23.635000000000002</v>
      </c>
      <c r="L293" s="61">
        <f>AVERAGE(K293:K295)</f>
        <v>23.544</v>
      </c>
      <c r="M293" s="61">
        <f>L293-$P$4</f>
        <v>23.544</v>
      </c>
      <c r="N293" s="53"/>
      <c r="O293" s="53"/>
      <c r="P293" s="54"/>
      <c r="Q293" s="54"/>
    </row>
    <row r="294" spans="1:17">
      <c r="A294" s="6" t="s">
        <v>234</v>
      </c>
      <c r="B294" s="6" t="s">
        <v>306</v>
      </c>
      <c r="C294" s="6">
        <v>24.725836000000001</v>
      </c>
      <c r="D294" s="61"/>
      <c r="E294" s="61"/>
      <c r="F294" s="74"/>
      <c r="G294" s="74"/>
      <c r="I294" s="6" t="s">
        <v>406</v>
      </c>
      <c r="J294" s="6" t="s">
        <v>309</v>
      </c>
      <c r="K294" s="6">
        <v>23.945</v>
      </c>
      <c r="L294" s="71"/>
      <c r="M294" s="71"/>
      <c r="N294" s="53"/>
      <c r="O294" s="53"/>
      <c r="P294" s="54"/>
      <c r="Q294" s="54"/>
    </row>
    <row r="295" spans="1:17">
      <c r="A295" s="6" t="s">
        <v>235</v>
      </c>
      <c r="B295" s="6" t="s">
        <v>306</v>
      </c>
      <c r="C295" s="6">
        <v>24.617830000000001</v>
      </c>
      <c r="D295" s="61"/>
      <c r="E295" s="61"/>
      <c r="F295" s="74"/>
      <c r="G295" s="74"/>
      <c r="I295" s="6" t="s">
        <v>406</v>
      </c>
      <c r="J295" s="6" t="s">
        <v>309</v>
      </c>
      <c r="K295" s="6">
        <v>23.052</v>
      </c>
      <c r="L295" s="71"/>
      <c r="M295" s="71"/>
      <c r="N295" s="53"/>
      <c r="O295" s="53"/>
      <c r="P295" s="54"/>
      <c r="Q295" s="54"/>
    </row>
    <row r="296" spans="1:17">
      <c r="A296" s="6" t="s">
        <v>236</v>
      </c>
      <c r="B296" s="6" t="s">
        <v>306</v>
      </c>
      <c r="C296" s="6">
        <v>29.071701000000001</v>
      </c>
      <c r="D296" s="61">
        <f t="shared" ref="D296" si="181">AVERAGE(C296:C298)</f>
        <v>29.191534000000001</v>
      </c>
      <c r="E296" s="26"/>
      <c r="F296" s="61">
        <f>$E$293-D296</f>
        <v>-7.9879080948873629</v>
      </c>
      <c r="G296" s="61">
        <f t="shared" ref="G296" si="182">100*2^(F296)</f>
        <v>0.3939127706223588</v>
      </c>
      <c r="I296" s="6" t="s">
        <v>419</v>
      </c>
      <c r="J296" s="6" t="s">
        <v>309</v>
      </c>
      <c r="K296" s="6">
        <v>23.41</v>
      </c>
      <c r="L296" s="61">
        <f>AVERAGE(K296:K298)</f>
        <v>22.127333333333329</v>
      </c>
      <c r="M296" s="53"/>
      <c r="N296" s="61">
        <f>M302-L296</f>
        <v>-0.69199999999999662</v>
      </c>
      <c r="O296" s="61">
        <f>100*2^(N296)</f>
        <v>61.899514541872428</v>
      </c>
      <c r="P296" s="54"/>
      <c r="Q296" s="54"/>
    </row>
    <row r="297" spans="1:17">
      <c r="A297" s="6" t="s">
        <v>237</v>
      </c>
      <c r="B297" s="6" t="s">
        <v>306</v>
      </c>
      <c r="C297" s="6">
        <v>29.281846999999999</v>
      </c>
      <c r="D297" s="61"/>
      <c r="E297" s="26"/>
      <c r="F297" s="61"/>
      <c r="G297" s="61"/>
      <c r="I297" s="6" t="s">
        <v>419</v>
      </c>
      <c r="J297" s="6" t="s">
        <v>309</v>
      </c>
      <c r="K297" s="6">
        <v>21.856999999999999</v>
      </c>
      <c r="L297" s="71"/>
      <c r="M297" s="53"/>
      <c r="N297" s="71"/>
      <c r="O297" s="71"/>
      <c r="P297" s="54"/>
      <c r="Q297" s="54"/>
    </row>
    <row r="298" spans="1:17">
      <c r="A298" s="6" t="s">
        <v>238</v>
      </c>
      <c r="B298" s="6" t="s">
        <v>306</v>
      </c>
      <c r="C298" s="6">
        <v>29.221053999999999</v>
      </c>
      <c r="D298" s="61"/>
      <c r="E298" s="26"/>
      <c r="F298" s="61"/>
      <c r="G298" s="61"/>
      <c r="I298" s="6" t="s">
        <v>419</v>
      </c>
      <c r="J298" s="6" t="s">
        <v>309</v>
      </c>
      <c r="K298" s="6">
        <v>21.114999999999998</v>
      </c>
      <c r="L298" s="71"/>
      <c r="M298" s="53"/>
      <c r="N298" s="71"/>
      <c r="O298" s="71"/>
      <c r="P298" s="54"/>
      <c r="Q298" s="54"/>
    </row>
    <row r="299" spans="1:17">
      <c r="A299" s="6" t="s">
        <v>239</v>
      </c>
      <c r="B299" s="6" t="s">
        <v>306</v>
      </c>
      <c r="C299" s="6">
        <v>27.925809999999998</v>
      </c>
      <c r="D299" s="61">
        <f t="shared" ref="D299" si="183">AVERAGE(C299:C301)</f>
        <v>27.966271333333335</v>
      </c>
      <c r="E299" s="26"/>
      <c r="F299" s="61">
        <f>$E$293-D299</f>
        <v>-6.7626454282206971</v>
      </c>
      <c r="G299" s="61">
        <f t="shared" ref="G299" si="184">100*2^(F299)</f>
        <v>0.9209602293315019</v>
      </c>
      <c r="I299" s="6" t="s">
        <v>420</v>
      </c>
      <c r="J299" s="6" t="s">
        <v>309</v>
      </c>
      <c r="K299" s="6">
        <v>25.032</v>
      </c>
      <c r="L299" s="61">
        <f>AVERAGE(K299:K301)</f>
        <v>24.509666666666664</v>
      </c>
      <c r="M299" s="53"/>
      <c r="N299" s="61">
        <f>M302-L299</f>
        <v>-3.0743333333333318</v>
      </c>
      <c r="O299" s="61">
        <f>100*2^(N299)</f>
        <v>11.872261394181836</v>
      </c>
      <c r="P299" s="54"/>
      <c r="Q299" s="54"/>
    </row>
    <row r="300" spans="1:17">
      <c r="A300" s="6" t="s">
        <v>240</v>
      </c>
      <c r="B300" s="6" t="s">
        <v>306</v>
      </c>
      <c r="C300" s="6">
        <v>27.989198999999999</v>
      </c>
      <c r="D300" s="61"/>
      <c r="E300" s="26"/>
      <c r="F300" s="61"/>
      <c r="G300" s="61"/>
      <c r="I300" s="6" t="s">
        <v>420</v>
      </c>
      <c r="J300" s="6" t="s">
        <v>309</v>
      </c>
      <c r="K300" s="6">
        <v>24.805</v>
      </c>
      <c r="L300" s="71"/>
      <c r="M300" s="53"/>
      <c r="N300" s="71"/>
      <c r="O300" s="71"/>
      <c r="P300" s="54"/>
      <c r="Q300" s="54"/>
    </row>
    <row r="301" spans="1:17">
      <c r="A301" s="6" t="s">
        <v>241</v>
      </c>
      <c r="B301" s="6" t="s">
        <v>306</v>
      </c>
      <c r="C301" s="6">
        <v>27.983805</v>
      </c>
      <c r="D301" s="61"/>
      <c r="E301" s="26"/>
      <c r="F301" s="61"/>
      <c r="G301" s="61"/>
      <c r="I301" s="6" t="s">
        <v>420</v>
      </c>
      <c r="J301" s="6" t="s">
        <v>309</v>
      </c>
      <c r="K301" s="6">
        <v>23.692</v>
      </c>
      <c r="L301" s="71"/>
      <c r="M301" s="53"/>
      <c r="N301" s="71"/>
      <c r="O301" s="71"/>
      <c r="P301" s="54"/>
      <c r="Q301" s="54"/>
    </row>
    <row r="302" spans="1:17">
      <c r="A302" s="6" t="s">
        <v>242</v>
      </c>
      <c r="B302" s="6" t="s">
        <v>306</v>
      </c>
      <c r="C302" s="6">
        <v>29.413414</v>
      </c>
      <c r="D302" s="61">
        <f t="shared" ref="D302" si="185">AVERAGE(C302:C304)</f>
        <v>29.311665000000001</v>
      </c>
      <c r="E302" s="26"/>
      <c r="F302" s="61">
        <f>$E$293-D302</f>
        <v>-8.1080390948873635</v>
      </c>
      <c r="G302" s="61">
        <f t="shared" ref="G302" si="186">100*2^(F302)</f>
        <v>0.36244075500874978</v>
      </c>
      <c r="I302" s="6" t="s">
        <v>421</v>
      </c>
      <c r="J302" s="6" t="s">
        <v>309</v>
      </c>
      <c r="K302" s="6">
        <v>21.65</v>
      </c>
      <c r="L302" s="61">
        <f>AVERAGE(K302:K304)</f>
        <v>21.435333333333332</v>
      </c>
      <c r="M302" s="61">
        <f>L302-$P$4</f>
        <v>21.435333333333332</v>
      </c>
      <c r="N302" s="53"/>
      <c r="O302" s="53"/>
      <c r="P302" s="54"/>
      <c r="Q302" s="54"/>
    </row>
    <row r="303" spans="1:17">
      <c r="A303" s="6" t="s">
        <v>243</v>
      </c>
      <c r="B303" s="6" t="s">
        <v>306</v>
      </c>
      <c r="C303" s="6">
        <v>29.080504999999999</v>
      </c>
      <c r="D303" s="61"/>
      <c r="E303" s="26"/>
      <c r="F303" s="61"/>
      <c r="G303" s="61"/>
      <c r="I303" s="6" t="s">
        <v>421</v>
      </c>
      <c r="J303" s="6" t="s">
        <v>309</v>
      </c>
      <c r="K303" s="6">
        <v>21.823</v>
      </c>
      <c r="L303" s="71"/>
      <c r="M303" s="71"/>
      <c r="N303" s="53"/>
      <c r="O303" s="53"/>
      <c r="P303" s="54"/>
      <c r="Q303" s="54"/>
    </row>
    <row r="304" spans="1:17">
      <c r="A304" s="6" t="s">
        <v>244</v>
      </c>
      <c r="B304" s="6" t="s">
        <v>306</v>
      </c>
      <c r="C304" s="6">
        <v>29.441075999999999</v>
      </c>
      <c r="D304" s="61"/>
      <c r="E304" s="26"/>
      <c r="F304" s="61"/>
      <c r="G304" s="61"/>
      <c r="I304" s="6" t="s">
        <v>421</v>
      </c>
      <c r="J304" s="6" t="s">
        <v>309</v>
      </c>
      <c r="K304" s="6">
        <v>20.832999999999998</v>
      </c>
      <c r="L304" s="71"/>
      <c r="M304" s="71"/>
      <c r="N304" s="53"/>
      <c r="O304" s="53"/>
      <c r="P304" s="54"/>
      <c r="Q304" s="54"/>
    </row>
    <row r="305" spans="1:17">
      <c r="A305" s="6" t="s">
        <v>245</v>
      </c>
      <c r="B305" s="6" t="s">
        <v>306</v>
      </c>
      <c r="C305" s="6">
        <v>23.960705000000001</v>
      </c>
      <c r="D305" s="61">
        <f t="shared" ref="D305" si="187">AVERAGE(C305:C307)</f>
        <v>23.757278333333335</v>
      </c>
      <c r="E305" s="26"/>
      <c r="F305" s="61">
        <f>$E$308-D305</f>
        <v>-2.5924587615540347</v>
      </c>
      <c r="G305" s="61">
        <f t="shared" ref="G305" si="188">100*2^(F305)</f>
        <v>16.580291064319443</v>
      </c>
      <c r="I305" s="6" t="s">
        <v>423</v>
      </c>
      <c r="J305" s="6" t="s">
        <v>309</v>
      </c>
      <c r="K305" s="6">
        <v>24.846620000000001</v>
      </c>
      <c r="L305" s="61">
        <f>AVERAGE(K305:K307)</f>
        <v>25.253812</v>
      </c>
      <c r="M305" s="53"/>
      <c r="N305" s="61">
        <f>M311-L305</f>
        <v>-4.140468094887364</v>
      </c>
      <c r="O305" s="61">
        <f>100*2^(N305)</f>
        <v>5.6701546914972019</v>
      </c>
      <c r="P305" s="54"/>
      <c r="Q305" s="54"/>
    </row>
    <row r="306" spans="1:17">
      <c r="A306" s="6" t="s">
        <v>246</v>
      </c>
      <c r="B306" s="6" t="s">
        <v>306</v>
      </c>
      <c r="C306" s="6">
        <v>23.667753000000001</v>
      </c>
      <c r="D306" s="61"/>
      <c r="E306" s="26"/>
      <c r="F306" s="61"/>
      <c r="G306" s="61"/>
      <c r="I306" s="6" t="s">
        <v>424</v>
      </c>
      <c r="J306" s="6" t="s">
        <v>309</v>
      </c>
      <c r="K306" s="6">
        <v>25.216388999999999</v>
      </c>
      <c r="L306" s="71"/>
      <c r="M306" s="53"/>
      <c r="N306" s="71"/>
      <c r="O306" s="71"/>
      <c r="P306" s="54"/>
      <c r="Q306" s="54"/>
    </row>
    <row r="307" spans="1:17">
      <c r="A307" s="6" t="s">
        <v>247</v>
      </c>
      <c r="B307" s="6" t="s">
        <v>306</v>
      </c>
      <c r="C307" s="6">
        <v>23.643377000000001</v>
      </c>
      <c r="D307" s="61"/>
      <c r="E307" s="26"/>
      <c r="F307" s="61"/>
      <c r="G307" s="61"/>
      <c r="I307" s="6" t="s">
        <v>425</v>
      </c>
      <c r="J307" s="6" t="s">
        <v>309</v>
      </c>
      <c r="K307" s="6">
        <v>25.698426999999999</v>
      </c>
      <c r="L307" s="71"/>
      <c r="M307" s="53"/>
      <c r="N307" s="71"/>
      <c r="O307" s="71"/>
      <c r="P307" s="54"/>
      <c r="Q307" s="54"/>
    </row>
    <row r="308" spans="1:17">
      <c r="A308" s="6" t="s">
        <v>248</v>
      </c>
      <c r="B308" s="6" t="s">
        <v>306</v>
      </c>
      <c r="C308" s="6">
        <v>24.484414999999998</v>
      </c>
      <c r="D308" s="61">
        <f t="shared" ref="D308" si="189">AVERAGE(C308:C310)</f>
        <v>24.486747666666663</v>
      </c>
      <c r="E308" s="61">
        <f>D308-LOG(10,2)</f>
        <v>21.164819571779301</v>
      </c>
      <c r="F308" s="74"/>
      <c r="G308" s="74"/>
      <c r="I308" s="6" t="s">
        <v>201</v>
      </c>
      <c r="J308" s="6" t="s">
        <v>309</v>
      </c>
      <c r="K308" s="6">
        <v>23.364198999999999</v>
      </c>
      <c r="L308" s="61">
        <f>AVERAGE(K308:K309)</f>
        <v>23.454171500000001</v>
      </c>
      <c r="M308" s="53"/>
      <c r="N308" s="61">
        <f>M311-L308</f>
        <v>-2.3408275948873651</v>
      </c>
      <c r="O308" s="61">
        <f>100*2^(N308)</f>
        <v>19.739705963236638</v>
      </c>
      <c r="P308" s="54"/>
      <c r="Q308" s="54"/>
    </row>
    <row r="309" spans="1:17">
      <c r="A309" s="6" t="s">
        <v>249</v>
      </c>
      <c r="B309" s="6" t="s">
        <v>306</v>
      </c>
      <c r="C309" s="6">
        <v>24.570357999999999</v>
      </c>
      <c r="D309" s="61"/>
      <c r="E309" s="61"/>
      <c r="F309" s="74"/>
      <c r="G309" s="74"/>
      <c r="I309" s="6" t="s">
        <v>202</v>
      </c>
      <c r="J309" s="6" t="s">
        <v>309</v>
      </c>
      <c r="K309" s="6">
        <v>23.544143999999999</v>
      </c>
      <c r="L309" s="71"/>
      <c r="M309" s="53"/>
      <c r="N309" s="71"/>
      <c r="O309" s="71"/>
      <c r="P309" s="54"/>
      <c r="Q309" s="54"/>
    </row>
    <row r="310" spans="1:17">
      <c r="A310" s="6" t="s">
        <v>250</v>
      </c>
      <c r="B310" s="6" t="s">
        <v>306</v>
      </c>
      <c r="C310" s="6">
        <v>24.405470000000001</v>
      </c>
      <c r="D310" s="61"/>
      <c r="E310" s="61"/>
      <c r="F310" s="74"/>
      <c r="G310" s="74"/>
      <c r="I310" s="6" t="s">
        <v>200</v>
      </c>
      <c r="J310" s="6" t="s">
        <v>426</v>
      </c>
      <c r="L310" s="71"/>
      <c r="M310" s="53"/>
      <c r="N310" s="71"/>
      <c r="O310" s="71"/>
      <c r="P310" s="54"/>
      <c r="Q310" s="54"/>
    </row>
    <row r="311" spans="1:17">
      <c r="A311" s="6" t="s">
        <v>251</v>
      </c>
      <c r="B311" s="6" t="s">
        <v>306</v>
      </c>
      <c r="C311" s="6">
        <v>28.833738</v>
      </c>
      <c r="D311" s="61">
        <f t="shared" ref="D311" si="190">AVERAGE(C311:C313)</f>
        <v>29.147004333333332</v>
      </c>
      <c r="E311" s="26"/>
      <c r="F311" s="61">
        <f>$E$308-D311</f>
        <v>-7.9821847615540307</v>
      </c>
      <c r="G311" s="61">
        <f t="shared" ref="G311" si="191">100*2^(F311)</f>
        <v>0.39547857064356484</v>
      </c>
      <c r="I311" s="6" t="s">
        <v>361</v>
      </c>
      <c r="J311" s="6" t="s">
        <v>309</v>
      </c>
      <c r="K311" s="6">
        <v>24.424574</v>
      </c>
      <c r="L311" s="61">
        <f>AVERAGE(K311:K313)</f>
        <v>24.435271999999998</v>
      </c>
      <c r="M311" s="61">
        <f>L311 - LOG(10,2)</f>
        <v>21.113343905112636</v>
      </c>
      <c r="N311" s="53"/>
      <c r="O311" s="53"/>
      <c r="P311" s="54"/>
      <c r="Q311" s="54"/>
    </row>
    <row r="312" spans="1:17">
      <c r="A312" s="6" t="s">
        <v>252</v>
      </c>
      <c r="B312" s="6" t="s">
        <v>306</v>
      </c>
      <c r="C312" s="6">
        <v>29.464437</v>
      </c>
      <c r="D312" s="61"/>
      <c r="E312" s="26"/>
      <c r="F312" s="61"/>
      <c r="G312" s="61"/>
      <c r="I312" s="6" t="s">
        <v>362</v>
      </c>
      <c r="J312" s="6" t="s">
        <v>309</v>
      </c>
      <c r="K312" s="6">
        <v>24.369990999999999</v>
      </c>
      <c r="L312" s="71"/>
      <c r="M312" s="71"/>
      <c r="N312" s="53"/>
      <c r="O312" s="53"/>
      <c r="P312" s="54"/>
      <c r="Q312" s="54"/>
    </row>
    <row r="313" spans="1:17">
      <c r="A313" s="6" t="s">
        <v>253</v>
      </c>
      <c r="B313" s="6" t="s">
        <v>306</v>
      </c>
      <c r="C313" s="6">
        <v>29.142838000000001</v>
      </c>
      <c r="D313" s="61"/>
      <c r="E313" s="26"/>
      <c r="F313" s="61"/>
      <c r="G313" s="61"/>
      <c r="I313" s="6" t="s">
        <v>363</v>
      </c>
      <c r="J313" s="6" t="s">
        <v>309</v>
      </c>
      <c r="K313" s="6">
        <v>24.511251000000001</v>
      </c>
      <c r="L313" s="71"/>
      <c r="M313" s="71"/>
      <c r="N313" s="53"/>
      <c r="O313" s="53"/>
      <c r="P313" s="54"/>
      <c r="Q313" s="54"/>
    </row>
    <row r="314" spans="1:17">
      <c r="A314" s="6" t="s">
        <v>254</v>
      </c>
      <c r="B314" s="6" t="s">
        <v>306</v>
      </c>
      <c r="C314" s="6">
        <v>26.50141</v>
      </c>
      <c r="D314" s="61">
        <f t="shared" ref="D314" si="192">AVERAGE(C314:C316)</f>
        <v>26.511787666666667</v>
      </c>
      <c r="E314" s="26"/>
      <c r="F314" s="61">
        <f>$E$308-D314</f>
        <v>-5.3469680948873659</v>
      </c>
      <c r="G314" s="61">
        <f t="shared" ref="G314" si="193">100*2^(F314)</f>
        <v>2.4569833733748232</v>
      </c>
      <c r="I314" s="6" t="s">
        <v>427</v>
      </c>
      <c r="J314" s="6" t="s">
        <v>309</v>
      </c>
      <c r="K314" s="6">
        <v>25.439496999999999</v>
      </c>
      <c r="L314" s="61">
        <f>AVERAGE(K314:K316)</f>
        <v>25.436812666666665</v>
      </c>
      <c r="M314" s="53"/>
      <c r="N314" s="61">
        <f>M320-L314</f>
        <v>-3.5147337615540266</v>
      </c>
      <c r="O314" s="61">
        <f>100*2^(N314)</f>
        <v>8.7490260775177102</v>
      </c>
      <c r="P314" s="54"/>
      <c r="Q314" s="54"/>
    </row>
    <row r="315" spans="1:17">
      <c r="A315" s="6" t="s">
        <v>255</v>
      </c>
      <c r="B315" s="6" t="s">
        <v>306</v>
      </c>
      <c r="C315" s="6">
        <v>26.522857999999999</v>
      </c>
      <c r="D315" s="61"/>
      <c r="E315" s="26"/>
      <c r="F315" s="61"/>
      <c r="G315" s="61"/>
      <c r="I315" s="6" t="s">
        <v>428</v>
      </c>
      <c r="J315" s="6" t="s">
        <v>309</v>
      </c>
      <c r="K315" s="6">
        <v>25.372790999999999</v>
      </c>
      <c r="L315" s="71"/>
      <c r="M315" s="53"/>
      <c r="N315" s="71"/>
      <c r="O315" s="71"/>
      <c r="P315" s="54"/>
      <c r="Q315" s="54"/>
    </row>
    <row r="316" spans="1:17">
      <c r="A316" s="6" t="s">
        <v>256</v>
      </c>
      <c r="B316" s="6" t="s">
        <v>306</v>
      </c>
      <c r="C316" s="6">
        <v>26.511095000000001</v>
      </c>
      <c r="D316" s="61"/>
      <c r="E316" s="26"/>
      <c r="F316" s="61"/>
      <c r="G316" s="61"/>
      <c r="I316" s="6" t="s">
        <v>429</v>
      </c>
      <c r="J316" s="6" t="s">
        <v>309</v>
      </c>
      <c r="K316" s="6">
        <v>25.498149999999999</v>
      </c>
      <c r="L316" s="71"/>
      <c r="M316" s="53"/>
      <c r="N316" s="71"/>
      <c r="O316" s="71"/>
      <c r="P316" s="54"/>
      <c r="Q316" s="54"/>
    </row>
    <row r="317" spans="1:17">
      <c r="A317" s="6" t="s">
        <v>257</v>
      </c>
      <c r="B317" s="6" t="s">
        <v>306</v>
      </c>
      <c r="C317" s="6">
        <v>27.83192</v>
      </c>
      <c r="D317" s="61">
        <f t="shared" ref="D317" si="194">AVERAGE(C317:C319)</f>
        <v>27.937859000000003</v>
      </c>
      <c r="E317" s="26"/>
      <c r="F317" s="61">
        <f>$E$308-D317</f>
        <v>-6.7730394282207023</v>
      </c>
      <c r="G317" s="61">
        <f t="shared" ref="G317" si="195">100*2^(F317)</f>
        <v>0.91434894955606394</v>
      </c>
      <c r="I317" s="6" t="s">
        <v>216</v>
      </c>
      <c r="J317" s="6" t="s">
        <v>309</v>
      </c>
      <c r="K317" s="6">
        <v>23.583271</v>
      </c>
      <c r="L317" s="61">
        <f>AVERAGE(K317:K318)</f>
        <v>23.8175925</v>
      </c>
      <c r="M317" s="53"/>
      <c r="N317" s="61">
        <f>M320-L317</f>
        <v>-1.8955135948873618</v>
      </c>
      <c r="O317" s="61">
        <f>100*2^(N317)</f>
        <v>26.87778964967087</v>
      </c>
      <c r="P317" s="54"/>
      <c r="Q317" s="54"/>
    </row>
    <row r="318" spans="1:17">
      <c r="A318" s="6" t="s">
        <v>258</v>
      </c>
      <c r="B318" s="6" t="s">
        <v>306</v>
      </c>
      <c r="C318" s="6">
        <v>27.994216999999999</v>
      </c>
      <c r="D318" s="61"/>
      <c r="E318" s="26"/>
      <c r="F318" s="61"/>
      <c r="G318" s="61"/>
      <c r="I318" s="6" t="s">
        <v>217</v>
      </c>
      <c r="J318" s="6" t="s">
        <v>309</v>
      </c>
      <c r="K318" s="6">
        <v>24.051914</v>
      </c>
      <c r="L318" s="71"/>
      <c r="M318" s="53"/>
      <c r="N318" s="71"/>
      <c r="O318" s="71"/>
      <c r="P318" s="54"/>
      <c r="Q318" s="54"/>
    </row>
    <row r="319" spans="1:17">
      <c r="A319" s="6" t="s">
        <v>259</v>
      </c>
      <c r="B319" s="6" t="s">
        <v>306</v>
      </c>
      <c r="C319" s="6">
        <v>27.987439999999999</v>
      </c>
      <c r="D319" s="61"/>
      <c r="E319" s="26"/>
      <c r="F319" s="61"/>
      <c r="G319" s="61"/>
      <c r="I319" s="6" t="s">
        <v>215</v>
      </c>
      <c r="J319" s="6" t="s">
        <v>426</v>
      </c>
      <c r="L319" s="71"/>
      <c r="M319" s="53"/>
      <c r="N319" s="71"/>
      <c r="O319" s="71"/>
      <c r="P319" s="54"/>
      <c r="Q319" s="54"/>
    </row>
    <row r="320" spans="1:17">
      <c r="A320" s="6" t="s">
        <v>260</v>
      </c>
      <c r="B320" s="6" t="s">
        <v>306</v>
      </c>
      <c r="C320" s="6">
        <v>23.772773999999998</v>
      </c>
      <c r="D320" s="61">
        <f t="shared" ref="D320" si="196">AVERAGE(C320:C322)</f>
        <v>23.745027666666669</v>
      </c>
      <c r="E320" s="26"/>
      <c r="F320" s="61">
        <f>$E$323-D320</f>
        <v>-1.6995287615540278</v>
      </c>
      <c r="G320" s="61">
        <f t="shared" ref="G320" si="197">100*2^(F320)</f>
        <v>30.788665427136095</v>
      </c>
      <c r="I320" s="6" t="s">
        <v>402</v>
      </c>
      <c r="J320" s="6" t="s">
        <v>309</v>
      </c>
      <c r="K320" s="6">
        <v>25.220993</v>
      </c>
      <c r="L320" s="61">
        <f>AVERAGE(K320:K322)</f>
        <v>25.244007</v>
      </c>
      <c r="M320" s="61">
        <f>L320 - LOG(10,2)</f>
        <v>21.922078905112638</v>
      </c>
      <c r="N320" s="53"/>
      <c r="O320" s="53"/>
      <c r="P320" s="54"/>
      <c r="Q320" s="54"/>
    </row>
    <row r="321" spans="1:17">
      <c r="A321" s="6" t="s">
        <v>261</v>
      </c>
      <c r="B321" s="6" t="s">
        <v>306</v>
      </c>
      <c r="C321" s="6">
        <v>23.742006</v>
      </c>
      <c r="D321" s="61"/>
      <c r="E321" s="26"/>
      <c r="F321" s="61"/>
      <c r="G321" s="61"/>
      <c r="I321" s="6" t="s">
        <v>403</v>
      </c>
      <c r="J321" s="6" t="s">
        <v>309</v>
      </c>
      <c r="K321" s="6">
        <v>25.138045999999999</v>
      </c>
      <c r="L321" s="71"/>
      <c r="M321" s="71"/>
      <c r="N321" s="53"/>
      <c r="O321" s="53"/>
      <c r="P321" s="54"/>
      <c r="Q321" s="54"/>
    </row>
    <row r="322" spans="1:17">
      <c r="A322" s="6" t="s">
        <v>262</v>
      </c>
      <c r="B322" s="6" t="s">
        <v>306</v>
      </c>
      <c r="C322" s="6">
        <v>23.720303000000001</v>
      </c>
      <c r="D322" s="61"/>
      <c r="E322" s="26"/>
      <c r="F322" s="61"/>
      <c r="G322" s="61"/>
      <c r="I322" s="6" t="s">
        <v>404</v>
      </c>
      <c r="J322" s="6" t="s">
        <v>309</v>
      </c>
      <c r="K322" s="6">
        <v>25.372982</v>
      </c>
      <c r="L322" s="71"/>
      <c r="M322" s="71"/>
      <c r="N322" s="53"/>
      <c r="O322" s="53"/>
      <c r="P322" s="54"/>
      <c r="Q322" s="54"/>
    </row>
    <row r="323" spans="1:17">
      <c r="A323" s="6" t="s">
        <v>263</v>
      </c>
      <c r="B323" s="6" t="s">
        <v>306</v>
      </c>
      <c r="C323" s="6">
        <v>25.431709999999999</v>
      </c>
      <c r="D323" s="61">
        <f t="shared" ref="D323" si="198">AVERAGE(C323:C325)</f>
        <v>25.367427000000003</v>
      </c>
      <c r="E323" s="61">
        <f>D323-LOG(10,2)</f>
        <v>22.045498905112641</v>
      </c>
      <c r="F323" s="74"/>
      <c r="G323" s="74"/>
      <c r="I323" s="6" t="s">
        <v>413</v>
      </c>
      <c r="J323" s="6" t="s">
        <v>311</v>
      </c>
      <c r="K323" s="6">
        <v>26.300549</v>
      </c>
      <c r="L323" s="61">
        <f>AVERAGE(K323:K325)</f>
        <v>26.367059666666666</v>
      </c>
      <c r="M323" s="53"/>
      <c r="N323" s="61">
        <f>M329-L323</f>
        <v>-7.3160750948873599</v>
      </c>
      <c r="O323" s="61">
        <f>100*2^N323</f>
        <v>0.62754076948373749</v>
      </c>
      <c r="P323" s="54"/>
      <c r="Q323" s="54"/>
    </row>
    <row r="324" spans="1:17">
      <c r="A324" s="6" t="s">
        <v>264</v>
      </c>
      <c r="B324" s="6" t="s">
        <v>306</v>
      </c>
      <c r="C324" s="6">
        <v>25.303383</v>
      </c>
      <c r="D324" s="61"/>
      <c r="E324" s="61"/>
      <c r="F324" s="74"/>
      <c r="G324" s="74"/>
      <c r="I324" s="6" t="s">
        <v>413</v>
      </c>
      <c r="J324" s="6" t="s">
        <v>311</v>
      </c>
      <c r="K324" s="6">
        <v>26.350414000000001</v>
      </c>
      <c r="L324" s="71"/>
      <c r="M324" s="53"/>
      <c r="N324" s="71"/>
      <c r="O324" s="71"/>
      <c r="P324" s="54"/>
      <c r="Q324" s="54"/>
    </row>
    <row r="325" spans="1:17">
      <c r="A325" s="6" t="s">
        <v>265</v>
      </c>
      <c r="B325" s="6" t="s">
        <v>306</v>
      </c>
      <c r="C325" s="6">
        <v>25.367187999999999</v>
      </c>
      <c r="D325" s="61"/>
      <c r="E325" s="61"/>
      <c r="F325" s="74"/>
      <c r="G325" s="74"/>
      <c r="I325" s="6" t="s">
        <v>413</v>
      </c>
      <c r="J325" s="6" t="s">
        <v>311</v>
      </c>
      <c r="K325" s="6">
        <v>26.450216000000001</v>
      </c>
      <c r="L325" s="71"/>
      <c r="M325" s="53"/>
      <c r="N325" s="71"/>
      <c r="O325" s="71"/>
      <c r="P325" s="54"/>
      <c r="Q325" s="54"/>
    </row>
    <row r="326" spans="1:17">
      <c r="A326" s="6" t="s">
        <v>266</v>
      </c>
      <c r="B326" s="6" t="s">
        <v>306</v>
      </c>
      <c r="C326" s="6">
        <v>27.480778000000001</v>
      </c>
      <c r="D326" s="61">
        <f t="shared" ref="D326" si="199">AVERAGE(C326:C328)</f>
        <v>27.552342666666664</v>
      </c>
      <c r="E326" s="26"/>
      <c r="F326" s="61">
        <f>$E$323-D326</f>
        <v>-5.5068437615540233</v>
      </c>
      <c r="G326" s="61">
        <f t="shared" ref="G326" si="200">100*2^(F326)</f>
        <v>2.1992512441867818</v>
      </c>
      <c r="I326" s="6" t="s">
        <v>414</v>
      </c>
      <c r="J326" s="6" t="s">
        <v>311</v>
      </c>
      <c r="K326" s="6">
        <v>25.930112999999999</v>
      </c>
      <c r="L326" s="61">
        <f>AVERAGE(K326:K328)</f>
        <v>25.634507666666664</v>
      </c>
      <c r="M326" s="53"/>
      <c r="N326" s="61">
        <f>M329-L326</f>
        <v>-6.583523094887358</v>
      </c>
      <c r="O326" s="61">
        <f>100*2^N326</f>
        <v>1.0427064770662957</v>
      </c>
      <c r="P326" s="54"/>
      <c r="Q326" s="54"/>
    </row>
    <row r="327" spans="1:17">
      <c r="A327" s="6" t="s">
        <v>267</v>
      </c>
      <c r="B327" s="6" t="s">
        <v>306</v>
      </c>
      <c r="C327" s="6">
        <v>27.669298000000001</v>
      </c>
      <c r="D327" s="61"/>
      <c r="E327" s="26"/>
      <c r="F327" s="61"/>
      <c r="G327" s="61"/>
      <c r="I327" s="6" t="s">
        <v>414</v>
      </c>
      <c r="J327" s="6" t="s">
        <v>311</v>
      </c>
      <c r="K327" s="6">
        <v>25.570789999999999</v>
      </c>
      <c r="L327" s="71"/>
      <c r="M327" s="53"/>
      <c r="N327" s="71"/>
      <c r="O327" s="71"/>
      <c r="P327" s="54"/>
      <c r="Q327" s="54"/>
    </row>
    <row r="328" spans="1:17">
      <c r="A328" s="6" t="s">
        <v>268</v>
      </c>
      <c r="B328" s="6" t="s">
        <v>306</v>
      </c>
      <c r="C328" s="6">
        <v>27.506951999999998</v>
      </c>
      <c r="D328" s="61"/>
      <c r="E328" s="26"/>
      <c r="F328" s="61"/>
      <c r="G328" s="61"/>
      <c r="I328" s="6" t="s">
        <v>414</v>
      </c>
      <c r="J328" s="6" t="s">
        <v>311</v>
      </c>
      <c r="K328" s="6">
        <v>25.402619999999999</v>
      </c>
      <c r="L328" s="71"/>
      <c r="M328" s="53"/>
      <c r="N328" s="71"/>
      <c r="O328" s="71"/>
      <c r="P328" s="54"/>
      <c r="Q328" s="54"/>
    </row>
    <row r="329" spans="1:17">
      <c r="A329" s="6" t="s">
        <v>269</v>
      </c>
      <c r="B329" s="6" t="s">
        <v>306</v>
      </c>
      <c r="C329" s="6">
        <v>27.080976</v>
      </c>
      <c r="D329" s="61">
        <f t="shared" ref="D329" si="201">AVERAGE(C329:C331)</f>
        <v>27.149287000000001</v>
      </c>
      <c r="E329" s="26"/>
      <c r="F329" s="61">
        <f>$E$323-D329</f>
        <v>-5.10378809488736</v>
      </c>
      <c r="G329" s="61">
        <f t="shared" ref="G329" si="202">100*2^(F329)</f>
        <v>2.9080822922433849</v>
      </c>
      <c r="I329" s="6" t="s">
        <v>415</v>
      </c>
      <c r="J329" s="6" t="s">
        <v>311</v>
      </c>
      <c r="K329" s="6">
        <v>22.324907</v>
      </c>
      <c r="L329" s="61">
        <f>AVERAGE(K329:K331)</f>
        <v>22.372912666666668</v>
      </c>
      <c r="M329" s="61">
        <f>L329 - LOG(10,2)</f>
        <v>19.050984571779306</v>
      </c>
      <c r="N329" s="53"/>
      <c r="O329" s="53"/>
      <c r="P329" s="54"/>
      <c r="Q329" s="54"/>
    </row>
    <row r="330" spans="1:17">
      <c r="A330" s="6" t="s">
        <v>270</v>
      </c>
      <c r="B330" s="6" t="s">
        <v>306</v>
      </c>
      <c r="C330" s="6">
        <v>27.151275999999999</v>
      </c>
      <c r="D330" s="61"/>
      <c r="E330" s="26"/>
      <c r="F330" s="61"/>
      <c r="G330" s="61"/>
      <c r="I330" s="6" t="s">
        <v>415</v>
      </c>
      <c r="J330" s="6" t="s">
        <v>311</v>
      </c>
      <c r="K330" s="6">
        <v>22.483758999999999</v>
      </c>
      <c r="L330" s="71"/>
      <c r="M330" s="71"/>
      <c r="N330" s="53"/>
      <c r="O330" s="53"/>
      <c r="P330" s="54"/>
      <c r="Q330" s="54"/>
    </row>
    <row r="331" spans="1:17">
      <c r="A331" s="6" t="s">
        <v>271</v>
      </c>
      <c r="B331" s="6" t="s">
        <v>306</v>
      </c>
      <c r="C331" s="6">
        <v>27.215609000000001</v>
      </c>
      <c r="D331" s="61"/>
      <c r="E331" s="26"/>
      <c r="F331" s="61"/>
      <c r="G331" s="61"/>
      <c r="I331" s="6" t="s">
        <v>415</v>
      </c>
      <c r="J331" s="6" t="s">
        <v>311</v>
      </c>
      <c r="K331" s="6">
        <v>22.310072000000002</v>
      </c>
      <c r="L331" s="71"/>
      <c r="M331" s="71"/>
      <c r="N331" s="53"/>
      <c r="O331" s="53"/>
      <c r="P331" s="54"/>
      <c r="Q331" s="54"/>
    </row>
    <row r="332" spans="1:17">
      <c r="A332" s="6" t="s">
        <v>272</v>
      </c>
      <c r="B332" s="6" t="s">
        <v>306</v>
      </c>
      <c r="C332" s="6">
        <v>27.807907</v>
      </c>
      <c r="D332" s="61">
        <f t="shared" ref="D332" si="203">AVERAGE(C332:C334)</f>
        <v>27.947367333333332</v>
      </c>
      <c r="E332" s="26"/>
      <c r="F332" s="61">
        <f>$E$323-D332</f>
        <v>-5.9018684282206912</v>
      </c>
      <c r="G332" s="61">
        <f t="shared" ref="G332" si="204">100*2^(F332)</f>
        <v>1.6724786120577637</v>
      </c>
      <c r="I332" s="6" t="s">
        <v>416</v>
      </c>
      <c r="J332" s="6" t="s">
        <v>311</v>
      </c>
      <c r="K332" s="6">
        <v>25.73723</v>
      </c>
      <c r="L332" s="61">
        <f>AVERAGE(K332:K334)</f>
        <v>25.798636000000002</v>
      </c>
      <c r="M332" s="53"/>
      <c r="N332" s="61">
        <f>M338-L332</f>
        <v>-7.2680230948873614</v>
      </c>
      <c r="O332" s="61">
        <f>100*2^N332</f>
        <v>0.64879432023715133</v>
      </c>
      <c r="P332" s="54"/>
      <c r="Q332" s="54"/>
    </row>
    <row r="333" spans="1:17">
      <c r="A333" s="6" t="s">
        <v>273</v>
      </c>
      <c r="B333" s="6" t="s">
        <v>306</v>
      </c>
      <c r="C333" s="6">
        <v>27.902654999999999</v>
      </c>
      <c r="D333" s="61"/>
      <c r="E333" s="26"/>
      <c r="F333" s="61"/>
      <c r="G333" s="61"/>
      <c r="I333" s="6" t="s">
        <v>416</v>
      </c>
      <c r="J333" s="6" t="s">
        <v>311</v>
      </c>
      <c r="K333" s="6">
        <v>25.722107000000001</v>
      </c>
      <c r="L333" s="71"/>
      <c r="M333" s="53"/>
      <c r="N333" s="71"/>
      <c r="O333" s="71"/>
      <c r="P333" s="54"/>
      <c r="Q333" s="54"/>
    </row>
    <row r="334" spans="1:17">
      <c r="A334" s="6" t="s">
        <v>274</v>
      </c>
      <c r="B334" s="6" t="s">
        <v>306</v>
      </c>
      <c r="C334" s="6">
        <v>28.131540000000001</v>
      </c>
      <c r="D334" s="61"/>
      <c r="E334" s="26"/>
      <c r="F334" s="61"/>
      <c r="G334" s="61"/>
      <c r="I334" s="6" t="s">
        <v>416</v>
      </c>
      <c r="J334" s="6" t="s">
        <v>311</v>
      </c>
      <c r="K334" s="6">
        <v>25.936571000000001</v>
      </c>
      <c r="L334" s="71"/>
      <c r="M334" s="53"/>
      <c r="N334" s="71"/>
      <c r="O334" s="71"/>
      <c r="P334" s="54"/>
      <c r="Q334" s="54"/>
    </row>
    <row r="335" spans="1:17">
      <c r="A335" s="6" t="s">
        <v>275</v>
      </c>
      <c r="B335" s="6" t="s">
        <v>306</v>
      </c>
      <c r="C335" s="6">
        <v>23.550318000000001</v>
      </c>
      <c r="D335" s="61">
        <f t="shared" ref="D335" si="205">AVERAGE(C335:C337)</f>
        <v>23.592802000000002</v>
      </c>
      <c r="E335" s="26"/>
      <c r="F335" s="61">
        <f>$E$338-D335</f>
        <v>-1.3717677615540289</v>
      </c>
      <c r="G335" s="61">
        <f t="shared" ref="G335" si="206">100*2^(F335)</f>
        <v>38.641747353428713</v>
      </c>
      <c r="I335" s="6" t="s">
        <v>417</v>
      </c>
      <c r="J335" s="6" t="s">
        <v>311</v>
      </c>
      <c r="K335" s="6">
        <v>25.346457000000001</v>
      </c>
      <c r="L335" s="61">
        <f>AVERAGE(K335:K337)</f>
        <v>25.151696000000001</v>
      </c>
      <c r="M335" s="53"/>
      <c r="N335" s="61">
        <f>M338-L335</f>
        <v>-6.6210830948873607</v>
      </c>
      <c r="O335" s="61">
        <f>100*2^N335</f>
        <v>1.0159103494307908</v>
      </c>
      <c r="P335" s="54"/>
      <c r="Q335" s="54"/>
    </row>
    <row r="336" spans="1:17">
      <c r="A336" s="6" t="s">
        <v>276</v>
      </c>
      <c r="B336" s="6" t="s">
        <v>306</v>
      </c>
      <c r="C336" s="6">
        <v>23.691282000000001</v>
      </c>
      <c r="D336" s="61"/>
      <c r="E336" s="26"/>
      <c r="F336" s="61"/>
      <c r="G336" s="61"/>
      <c r="I336" s="6" t="s">
        <v>417</v>
      </c>
      <c r="J336" s="6" t="s">
        <v>311</v>
      </c>
      <c r="K336" s="6">
        <v>24.964183999999999</v>
      </c>
      <c r="L336" s="71"/>
      <c r="M336" s="53"/>
      <c r="N336" s="71"/>
      <c r="O336" s="71"/>
      <c r="P336" s="54"/>
      <c r="Q336" s="54"/>
    </row>
    <row r="337" spans="1:17">
      <c r="A337" s="6" t="s">
        <v>277</v>
      </c>
      <c r="B337" s="6" t="s">
        <v>306</v>
      </c>
      <c r="C337" s="6">
        <v>23.536805999999999</v>
      </c>
      <c r="D337" s="61"/>
      <c r="E337" s="26"/>
      <c r="F337" s="61"/>
      <c r="G337" s="61"/>
      <c r="I337" s="6" t="s">
        <v>417</v>
      </c>
      <c r="J337" s="6" t="s">
        <v>311</v>
      </c>
      <c r="K337" s="6">
        <v>25.144447</v>
      </c>
      <c r="L337" s="71"/>
      <c r="M337" s="53"/>
      <c r="N337" s="71"/>
      <c r="O337" s="71"/>
      <c r="P337" s="54"/>
      <c r="Q337" s="54"/>
    </row>
    <row r="338" spans="1:17">
      <c r="A338" s="6" t="s">
        <v>278</v>
      </c>
      <c r="B338" s="6" t="s">
        <v>306</v>
      </c>
      <c r="C338" s="6">
        <v>25.114021000000001</v>
      </c>
      <c r="D338" s="61">
        <f t="shared" ref="D338" si="207">AVERAGE(C338:C340)</f>
        <v>25.542962333333335</v>
      </c>
      <c r="E338" s="61">
        <f>D338-LOG(10,2)</f>
        <v>22.221034238445974</v>
      </c>
      <c r="F338" s="74"/>
      <c r="G338" s="74"/>
      <c r="I338" s="6" t="s">
        <v>418</v>
      </c>
      <c r="J338" s="6" t="s">
        <v>311</v>
      </c>
      <c r="K338" s="6">
        <v>22.115608000000002</v>
      </c>
      <c r="L338" s="61">
        <f>AVERAGE(K338:K340)</f>
        <v>21.852541000000002</v>
      </c>
      <c r="M338" s="61">
        <f>L338 - LOG(10,2)</f>
        <v>18.53061290511264</v>
      </c>
      <c r="N338" s="53"/>
      <c r="O338" s="53"/>
      <c r="P338" s="54"/>
      <c r="Q338" s="54"/>
    </row>
    <row r="339" spans="1:17">
      <c r="A339" s="6" t="s">
        <v>279</v>
      </c>
      <c r="B339" s="6" t="s">
        <v>306</v>
      </c>
      <c r="C339" s="6">
        <v>26.63644</v>
      </c>
      <c r="D339" s="61"/>
      <c r="E339" s="61"/>
      <c r="F339" s="74"/>
      <c r="G339" s="74"/>
      <c r="I339" s="6" t="s">
        <v>418</v>
      </c>
      <c r="J339" s="6" t="s">
        <v>311</v>
      </c>
      <c r="K339" s="6">
        <v>21.982614999999999</v>
      </c>
      <c r="L339" s="71"/>
      <c r="M339" s="71"/>
      <c r="N339" s="53"/>
      <c r="O339" s="53"/>
      <c r="P339" s="54"/>
      <c r="Q339" s="54"/>
    </row>
    <row r="340" spans="1:17">
      <c r="A340" s="6" t="s">
        <v>280</v>
      </c>
      <c r="B340" s="6" t="s">
        <v>306</v>
      </c>
      <c r="C340" s="6">
        <v>24.878426000000001</v>
      </c>
      <c r="D340" s="61"/>
      <c r="E340" s="61"/>
      <c r="F340" s="74"/>
      <c r="G340" s="74"/>
      <c r="I340" s="6" t="s">
        <v>418</v>
      </c>
      <c r="J340" s="6" t="s">
        <v>311</v>
      </c>
      <c r="K340" s="6">
        <v>21.459399999999999</v>
      </c>
      <c r="L340" s="71"/>
      <c r="M340" s="71"/>
      <c r="N340" s="53"/>
      <c r="O340" s="53"/>
      <c r="P340" s="54"/>
      <c r="Q340" s="54"/>
    </row>
    <row r="341" spans="1:17">
      <c r="A341" s="6" t="s">
        <v>281</v>
      </c>
      <c r="B341" s="6" t="s">
        <v>306</v>
      </c>
      <c r="C341" s="6">
        <v>27.441676999999999</v>
      </c>
      <c r="D341" s="61">
        <f t="shared" ref="D341" si="208">AVERAGE(C341:C343)</f>
        <v>27.330423999999997</v>
      </c>
      <c r="E341" s="26"/>
      <c r="F341" s="61">
        <f>$E$338-D341</f>
        <v>-5.1093897615540236</v>
      </c>
      <c r="G341" s="61">
        <f t="shared" ref="G341" si="209">100*2^(F341)</f>
        <v>2.896812742807243</v>
      </c>
      <c r="I341" s="6" t="s">
        <v>396</v>
      </c>
      <c r="J341" s="6" t="s">
        <v>311</v>
      </c>
      <c r="K341" s="6">
        <v>23.297000000000001</v>
      </c>
      <c r="L341" s="61">
        <f>AVERAGE(K341:K343)</f>
        <v>24.174666666666667</v>
      </c>
      <c r="M341" s="53"/>
      <c r="N341" s="61">
        <f>M347-L341</f>
        <v>-0.88966666666666683</v>
      </c>
      <c r="O341" s="61">
        <f>100*2^(N341)</f>
        <v>53.973880999149905</v>
      </c>
      <c r="P341" s="54"/>
      <c r="Q341" s="54"/>
    </row>
    <row r="342" spans="1:17">
      <c r="A342" s="6" t="s">
        <v>282</v>
      </c>
      <c r="B342" s="6" t="s">
        <v>306</v>
      </c>
      <c r="C342" s="6">
        <v>27.342220000000001</v>
      </c>
      <c r="D342" s="61"/>
      <c r="E342" s="26"/>
      <c r="F342" s="61"/>
      <c r="G342" s="61"/>
      <c r="I342" s="6" t="s">
        <v>396</v>
      </c>
      <c r="J342" s="6" t="s">
        <v>311</v>
      </c>
      <c r="K342" s="6">
        <v>24.268000000000001</v>
      </c>
      <c r="L342" s="71"/>
      <c r="M342" s="53"/>
      <c r="N342" s="71"/>
      <c r="O342" s="71"/>
      <c r="P342" s="54"/>
      <c r="Q342" s="54"/>
    </row>
    <row r="343" spans="1:17">
      <c r="A343" s="6" t="s">
        <v>283</v>
      </c>
      <c r="B343" s="6" t="s">
        <v>306</v>
      </c>
      <c r="C343" s="6">
        <v>27.207374999999999</v>
      </c>
      <c r="D343" s="61"/>
      <c r="E343" s="26"/>
      <c r="F343" s="61"/>
      <c r="G343" s="61"/>
      <c r="I343" s="6" t="s">
        <v>396</v>
      </c>
      <c r="J343" s="6" t="s">
        <v>311</v>
      </c>
      <c r="K343" s="6">
        <v>24.959</v>
      </c>
      <c r="L343" s="71"/>
      <c r="M343" s="53"/>
      <c r="N343" s="71"/>
      <c r="O343" s="71"/>
      <c r="P343" s="54"/>
      <c r="Q343" s="54"/>
    </row>
    <row r="344" spans="1:17">
      <c r="A344" s="6" t="s">
        <v>284</v>
      </c>
      <c r="B344" s="6" t="s">
        <v>306</v>
      </c>
      <c r="C344" s="6">
        <v>27.298037999999998</v>
      </c>
      <c r="D344" s="61">
        <f t="shared" ref="D344" si="210">AVERAGE(C344:C346)</f>
        <v>27.648934999999998</v>
      </c>
      <c r="E344" s="26"/>
      <c r="F344" s="61">
        <f>$E$338-D344</f>
        <v>-5.4279007615540245</v>
      </c>
      <c r="G344" s="61">
        <f t="shared" ref="G344" si="211">100*2^(F344)</f>
        <v>2.3229456957928107</v>
      </c>
      <c r="I344" s="6" t="s">
        <v>397</v>
      </c>
      <c r="J344" s="6" t="s">
        <v>311</v>
      </c>
      <c r="K344" s="6">
        <v>25.632999999999999</v>
      </c>
      <c r="L344" s="61">
        <f>AVERAGE(K344:K346)</f>
        <v>25.277333333333331</v>
      </c>
      <c r="M344" s="53"/>
      <c r="N344" s="61">
        <f>M347-L344</f>
        <v>-1.9923333333333311</v>
      </c>
      <c r="O344" s="61">
        <f>100*2^(N344)</f>
        <v>25.133206835239928</v>
      </c>
      <c r="P344" s="54"/>
      <c r="Q344" s="54"/>
    </row>
    <row r="345" spans="1:17">
      <c r="A345" s="6" t="s">
        <v>285</v>
      </c>
      <c r="B345" s="6" t="s">
        <v>306</v>
      </c>
      <c r="C345" s="6">
        <v>28.228569</v>
      </c>
      <c r="D345" s="61"/>
      <c r="E345" s="26"/>
      <c r="F345" s="61"/>
      <c r="G345" s="61"/>
      <c r="I345" s="6" t="s">
        <v>397</v>
      </c>
      <c r="J345" s="6" t="s">
        <v>311</v>
      </c>
      <c r="K345" s="6">
        <v>24.544</v>
      </c>
      <c r="L345" s="71"/>
      <c r="M345" s="53"/>
      <c r="N345" s="71"/>
      <c r="O345" s="71"/>
      <c r="P345" s="54"/>
      <c r="Q345" s="54"/>
    </row>
    <row r="346" spans="1:17">
      <c r="A346" s="6" t="s">
        <v>286</v>
      </c>
      <c r="B346" s="6" t="s">
        <v>306</v>
      </c>
      <c r="C346" s="6">
        <v>27.420197999999999</v>
      </c>
      <c r="D346" s="61"/>
      <c r="E346" s="26"/>
      <c r="F346" s="61"/>
      <c r="G346" s="61"/>
      <c r="I346" s="6" t="s">
        <v>397</v>
      </c>
      <c r="J346" s="6" t="s">
        <v>311</v>
      </c>
      <c r="K346" s="6">
        <v>25.655000000000001</v>
      </c>
      <c r="L346" s="71"/>
      <c r="M346" s="53"/>
      <c r="N346" s="71"/>
      <c r="O346" s="71"/>
      <c r="P346" s="54"/>
      <c r="Q346" s="54"/>
    </row>
    <row r="347" spans="1:17">
      <c r="A347" s="6" t="s">
        <v>287</v>
      </c>
      <c r="B347" s="6" t="s">
        <v>306</v>
      </c>
      <c r="C347" s="6">
        <v>27.4344</v>
      </c>
      <c r="D347" s="61">
        <f t="shared" ref="D347" si="212">AVERAGE(C347:C349)</f>
        <v>27.680532333333332</v>
      </c>
      <c r="E347" s="26"/>
      <c r="F347" s="61">
        <f>$E$338-D347</f>
        <v>-5.4594980948873584</v>
      </c>
      <c r="G347" s="61">
        <f t="shared" ref="G347" si="213">100*2^(F347)</f>
        <v>2.2726225528096879</v>
      </c>
      <c r="I347" s="6" t="s">
        <v>406</v>
      </c>
      <c r="J347" s="6" t="s">
        <v>311</v>
      </c>
      <c r="K347" s="6">
        <v>23.681000000000001</v>
      </c>
      <c r="L347" s="61">
        <f>AVERAGE(K347:K349)</f>
        <v>23.285</v>
      </c>
      <c r="M347" s="61">
        <f>L347-$P$4</f>
        <v>23.285</v>
      </c>
      <c r="N347" s="53"/>
      <c r="O347" s="53"/>
      <c r="P347" s="54"/>
      <c r="Q347" s="54"/>
    </row>
    <row r="348" spans="1:17">
      <c r="A348" s="6" t="s">
        <v>288</v>
      </c>
      <c r="B348" s="6" t="s">
        <v>306</v>
      </c>
      <c r="C348" s="6">
        <v>27.982365000000001</v>
      </c>
      <c r="D348" s="61"/>
      <c r="E348" s="26"/>
      <c r="F348" s="61"/>
      <c r="G348" s="61"/>
      <c r="I348" s="6" t="s">
        <v>406</v>
      </c>
      <c r="J348" s="6" t="s">
        <v>311</v>
      </c>
      <c r="K348" s="6">
        <v>23.114000000000001</v>
      </c>
      <c r="L348" s="71"/>
      <c r="M348" s="71"/>
      <c r="N348" s="53"/>
      <c r="O348" s="53"/>
      <c r="P348" s="54"/>
      <c r="Q348" s="54"/>
    </row>
    <row r="349" spans="1:17">
      <c r="A349" s="6" t="s">
        <v>289</v>
      </c>
      <c r="B349" s="6" t="s">
        <v>306</v>
      </c>
      <c r="C349" s="6">
        <v>27.624832000000001</v>
      </c>
      <c r="D349" s="61"/>
      <c r="E349" s="26"/>
      <c r="F349" s="61"/>
      <c r="G349" s="61"/>
      <c r="I349" s="6" t="s">
        <v>406</v>
      </c>
      <c r="J349" s="6" t="s">
        <v>311</v>
      </c>
      <c r="K349" s="6">
        <v>23.06</v>
      </c>
      <c r="L349" s="71"/>
      <c r="M349" s="71"/>
      <c r="N349" s="53"/>
      <c r="O349" s="53"/>
      <c r="P349" s="54"/>
      <c r="Q349" s="54"/>
    </row>
    <row r="350" spans="1:17">
      <c r="A350" s="6" t="s">
        <v>290</v>
      </c>
      <c r="B350" s="6" t="s">
        <v>306</v>
      </c>
      <c r="C350" s="6">
        <v>24.132553000000001</v>
      </c>
      <c r="D350" s="61">
        <f t="shared" ref="D350" si="214">AVERAGE(C350:C352)</f>
        <v>24.140036333333331</v>
      </c>
      <c r="E350" s="26"/>
      <c r="F350" s="61">
        <f>$E$353-D350</f>
        <v>-2.433570761554023</v>
      </c>
      <c r="G350" s="61">
        <f t="shared" ref="G350" si="215">100*2^(F350)</f>
        <v>18.510672801460892</v>
      </c>
      <c r="I350" s="6" t="s">
        <v>407</v>
      </c>
      <c r="J350" s="6" t="s">
        <v>311</v>
      </c>
      <c r="K350" s="6">
        <v>25.428144</v>
      </c>
      <c r="L350" s="61">
        <f>AVERAGE(K350:K352)</f>
        <v>25.631718666666668</v>
      </c>
      <c r="M350" s="53"/>
      <c r="N350" s="61">
        <f>M356-L350</f>
        <v>-5.8641490948873596</v>
      </c>
      <c r="O350" s="61">
        <f>100*2^N350</f>
        <v>1.7167822854441885</v>
      </c>
      <c r="P350" s="54"/>
      <c r="Q350" s="54"/>
    </row>
    <row r="351" spans="1:17">
      <c r="A351" s="6" t="s">
        <v>291</v>
      </c>
      <c r="B351" s="6" t="s">
        <v>306</v>
      </c>
      <c r="C351" s="6">
        <v>24.108673</v>
      </c>
      <c r="D351" s="61"/>
      <c r="E351" s="26"/>
      <c r="F351" s="61"/>
      <c r="G351" s="61"/>
      <c r="I351" s="6" t="s">
        <v>407</v>
      </c>
      <c r="J351" s="6" t="s">
        <v>311</v>
      </c>
      <c r="K351" s="6">
        <v>25.481345999999998</v>
      </c>
      <c r="L351" s="71"/>
      <c r="M351" s="53"/>
      <c r="N351" s="71"/>
      <c r="O351" s="71"/>
      <c r="P351" s="54"/>
      <c r="Q351" s="54"/>
    </row>
    <row r="352" spans="1:17">
      <c r="A352" s="6" t="s">
        <v>292</v>
      </c>
      <c r="B352" s="6" t="s">
        <v>306</v>
      </c>
      <c r="C352" s="6">
        <v>24.178882999999999</v>
      </c>
      <c r="D352" s="61"/>
      <c r="E352" s="26"/>
      <c r="F352" s="61"/>
      <c r="G352" s="61"/>
      <c r="I352" s="6" t="s">
        <v>407</v>
      </c>
      <c r="J352" s="6" t="s">
        <v>311</v>
      </c>
      <c r="K352" s="6">
        <v>25.985665999999998</v>
      </c>
      <c r="L352" s="71"/>
      <c r="M352" s="53"/>
      <c r="N352" s="71"/>
      <c r="O352" s="71"/>
      <c r="P352" s="54"/>
      <c r="Q352" s="54"/>
    </row>
    <row r="353" spans="1:17">
      <c r="A353" s="6" t="s">
        <v>293</v>
      </c>
      <c r="B353" s="6" t="s">
        <v>306</v>
      </c>
      <c r="C353" s="6">
        <v>25.050730000000001</v>
      </c>
      <c r="D353" s="61">
        <f t="shared" ref="D353" si="216">AVERAGE(C353:C355)</f>
        <v>25.02839366666667</v>
      </c>
      <c r="E353" s="61">
        <f>D353-LOG(10,2)</f>
        <v>21.706465571779308</v>
      </c>
      <c r="F353" s="74"/>
      <c r="G353" s="74"/>
      <c r="I353" s="6" t="s">
        <v>408</v>
      </c>
      <c r="J353" s="6" t="s">
        <v>311</v>
      </c>
      <c r="K353" s="6">
        <v>23.994076</v>
      </c>
      <c r="L353" s="61">
        <f>AVERAGE(K353:K355)</f>
        <v>24.036272666666665</v>
      </c>
      <c r="M353" s="53"/>
      <c r="N353" s="61">
        <f>M356-L353</f>
        <v>-4.268703094887357</v>
      </c>
      <c r="O353" s="61">
        <f>100*2^N353</f>
        <v>5.1879087162061968</v>
      </c>
      <c r="P353" s="54"/>
      <c r="Q353" s="54"/>
    </row>
    <row r="354" spans="1:17">
      <c r="A354" s="6" t="s">
        <v>294</v>
      </c>
      <c r="B354" s="6" t="s">
        <v>306</v>
      </c>
      <c r="C354" s="6">
        <v>25.014565000000001</v>
      </c>
      <c r="D354" s="61"/>
      <c r="E354" s="61"/>
      <c r="F354" s="74"/>
      <c r="G354" s="74"/>
      <c r="I354" s="6" t="s">
        <v>408</v>
      </c>
      <c r="J354" s="6" t="s">
        <v>311</v>
      </c>
      <c r="K354" s="6">
        <v>23.966200000000001</v>
      </c>
      <c r="L354" s="71"/>
      <c r="M354" s="53"/>
      <c r="N354" s="71"/>
      <c r="O354" s="71"/>
      <c r="P354" s="54"/>
      <c r="Q354" s="54"/>
    </row>
    <row r="355" spans="1:17">
      <c r="A355" s="6" t="s">
        <v>295</v>
      </c>
      <c r="B355" s="6" t="s">
        <v>306</v>
      </c>
      <c r="C355" s="6">
        <v>25.019886</v>
      </c>
      <c r="D355" s="61"/>
      <c r="E355" s="61"/>
      <c r="F355" s="74"/>
      <c r="G355" s="74"/>
      <c r="I355" s="6" t="s">
        <v>408</v>
      </c>
      <c r="J355" s="6" t="s">
        <v>311</v>
      </c>
      <c r="K355" s="6">
        <v>24.148541999999999</v>
      </c>
      <c r="L355" s="71"/>
      <c r="M355" s="53"/>
      <c r="N355" s="71"/>
      <c r="O355" s="71"/>
      <c r="P355" s="54"/>
      <c r="Q355" s="54"/>
    </row>
    <row r="356" spans="1:17">
      <c r="A356" s="6" t="s">
        <v>296</v>
      </c>
      <c r="B356" s="6" t="s">
        <v>306</v>
      </c>
      <c r="C356" s="6">
        <v>27.91741</v>
      </c>
      <c r="D356" s="61">
        <f t="shared" ref="D356" si="217">AVERAGE(C356:C358)</f>
        <v>27.927435000000003</v>
      </c>
      <c r="E356" s="26"/>
      <c r="F356" s="61">
        <f>$E$353-D356</f>
        <v>-6.2209694282206947</v>
      </c>
      <c r="G356" s="61">
        <f t="shared" ref="G356" si="218">100*2^(F356)</f>
        <v>1.340607361959409</v>
      </c>
      <c r="I356" s="6" t="s">
        <v>409</v>
      </c>
      <c r="J356" s="6" t="s">
        <v>311</v>
      </c>
      <c r="K356" s="6">
        <v>23.085659</v>
      </c>
      <c r="L356" s="61">
        <f>AVERAGE(K356:K358)</f>
        <v>23.08949766666667</v>
      </c>
      <c r="M356" s="61">
        <f>L356 - LOG(10,2)</f>
        <v>19.767569571779308</v>
      </c>
      <c r="N356" s="53"/>
      <c r="O356" s="53"/>
      <c r="P356" s="54"/>
      <c r="Q356" s="54"/>
    </row>
    <row r="357" spans="1:17">
      <c r="A357" s="6" t="s">
        <v>297</v>
      </c>
      <c r="B357" s="6" t="s">
        <v>306</v>
      </c>
      <c r="C357" s="6">
        <v>27.889837</v>
      </c>
      <c r="D357" s="61"/>
      <c r="E357" s="26"/>
      <c r="F357" s="61"/>
      <c r="G357" s="61"/>
      <c r="I357" s="6" t="s">
        <v>409</v>
      </c>
      <c r="J357" s="6" t="s">
        <v>311</v>
      </c>
      <c r="K357" s="6">
        <v>22.998714</v>
      </c>
      <c r="L357" s="71"/>
      <c r="M357" s="71"/>
      <c r="N357" s="53"/>
      <c r="O357" s="53"/>
      <c r="P357" s="54"/>
      <c r="Q357" s="54"/>
    </row>
    <row r="358" spans="1:17">
      <c r="A358" s="6" t="s">
        <v>298</v>
      </c>
      <c r="B358" s="6" t="s">
        <v>306</v>
      </c>
      <c r="C358" s="6">
        <v>27.975058000000001</v>
      </c>
      <c r="D358" s="61"/>
      <c r="E358" s="26"/>
      <c r="F358" s="61"/>
      <c r="G358" s="61"/>
      <c r="I358" s="6" t="s">
        <v>409</v>
      </c>
      <c r="J358" s="6" t="s">
        <v>311</v>
      </c>
      <c r="K358" s="6">
        <v>23.18412</v>
      </c>
      <c r="L358" s="71"/>
      <c r="M358" s="71"/>
      <c r="N358" s="53"/>
      <c r="O358" s="53"/>
      <c r="P358" s="54"/>
      <c r="Q358" s="54"/>
    </row>
    <row r="359" spans="1:17">
      <c r="A359" s="6" t="s">
        <v>299</v>
      </c>
      <c r="B359" s="6" t="s">
        <v>306</v>
      </c>
      <c r="C359" s="6">
        <v>27.401636</v>
      </c>
      <c r="D359" s="61">
        <f t="shared" ref="D359" si="219">AVERAGE(C359:C361)</f>
        <v>27.356926666666666</v>
      </c>
      <c r="E359" s="26"/>
      <c r="F359" s="61">
        <f>$E$353-D359</f>
        <v>-5.6504610948873584</v>
      </c>
      <c r="G359" s="61">
        <f t="shared" ref="G359" si="220">100*2^(F359)</f>
        <v>1.9908645849905433</v>
      </c>
      <c r="I359" s="6" t="s">
        <v>411</v>
      </c>
      <c r="J359" s="6" t="s">
        <v>311</v>
      </c>
      <c r="K359" s="6">
        <v>21.843</v>
      </c>
      <c r="L359" s="61">
        <f>AVERAGE(K359:K361)</f>
        <v>21.78533333333333</v>
      </c>
      <c r="M359" s="53"/>
      <c r="N359" s="61">
        <f>M365-L359</f>
        <v>1.8326666666666718</v>
      </c>
      <c r="O359" s="61">
        <f>100*2^(N359)</f>
        <v>356.19485224859216</v>
      </c>
      <c r="P359" s="54"/>
      <c r="Q359" s="54"/>
    </row>
    <row r="360" spans="1:17">
      <c r="A360" s="6" t="s">
        <v>300</v>
      </c>
      <c r="B360" s="6" t="s">
        <v>306</v>
      </c>
      <c r="C360" s="6">
        <v>27.366415</v>
      </c>
      <c r="D360" s="61"/>
      <c r="E360" s="26"/>
      <c r="F360" s="61"/>
      <c r="G360" s="61"/>
      <c r="I360" s="6" t="s">
        <v>411</v>
      </c>
      <c r="J360" s="6" t="s">
        <v>311</v>
      </c>
      <c r="K360" s="6">
        <v>21.413</v>
      </c>
      <c r="L360" s="71"/>
      <c r="M360" s="53"/>
      <c r="N360" s="71"/>
      <c r="O360" s="71"/>
      <c r="P360" s="54"/>
      <c r="Q360" s="54"/>
    </row>
    <row r="361" spans="1:17">
      <c r="A361" s="6" t="s">
        <v>301</v>
      </c>
      <c r="B361" s="6" t="s">
        <v>306</v>
      </c>
      <c r="C361" s="6">
        <v>27.302728999999999</v>
      </c>
      <c r="D361" s="61"/>
      <c r="E361" s="26"/>
      <c r="F361" s="61"/>
      <c r="G361" s="61"/>
      <c r="I361" s="6" t="s">
        <v>411</v>
      </c>
      <c r="J361" s="6" t="s">
        <v>311</v>
      </c>
      <c r="K361" s="6">
        <v>22.1</v>
      </c>
      <c r="L361" s="71"/>
      <c r="M361" s="53"/>
      <c r="N361" s="71"/>
      <c r="O361" s="71"/>
      <c r="P361" s="54"/>
      <c r="Q361" s="54"/>
    </row>
    <row r="362" spans="1:17">
      <c r="A362" s="6" t="s">
        <v>302</v>
      </c>
      <c r="B362" s="6" t="s">
        <v>306</v>
      </c>
      <c r="C362" s="6">
        <v>27.906448000000001</v>
      </c>
      <c r="D362" s="61">
        <f t="shared" ref="D362" si="221">AVERAGE(C362:C364)</f>
        <v>28.065901333333333</v>
      </c>
      <c r="E362" s="26"/>
      <c r="F362" s="61">
        <f>$E$353-D362</f>
        <v>-6.3594357615540247</v>
      </c>
      <c r="G362" s="61">
        <f t="shared" ref="G362" si="222">100*2^(F362)</f>
        <v>1.2179208917969595</v>
      </c>
      <c r="I362" s="6" t="s">
        <v>410</v>
      </c>
      <c r="J362" s="6" t="s">
        <v>311</v>
      </c>
      <c r="K362" s="6">
        <v>23.925999999999998</v>
      </c>
      <c r="L362" s="61">
        <f>AVERAGE(K362:K364)</f>
        <v>24.113666666666671</v>
      </c>
      <c r="M362" s="53"/>
      <c r="N362" s="61">
        <f>M365-L362</f>
        <v>-0.49566666666666848</v>
      </c>
      <c r="O362" s="61">
        <f>100*2^(N362)</f>
        <v>70.923386672879388</v>
      </c>
      <c r="P362" s="54"/>
      <c r="Q362" s="54"/>
    </row>
    <row r="363" spans="1:17">
      <c r="A363" s="6" t="s">
        <v>303</v>
      </c>
      <c r="B363" s="6" t="s">
        <v>306</v>
      </c>
      <c r="C363" s="6">
        <v>28.184633000000002</v>
      </c>
      <c r="D363" s="61"/>
      <c r="E363" s="26"/>
      <c r="F363" s="61"/>
      <c r="G363" s="61"/>
      <c r="I363" s="6" t="s">
        <v>410</v>
      </c>
      <c r="J363" s="6" t="s">
        <v>311</v>
      </c>
      <c r="K363" s="6">
        <v>24.475999999999999</v>
      </c>
      <c r="L363" s="71"/>
      <c r="M363" s="53"/>
      <c r="N363" s="71"/>
      <c r="O363" s="71"/>
      <c r="P363" s="54"/>
      <c r="Q363" s="54"/>
    </row>
    <row r="364" spans="1:17">
      <c r="A364" s="6" t="s">
        <v>304</v>
      </c>
      <c r="B364" s="6" t="s">
        <v>306</v>
      </c>
      <c r="C364" s="6">
        <v>28.106622999999999</v>
      </c>
      <c r="D364" s="61"/>
      <c r="E364" s="26"/>
      <c r="F364" s="61"/>
      <c r="G364" s="61"/>
      <c r="I364" s="6" t="s">
        <v>410</v>
      </c>
      <c r="J364" s="6" t="s">
        <v>311</v>
      </c>
      <c r="K364" s="6">
        <v>23.939</v>
      </c>
      <c r="L364" s="71"/>
      <c r="M364" s="53"/>
      <c r="N364" s="71"/>
      <c r="O364" s="71"/>
      <c r="P364" s="54"/>
      <c r="Q364" s="54"/>
    </row>
    <row r="365" spans="1:17">
      <c r="A365" s="6" t="s">
        <v>257</v>
      </c>
      <c r="B365" s="6" t="s">
        <v>308</v>
      </c>
      <c r="C365" s="25"/>
      <c r="D365" s="61">
        <f t="shared" ref="D365" si="223">AVERAGE(C365:C367)</f>
        <v>27.645598411560059</v>
      </c>
      <c r="E365" s="26"/>
      <c r="F365" s="61">
        <f>E461-D365</f>
        <v>-8.7011163145935804</v>
      </c>
      <c r="G365" s="61">
        <f t="shared" ref="G365" si="224">100*2^(F365)</f>
        <v>0.24027190601705412</v>
      </c>
      <c r="I365" s="6" t="s">
        <v>412</v>
      </c>
      <c r="J365" s="6" t="s">
        <v>311</v>
      </c>
      <c r="L365" s="61">
        <f>AVERAGE(K365:K367)</f>
        <v>23.618000000000002</v>
      </c>
      <c r="M365" s="61">
        <f>L365-$P$4</f>
        <v>23.618000000000002</v>
      </c>
      <c r="N365" s="53"/>
      <c r="O365" s="53"/>
      <c r="P365" s="54"/>
      <c r="Q365" s="54"/>
    </row>
    <row r="366" spans="1:17">
      <c r="A366" s="6" t="s">
        <v>258</v>
      </c>
      <c r="B366" s="6" t="s">
        <v>308</v>
      </c>
      <c r="C366" s="25">
        <v>27.359390258789062</v>
      </c>
      <c r="D366" s="61"/>
      <c r="E366" s="26"/>
      <c r="F366" s="61"/>
      <c r="G366" s="61"/>
      <c r="I366" s="6" t="s">
        <v>412</v>
      </c>
      <c r="J366" s="6" t="s">
        <v>311</v>
      </c>
      <c r="K366" s="6">
        <v>23.146000000000001</v>
      </c>
      <c r="L366" s="71"/>
      <c r="M366" s="71"/>
      <c r="N366" s="53"/>
      <c r="O366" s="53"/>
      <c r="P366" s="54"/>
      <c r="Q366" s="54"/>
    </row>
    <row r="367" spans="1:17">
      <c r="A367" s="6" t="s">
        <v>259</v>
      </c>
      <c r="B367" s="6" t="s">
        <v>308</v>
      </c>
      <c r="C367" s="25">
        <v>27.931806564331055</v>
      </c>
      <c r="D367" s="61"/>
      <c r="E367" s="26"/>
      <c r="F367" s="61"/>
      <c r="G367" s="61"/>
      <c r="I367" s="6" t="s">
        <v>412</v>
      </c>
      <c r="J367" s="6" t="s">
        <v>311</v>
      </c>
      <c r="K367" s="6">
        <v>24.09</v>
      </c>
      <c r="L367" s="71"/>
      <c r="M367" s="71"/>
      <c r="N367" s="53"/>
      <c r="O367" s="53"/>
      <c r="P367" s="54"/>
      <c r="Q367" s="54"/>
    </row>
    <row r="368" spans="1:17">
      <c r="A368" s="6" t="s">
        <v>272</v>
      </c>
      <c r="B368" s="6" t="s">
        <v>308</v>
      </c>
      <c r="C368" s="25"/>
      <c r="D368" s="61">
        <f t="shared" ref="D368" si="225">AVERAGE(C368:C370)</f>
        <v>33.123575210571289</v>
      </c>
      <c r="E368" s="26"/>
      <c r="F368" s="61">
        <f>E464-D368</f>
        <v>-12.522935302122061</v>
      </c>
      <c r="G368" s="61">
        <f t="shared" ref="G368" si="226">100*2^(F368)</f>
        <v>1.6991074350503472E-2</v>
      </c>
      <c r="I368" s="6" t="s">
        <v>427</v>
      </c>
      <c r="J368" s="6" t="s">
        <v>311</v>
      </c>
      <c r="K368" s="6">
        <v>25.614176</v>
      </c>
      <c r="L368" s="61">
        <f>AVERAGE(K368:K370)</f>
        <v>25.641371333333336</v>
      </c>
      <c r="M368" s="53"/>
      <c r="N368" s="61">
        <f>M374-L368</f>
        <v>-3.2794004282207005</v>
      </c>
      <c r="O368" s="61">
        <f>100*2^(N368)</f>
        <v>10.299167072723593</v>
      </c>
      <c r="P368" s="54"/>
      <c r="Q368" s="54"/>
    </row>
    <row r="369" spans="1:17">
      <c r="A369" s="6" t="s">
        <v>273</v>
      </c>
      <c r="B369" s="6" t="s">
        <v>308</v>
      </c>
      <c r="C369" s="25">
        <v>32.53997802734375</v>
      </c>
      <c r="D369" s="61"/>
      <c r="E369" s="26"/>
      <c r="F369" s="61"/>
      <c r="G369" s="61"/>
      <c r="I369" s="6" t="s">
        <v>428</v>
      </c>
      <c r="J369" s="6" t="s">
        <v>311</v>
      </c>
      <c r="K369" s="6">
        <v>25.511230000000001</v>
      </c>
      <c r="L369" s="71"/>
      <c r="M369" s="53"/>
      <c r="N369" s="71"/>
      <c r="O369" s="71"/>
      <c r="P369" s="54"/>
      <c r="Q369" s="54"/>
    </row>
    <row r="370" spans="1:17">
      <c r="A370" s="6" t="s">
        <v>274</v>
      </c>
      <c r="B370" s="6" t="s">
        <v>308</v>
      </c>
      <c r="C370" s="25">
        <v>33.707172393798828</v>
      </c>
      <c r="D370" s="61"/>
      <c r="E370" s="26"/>
      <c r="F370" s="61"/>
      <c r="G370" s="61"/>
      <c r="I370" s="6" t="s">
        <v>429</v>
      </c>
      <c r="J370" s="6" t="s">
        <v>311</v>
      </c>
      <c r="K370" s="6">
        <v>25.798708000000001</v>
      </c>
      <c r="L370" s="71"/>
      <c r="M370" s="53"/>
      <c r="N370" s="71"/>
      <c r="O370" s="71"/>
      <c r="P370" s="54"/>
    </row>
    <row r="371" spans="1:17">
      <c r="A371" s="6" t="s">
        <v>287</v>
      </c>
      <c r="B371" s="6" t="s">
        <v>308</v>
      </c>
      <c r="C371" s="25">
        <v>33.730854034423828</v>
      </c>
      <c r="D371" s="61">
        <f t="shared" ref="D371" si="227">AVERAGE(C371:C373)</f>
        <v>32.513230641682945</v>
      </c>
      <c r="E371" s="26"/>
      <c r="F371" s="61">
        <f t="shared" ref="F371" si="228">E467-D371</f>
        <v>-13.004372349444655</v>
      </c>
      <c r="G371" s="61">
        <f t="shared" ref="G371" si="229">100*2^(F371)</f>
        <v>1.2170091628293422E-2</v>
      </c>
      <c r="I371" s="6" t="s">
        <v>215</v>
      </c>
      <c r="J371" s="6" t="s">
        <v>311</v>
      </c>
      <c r="K371" s="6">
        <v>23.454788000000001</v>
      </c>
      <c r="L371" s="65">
        <f>AVERAGE(K371:K373)</f>
        <v>23.559681999999999</v>
      </c>
      <c r="M371" s="72"/>
      <c r="N371" s="61">
        <f>M374-L371</f>
        <v>-1.1977110948873637</v>
      </c>
      <c r="O371" s="61">
        <f>100*2^(N371)</f>
        <v>43.596641494333483</v>
      </c>
      <c r="P371" s="54"/>
    </row>
    <row r="372" spans="1:17">
      <c r="A372" s="6" t="s">
        <v>288</v>
      </c>
      <c r="B372" s="6" t="s">
        <v>308</v>
      </c>
      <c r="C372" s="25">
        <v>32.449462890625</v>
      </c>
      <c r="D372" s="61"/>
      <c r="E372" s="26"/>
      <c r="F372" s="61"/>
      <c r="G372" s="61"/>
      <c r="I372" s="6" t="s">
        <v>216</v>
      </c>
      <c r="J372" s="6" t="s">
        <v>311</v>
      </c>
      <c r="K372" s="6">
        <v>23.556072</v>
      </c>
      <c r="L372" s="71"/>
      <c r="M372" s="73"/>
      <c r="N372" s="71"/>
      <c r="O372" s="71"/>
      <c r="P372" s="54"/>
    </row>
    <row r="373" spans="1:17">
      <c r="A373" s="6" t="s">
        <v>289</v>
      </c>
      <c r="B373" s="6" t="s">
        <v>308</v>
      </c>
      <c r="C373" s="25">
        <v>31.359375</v>
      </c>
      <c r="D373" s="61"/>
      <c r="E373" s="26"/>
      <c r="F373" s="61"/>
      <c r="G373" s="61"/>
      <c r="I373" s="6" t="s">
        <v>217</v>
      </c>
      <c r="J373" s="6" t="s">
        <v>311</v>
      </c>
      <c r="K373" s="6">
        <v>23.668185999999999</v>
      </c>
      <c r="L373" s="71"/>
      <c r="M373" s="73"/>
      <c r="N373" s="71"/>
      <c r="O373" s="71"/>
      <c r="P373" s="54"/>
    </row>
    <row r="374" spans="1:17">
      <c r="A374" s="6" t="s">
        <v>302</v>
      </c>
      <c r="B374" s="6" t="s">
        <v>308</v>
      </c>
      <c r="C374" s="25">
        <v>36.369194030761719</v>
      </c>
      <c r="D374" s="61">
        <f t="shared" ref="D374" si="230">AVERAGE(C374:C376)</f>
        <v>36.369194030761719</v>
      </c>
      <c r="E374" s="26"/>
      <c r="F374" s="61">
        <f t="shared" ref="F374" si="231">E470-D374</f>
        <v>-16.579827697141592</v>
      </c>
      <c r="G374" s="61">
        <f t="shared" ref="G374" si="232">100*2^(F374)</f>
        <v>1.020879634610024E-3</v>
      </c>
      <c r="I374" s="6" t="s">
        <v>402</v>
      </c>
      <c r="J374" s="6" t="s">
        <v>311</v>
      </c>
      <c r="K374" s="6">
        <v>25.932365000000001</v>
      </c>
      <c r="L374" s="65">
        <f>AVERAGE(K374:K376)</f>
        <v>25.683898999999997</v>
      </c>
      <c r="M374" s="65">
        <f>L374 - LOG(10,2)</f>
        <v>22.361970905112635</v>
      </c>
      <c r="N374" s="72"/>
      <c r="O374" s="72"/>
      <c r="P374" s="54"/>
    </row>
    <row r="375" spans="1:17">
      <c r="A375" s="6" t="s">
        <v>303</v>
      </c>
      <c r="B375" s="6" t="s">
        <v>308</v>
      </c>
      <c r="D375" s="61"/>
      <c r="E375" s="26"/>
      <c r="F375" s="61"/>
      <c r="G375" s="61"/>
      <c r="I375" s="6" t="s">
        <v>403</v>
      </c>
      <c r="J375" s="6" t="s">
        <v>311</v>
      </c>
      <c r="K375" s="6">
        <v>25.573602999999999</v>
      </c>
      <c r="L375" s="71"/>
      <c r="M375" s="71"/>
      <c r="N375" s="73"/>
      <c r="O375" s="73"/>
      <c r="P375" s="54"/>
    </row>
    <row r="376" spans="1:17">
      <c r="D376" s="61"/>
      <c r="E376" s="26"/>
      <c r="F376" s="61"/>
      <c r="G376" s="61"/>
      <c r="I376" s="6" t="s">
        <v>404</v>
      </c>
      <c r="J376" s="6" t="s">
        <v>311</v>
      </c>
      <c r="K376" s="6">
        <v>25.545729000000001</v>
      </c>
      <c r="L376" s="71"/>
      <c r="M376" s="71"/>
      <c r="N376" s="73"/>
      <c r="O376" s="73"/>
      <c r="P376" s="54"/>
    </row>
    <row r="377" spans="1:17">
      <c r="A377" s="6" t="s">
        <v>197</v>
      </c>
      <c r="B377" s="6" t="s">
        <v>308</v>
      </c>
      <c r="C377" s="25">
        <v>27.822013854980469</v>
      </c>
      <c r="D377" s="61">
        <f t="shared" ref="D377" si="233">AVERAGE(C377:C379)</f>
        <v>27.881289164225262</v>
      </c>
      <c r="E377" s="26"/>
      <c r="F377" s="61">
        <f t="shared" ref="F377" si="234">E473-D377</f>
        <v>-9.5023244927958928</v>
      </c>
      <c r="G377" s="61">
        <f t="shared" ref="G377" si="235">100*2^(F377)</f>
        <v>0.13788445254447057</v>
      </c>
      <c r="I377" s="54"/>
      <c r="J377" s="54"/>
      <c r="K377" s="54"/>
      <c r="L377" s="54"/>
      <c r="M377" s="54"/>
      <c r="N377" s="54"/>
      <c r="O377" s="54"/>
      <c r="P377" s="54"/>
    </row>
    <row r="378" spans="1:17">
      <c r="A378" s="6" t="s">
        <v>198</v>
      </c>
      <c r="B378" s="6" t="s">
        <v>308</v>
      </c>
      <c r="C378" s="25">
        <v>27.83818244934082</v>
      </c>
      <c r="D378" s="61"/>
      <c r="E378" s="26"/>
      <c r="F378" s="61"/>
      <c r="G378" s="61"/>
    </row>
    <row r="379" spans="1:17">
      <c r="A379" s="6" t="s">
        <v>199</v>
      </c>
      <c r="B379" s="6" t="s">
        <v>308</v>
      </c>
      <c r="C379" s="25">
        <v>27.983671188354492</v>
      </c>
      <c r="D379" s="61"/>
      <c r="E379" s="26"/>
      <c r="F379" s="61"/>
      <c r="G379" s="61"/>
    </row>
    <row r="380" spans="1:17">
      <c r="A380" s="6" t="s">
        <v>212</v>
      </c>
      <c r="B380" s="6" t="s">
        <v>308</v>
      </c>
      <c r="C380" s="25">
        <v>29.07160758972168</v>
      </c>
      <c r="D380" s="61">
        <f t="shared" ref="D380" si="236">AVERAGE(C380:C382)</f>
        <v>29.029534657796223</v>
      </c>
      <c r="E380" s="26"/>
      <c r="F380" s="61">
        <f t="shared" ref="F380" si="237">E476-D380</f>
        <v>-9.8833129317200417</v>
      </c>
      <c r="G380" s="61">
        <f t="shared" ref="G380" si="238">100*2^(F380)</f>
        <v>0.10588302761813947</v>
      </c>
    </row>
    <row r="381" spans="1:17">
      <c r="A381" s="6" t="s">
        <v>213</v>
      </c>
      <c r="B381" s="6" t="s">
        <v>308</v>
      </c>
      <c r="C381" s="25">
        <v>28.933006286621094</v>
      </c>
      <c r="D381" s="61"/>
      <c r="E381" s="26"/>
      <c r="F381" s="61"/>
      <c r="G381" s="61"/>
    </row>
    <row r="382" spans="1:17">
      <c r="A382" s="6" t="s">
        <v>214</v>
      </c>
      <c r="B382" s="6" t="s">
        <v>308</v>
      </c>
      <c r="C382" s="25">
        <v>29.083990097045898</v>
      </c>
      <c r="D382" s="61"/>
      <c r="E382" s="26"/>
      <c r="F382" s="61"/>
      <c r="G382" s="61"/>
    </row>
    <row r="383" spans="1:17">
      <c r="A383" s="6" t="s">
        <v>227</v>
      </c>
      <c r="B383" s="6" t="s">
        <v>308</v>
      </c>
      <c r="C383" s="25">
        <v>28.816652297973633</v>
      </c>
      <c r="D383" s="61">
        <f t="shared" ref="D383" si="239">AVERAGE(C383:C385)</f>
        <v>28.910898208618164</v>
      </c>
      <c r="E383" s="26"/>
      <c r="F383" s="61">
        <f t="shared" ref="F383" si="240">E479-D383</f>
        <v>-9.7764530887838461</v>
      </c>
      <c r="G383" s="61">
        <f t="shared" ref="G383" si="241">100*2^(F383)</f>
        <v>0.11402350035367437</v>
      </c>
    </row>
    <row r="384" spans="1:17">
      <c r="A384" s="6" t="s">
        <v>228</v>
      </c>
      <c r="B384" s="6" t="s">
        <v>308</v>
      </c>
      <c r="C384" s="25">
        <v>28.811580657958984</v>
      </c>
      <c r="D384" s="61"/>
      <c r="E384" s="26"/>
      <c r="F384" s="61"/>
      <c r="G384" s="61"/>
    </row>
    <row r="385" spans="1:7">
      <c r="A385" s="6" t="s">
        <v>229</v>
      </c>
      <c r="B385" s="6" t="s">
        <v>308</v>
      </c>
      <c r="C385" s="25">
        <v>29.104461669921875</v>
      </c>
      <c r="D385" s="61"/>
      <c r="E385" s="26"/>
      <c r="F385" s="61"/>
      <c r="G385" s="61"/>
    </row>
    <row r="386" spans="1:7">
      <c r="A386" s="6" t="s">
        <v>242</v>
      </c>
      <c r="B386" s="6" t="s">
        <v>308</v>
      </c>
      <c r="C386" s="25">
        <v>29.228208541870117</v>
      </c>
      <c r="D386" s="61">
        <f t="shared" ref="D386" si="242">AVERAGE(C386:C388)</f>
        <v>29.030876159667969</v>
      </c>
      <c r="E386" s="26"/>
      <c r="F386" s="61">
        <f t="shared" ref="F386" si="243">E482-D386</f>
        <v>-9.9765651137268812</v>
      </c>
      <c r="G386" s="61">
        <f t="shared" ref="G386" si="244">100*2^(F386)</f>
        <v>9.9255514994399607E-2</v>
      </c>
    </row>
    <row r="387" spans="1:7">
      <c r="A387" s="6" t="s">
        <v>243</v>
      </c>
      <c r="B387" s="6" t="s">
        <v>308</v>
      </c>
      <c r="C387" s="25">
        <v>29.057588577270508</v>
      </c>
      <c r="D387" s="61"/>
      <c r="E387" s="26"/>
      <c r="F387" s="61"/>
      <c r="G387" s="61"/>
    </row>
    <row r="388" spans="1:7">
      <c r="A388" s="6" t="s">
        <v>244</v>
      </c>
      <c r="B388" s="6" t="s">
        <v>308</v>
      </c>
      <c r="C388" s="25">
        <v>28.806831359863281</v>
      </c>
      <c r="D388" s="61"/>
      <c r="E388" s="26"/>
      <c r="F388" s="61"/>
      <c r="G388" s="61"/>
    </row>
    <row r="389" spans="1:7">
      <c r="A389" s="6" t="s">
        <v>251</v>
      </c>
      <c r="B389" s="6" t="s">
        <v>308</v>
      </c>
      <c r="C389" s="25">
        <v>27.894008636474609</v>
      </c>
      <c r="D389" s="61">
        <f t="shared" ref="D389" si="245">AVERAGE(C389:C391)</f>
        <v>27.549908320109051</v>
      </c>
      <c r="E389" s="26"/>
      <c r="F389" s="61">
        <f>E461-D389</f>
        <v>-8.6054262231425724</v>
      </c>
      <c r="G389" s="61">
        <f t="shared" ref="G389" si="246">100*2^(F389)</f>
        <v>0.25674889394229666</v>
      </c>
    </row>
    <row r="390" spans="1:7">
      <c r="A390" s="6" t="s">
        <v>252</v>
      </c>
      <c r="B390" s="6" t="s">
        <v>308</v>
      </c>
      <c r="C390" s="25">
        <v>27.631954193115234</v>
      </c>
      <c r="D390" s="61"/>
      <c r="E390" s="26"/>
      <c r="F390" s="61"/>
      <c r="G390" s="61"/>
    </row>
    <row r="391" spans="1:7">
      <c r="A391" s="6" t="s">
        <v>253</v>
      </c>
      <c r="B391" s="6" t="s">
        <v>308</v>
      </c>
      <c r="C391" s="25">
        <v>27.123762130737305</v>
      </c>
      <c r="D391" s="61"/>
      <c r="E391" s="26"/>
      <c r="F391" s="61"/>
      <c r="G391" s="61"/>
    </row>
    <row r="392" spans="1:7">
      <c r="A392" s="6" t="s">
        <v>266</v>
      </c>
      <c r="B392" s="6" t="s">
        <v>308</v>
      </c>
      <c r="C392" s="25">
        <v>25.865865707397461</v>
      </c>
      <c r="D392" s="61">
        <f t="shared" ref="D392" si="247">AVERAGE(C392:C394)</f>
        <v>25.974428176879883</v>
      </c>
      <c r="E392" s="26"/>
      <c r="F392" s="61">
        <f t="shared" ref="F392" si="248">E464-D392</f>
        <v>-5.3737882684306548</v>
      </c>
      <c r="G392" s="61">
        <f t="shared" ref="G392" si="249">100*2^(F392)</f>
        <v>2.4117291956848601</v>
      </c>
    </row>
    <row r="393" spans="1:7">
      <c r="A393" s="6" t="s">
        <v>267</v>
      </c>
      <c r="B393" s="6" t="s">
        <v>308</v>
      </c>
      <c r="C393" s="25">
        <v>25.840167999267578</v>
      </c>
      <c r="D393" s="61"/>
      <c r="E393" s="26"/>
      <c r="F393" s="61"/>
      <c r="G393" s="61"/>
    </row>
    <row r="394" spans="1:7">
      <c r="A394" s="6" t="s">
        <v>268</v>
      </c>
      <c r="B394" s="6" t="s">
        <v>308</v>
      </c>
      <c r="C394" s="25">
        <v>26.217250823974609</v>
      </c>
      <c r="D394" s="61"/>
      <c r="E394" s="26"/>
      <c r="F394" s="61"/>
      <c r="G394" s="61"/>
    </row>
    <row r="395" spans="1:7">
      <c r="A395" s="6" t="s">
        <v>281</v>
      </c>
      <c r="B395" s="6" t="s">
        <v>308</v>
      </c>
      <c r="C395" s="25">
        <v>25.848308563232422</v>
      </c>
      <c r="D395" s="61">
        <f t="shared" ref="D395" si="250">AVERAGE(C395:C397)</f>
        <v>25.813385645548504</v>
      </c>
      <c r="E395" s="26"/>
      <c r="F395" s="61">
        <f t="shared" ref="F395" si="251">E467-D395</f>
        <v>-6.3045273533102133</v>
      </c>
      <c r="G395" s="61">
        <f t="shared" ref="G395" si="252">100*2^(F395)</f>
        <v>1.2651678818237595</v>
      </c>
    </row>
    <row r="396" spans="1:7">
      <c r="A396" s="6" t="s">
        <v>282</v>
      </c>
      <c r="B396" s="6" t="s">
        <v>308</v>
      </c>
      <c r="C396" s="25">
        <v>25.664085388183594</v>
      </c>
      <c r="D396" s="61"/>
      <c r="E396" s="26"/>
      <c r="F396" s="61"/>
      <c r="G396" s="61"/>
    </row>
    <row r="397" spans="1:7">
      <c r="A397" s="6" t="s">
        <v>283</v>
      </c>
      <c r="B397" s="6" t="s">
        <v>308</v>
      </c>
      <c r="C397" s="25">
        <v>25.927762985229492</v>
      </c>
      <c r="D397" s="61"/>
      <c r="E397" s="26"/>
      <c r="F397" s="61"/>
      <c r="G397" s="61"/>
    </row>
    <row r="398" spans="1:7">
      <c r="A398" s="6" t="s">
        <v>296</v>
      </c>
      <c r="B398" s="6" t="s">
        <v>308</v>
      </c>
      <c r="C398" s="25">
        <v>26.028804779052734</v>
      </c>
      <c r="D398" s="61">
        <f t="shared" ref="D398" si="253">AVERAGE(C398:C400)</f>
        <v>26.036785761515301</v>
      </c>
      <c r="E398" s="26"/>
      <c r="F398" s="61">
        <f t="shared" ref="F398" si="254">E470-D398</f>
        <v>-6.2474194278951742</v>
      </c>
      <c r="G398" s="61">
        <f t="shared" ref="G398" si="255">100*2^(F398)</f>
        <v>1.3162529474833424</v>
      </c>
    </row>
    <row r="399" spans="1:7">
      <c r="A399" s="6" t="s">
        <v>297</v>
      </c>
      <c r="B399" s="6" t="s">
        <v>308</v>
      </c>
      <c r="C399" s="25">
        <v>26.046276092529297</v>
      </c>
      <c r="D399" s="61"/>
      <c r="E399" s="26"/>
      <c r="F399" s="61"/>
      <c r="G399" s="61"/>
    </row>
    <row r="400" spans="1:7">
      <c r="A400" s="6" t="s">
        <v>298</v>
      </c>
      <c r="B400" s="6" t="s">
        <v>308</v>
      </c>
      <c r="C400" s="25">
        <v>26.035276412963867</v>
      </c>
      <c r="D400" s="61"/>
      <c r="E400" s="26"/>
      <c r="F400" s="61"/>
      <c r="G400" s="61"/>
    </row>
    <row r="401" spans="1:7">
      <c r="A401" s="6" t="s">
        <v>191</v>
      </c>
      <c r="B401" s="6" t="s">
        <v>308</v>
      </c>
      <c r="C401" s="25">
        <v>28.30805778503418</v>
      </c>
      <c r="D401" s="61">
        <f t="shared" ref="D401" si="256">AVERAGE(C401:C403)</f>
        <v>28.186262130737305</v>
      </c>
      <c r="E401" s="26"/>
      <c r="F401" s="61">
        <f t="shared" ref="F401" si="257">E473-D401</f>
        <v>-9.8072974593079358</v>
      </c>
      <c r="G401" s="61">
        <f t="shared" ref="G401" si="258">100*2^(F401)</f>
        <v>0.11161158827412397</v>
      </c>
    </row>
    <row r="402" spans="1:7">
      <c r="A402" s="6" t="s">
        <v>192</v>
      </c>
      <c r="B402" s="6" t="s">
        <v>308</v>
      </c>
      <c r="C402" s="25">
        <v>28.145933151245117</v>
      </c>
      <c r="D402" s="61"/>
      <c r="E402" s="26"/>
      <c r="F402" s="61"/>
      <c r="G402" s="61"/>
    </row>
    <row r="403" spans="1:7">
      <c r="A403" s="6" t="s">
        <v>193</v>
      </c>
      <c r="B403" s="6" t="s">
        <v>308</v>
      </c>
      <c r="C403" s="25">
        <v>28.104795455932617</v>
      </c>
      <c r="D403" s="61"/>
      <c r="E403" s="26"/>
      <c r="F403" s="61"/>
      <c r="G403" s="61"/>
    </row>
    <row r="404" spans="1:7">
      <c r="A404" s="6" t="s">
        <v>206</v>
      </c>
      <c r="B404" s="6" t="s">
        <v>308</v>
      </c>
      <c r="C404" s="25">
        <v>28.405984878540039</v>
      </c>
      <c r="D404" s="61">
        <f t="shared" ref="D404" si="259">AVERAGE(C404:C406)</f>
        <v>28.270106633504231</v>
      </c>
      <c r="E404" s="26"/>
      <c r="F404" s="61">
        <f t="shared" ref="F404" si="260">E476-D404</f>
        <v>-9.1238849074280495</v>
      </c>
      <c r="G404" s="61">
        <f t="shared" ref="G404" si="261">100*2^(F404)</f>
        <v>0.17924083807713323</v>
      </c>
    </row>
    <row r="405" spans="1:7">
      <c r="A405" s="6" t="s">
        <v>207</v>
      </c>
      <c r="B405" s="6" t="s">
        <v>308</v>
      </c>
      <c r="C405" s="25">
        <v>27.977088928222656</v>
      </c>
      <c r="D405" s="61"/>
      <c r="E405" s="26"/>
      <c r="F405" s="61"/>
      <c r="G405" s="61"/>
    </row>
    <row r="406" spans="1:7">
      <c r="A406" s="6" t="s">
        <v>208</v>
      </c>
      <c r="B406" s="6" t="s">
        <v>308</v>
      </c>
      <c r="C406" s="25">
        <v>28.42724609375</v>
      </c>
      <c r="D406" s="61"/>
      <c r="E406" s="26"/>
      <c r="F406" s="61"/>
      <c r="G406" s="61"/>
    </row>
    <row r="407" spans="1:7">
      <c r="A407" s="6" t="s">
        <v>221</v>
      </c>
      <c r="B407" s="6" t="s">
        <v>308</v>
      </c>
      <c r="C407" s="25">
        <v>28.299514770507812</v>
      </c>
      <c r="D407" s="61">
        <f t="shared" ref="D407" si="262">AVERAGE(C407:C409)</f>
        <v>28.432160695393879</v>
      </c>
      <c r="E407" s="26"/>
      <c r="F407" s="61">
        <f t="shared" ref="F407" si="263">E479-D407</f>
        <v>-9.2977155755595611</v>
      </c>
      <c r="G407" s="61">
        <f t="shared" ref="G407" si="264">100*2^(F407)</f>
        <v>0.15889444726980917</v>
      </c>
    </row>
    <row r="408" spans="1:7">
      <c r="A408" s="6" t="s">
        <v>222</v>
      </c>
      <c r="B408" s="6" t="s">
        <v>308</v>
      </c>
      <c r="C408" s="25">
        <v>28.621097564697266</v>
      </c>
      <c r="D408" s="61"/>
      <c r="E408" s="26"/>
      <c r="F408" s="61"/>
      <c r="G408" s="61"/>
    </row>
    <row r="409" spans="1:7">
      <c r="A409" s="6" t="s">
        <v>223</v>
      </c>
      <c r="B409" s="6" t="s">
        <v>308</v>
      </c>
      <c r="C409" s="25">
        <v>28.375869750976562</v>
      </c>
      <c r="D409" s="61"/>
      <c r="E409" s="26"/>
      <c r="F409" s="61"/>
      <c r="G409" s="61"/>
    </row>
    <row r="410" spans="1:7">
      <c r="A410" s="6" t="s">
        <v>236</v>
      </c>
      <c r="B410" s="6" t="s">
        <v>308</v>
      </c>
      <c r="C410" s="25">
        <v>27.734790802001953</v>
      </c>
      <c r="D410" s="61">
        <f t="shared" ref="D410" si="265">AVERAGE(C410:C412)</f>
        <v>28.145716349283855</v>
      </c>
      <c r="E410" s="26"/>
      <c r="F410" s="61">
        <f t="shared" ref="F410" si="266">E482-D410</f>
        <v>-9.0914053033427678</v>
      </c>
      <c r="G410" s="61">
        <f t="shared" ref="G410" si="267">100*2^(F410)</f>
        <v>0.18332187940435471</v>
      </c>
    </row>
    <row r="411" spans="1:7">
      <c r="A411" s="6" t="s">
        <v>237</v>
      </c>
      <c r="B411" s="6" t="s">
        <v>308</v>
      </c>
      <c r="C411" s="25">
        <v>27.987848281860352</v>
      </c>
      <c r="D411" s="61"/>
      <c r="E411" s="26"/>
      <c r="F411" s="61"/>
      <c r="G411" s="61"/>
    </row>
    <row r="412" spans="1:7">
      <c r="A412" s="6" t="s">
        <v>238</v>
      </c>
      <c r="B412" s="6" t="s">
        <v>308</v>
      </c>
      <c r="C412" s="25">
        <v>28.714509963989258</v>
      </c>
      <c r="D412" s="61"/>
      <c r="E412" s="26"/>
      <c r="F412" s="61"/>
      <c r="G412" s="61"/>
    </row>
    <row r="413" spans="1:7">
      <c r="A413" s="6" t="s">
        <v>254</v>
      </c>
      <c r="B413" s="6" t="s">
        <v>308</v>
      </c>
      <c r="C413" s="25">
        <v>24.547328948974609</v>
      </c>
      <c r="D413" s="61">
        <f t="shared" ref="D413" si="268">AVERAGE(C413:C415)</f>
        <v>24.396285374959309</v>
      </c>
      <c r="E413" s="26"/>
      <c r="F413" s="61">
        <f>E461-D413</f>
        <v>-5.4518032779928305</v>
      </c>
      <c r="G413" s="61">
        <f t="shared" ref="G413" si="269">100*2^(F413)</f>
        <v>2.2847762878215114</v>
      </c>
    </row>
    <row r="414" spans="1:7">
      <c r="A414" s="6" t="s">
        <v>255</v>
      </c>
      <c r="B414" s="6" t="s">
        <v>308</v>
      </c>
      <c r="C414" s="25">
        <v>24.293004989624023</v>
      </c>
      <c r="D414" s="61"/>
      <c r="E414" s="26"/>
      <c r="F414" s="61"/>
      <c r="G414" s="61"/>
    </row>
    <row r="415" spans="1:7">
      <c r="A415" s="6" t="s">
        <v>256</v>
      </c>
      <c r="B415" s="6" t="s">
        <v>308</v>
      </c>
      <c r="C415" s="25">
        <v>24.348522186279297</v>
      </c>
      <c r="D415" s="61"/>
      <c r="E415" s="26"/>
      <c r="F415" s="61"/>
      <c r="G415" s="61"/>
    </row>
    <row r="416" spans="1:7">
      <c r="A416" s="6" t="s">
        <v>269</v>
      </c>
      <c r="B416" s="6" t="s">
        <v>308</v>
      </c>
      <c r="C416" s="25">
        <v>25.245527267456055</v>
      </c>
      <c r="D416" s="61">
        <f t="shared" ref="D416" si="270">AVERAGE(C416:C418)</f>
        <v>25.336464564005535</v>
      </c>
      <c r="E416" s="26"/>
      <c r="F416" s="61">
        <f t="shared" ref="F416" si="271">E464-D416</f>
        <v>-4.7358246555563071</v>
      </c>
      <c r="G416" s="61">
        <f t="shared" ref="G416" si="272">100*2^(F416)</f>
        <v>3.7529668169091273</v>
      </c>
    </row>
    <row r="417" spans="1:7">
      <c r="A417" s="6" t="s">
        <v>270</v>
      </c>
      <c r="B417" s="6" t="s">
        <v>308</v>
      </c>
      <c r="C417" s="25">
        <v>25.172800064086914</v>
      </c>
      <c r="D417" s="61"/>
      <c r="E417" s="26"/>
      <c r="F417" s="61"/>
      <c r="G417" s="61"/>
    </row>
    <row r="418" spans="1:7">
      <c r="A418" s="6" t="s">
        <v>271</v>
      </c>
      <c r="B418" s="6" t="s">
        <v>308</v>
      </c>
      <c r="C418" s="25">
        <v>25.591066360473633</v>
      </c>
      <c r="D418" s="61"/>
      <c r="E418" s="26"/>
      <c r="F418" s="61"/>
      <c r="G418" s="61"/>
    </row>
    <row r="419" spans="1:7">
      <c r="A419" s="6" t="s">
        <v>284</v>
      </c>
      <c r="B419" s="6" t="s">
        <v>308</v>
      </c>
      <c r="C419" s="25">
        <v>25.726945877075195</v>
      </c>
      <c r="D419" s="61">
        <f t="shared" ref="D419" si="273">AVERAGE(C419:C421)</f>
        <v>25.690633138020832</v>
      </c>
      <c r="E419" s="26"/>
      <c r="F419" s="61">
        <f t="shared" ref="F419" si="274">E467-D419</f>
        <v>-6.1817748457825417</v>
      </c>
      <c r="G419" s="61">
        <f t="shared" ref="G419" si="275">100*2^(F419)</f>
        <v>1.377527713832938</v>
      </c>
    </row>
    <row r="420" spans="1:7">
      <c r="A420" s="6" t="s">
        <v>285</v>
      </c>
      <c r="B420" s="6" t="s">
        <v>308</v>
      </c>
      <c r="C420" s="25">
        <v>25.628841400146484</v>
      </c>
      <c r="D420" s="61"/>
      <c r="E420" s="26"/>
      <c r="F420" s="61"/>
      <c r="G420" s="61"/>
    </row>
    <row r="421" spans="1:7">
      <c r="A421" s="6" t="s">
        <v>286</v>
      </c>
      <c r="B421" s="6" t="s">
        <v>308</v>
      </c>
      <c r="C421" s="25">
        <v>25.71611213684082</v>
      </c>
      <c r="D421" s="61"/>
      <c r="E421" s="26"/>
      <c r="F421" s="61"/>
      <c r="G421" s="61"/>
    </row>
    <row r="422" spans="1:7">
      <c r="A422" s="6" t="s">
        <v>299</v>
      </c>
      <c r="B422" s="6" t="s">
        <v>308</v>
      </c>
      <c r="C422" s="25">
        <v>25.636651992797852</v>
      </c>
      <c r="D422" s="61">
        <f t="shared" ref="D422" si="276">AVERAGE(C422:C424)</f>
        <v>25.433132807413738</v>
      </c>
      <c r="E422" s="26"/>
      <c r="F422" s="61">
        <f t="shared" ref="F422" si="277">E470-D422</f>
        <v>-5.6437664737936117</v>
      </c>
      <c r="G422" s="61">
        <f t="shared" ref="G422" si="278">100*2^(F422)</f>
        <v>2.0001243766259456</v>
      </c>
    </row>
    <row r="423" spans="1:7">
      <c r="A423" s="6" t="s">
        <v>300</v>
      </c>
      <c r="B423" s="6" t="s">
        <v>308</v>
      </c>
      <c r="C423" s="25">
        <v>25.420745849609375</v>
      </c>
      <c r="D423" s="61"/>
      <c r="E423" s="26"/>
      <c r="F423" s="61"/>
      <c r="G423" s="61"/>
    </row>
    <row r="424" spans="1:7">
      <c r="A424" s="6" t="s">
        <v>301</v>
      </c>
      <c r="B424" s="6" t="s">
        <v>308</v>
      </c>
      <c r="C424" s="25">
        <v>25.242000579833984</v>
      </c>
      <c r="D424" s="61"/>
      <c r="E424" s="26"/>
      <c r="F424" s="61"/>
      <c r="G424" s="61"/>
    </row>
    <row r="425" spans="1:7">
      <c r="A425" s="6" t="s">
        <v>194</v>
      </c>
      <c r="B425" s="6" t="s">
        <v>308</v>
      </c>
      <c r="C425" s="25">
        <v>26.717708587646484</v>
      </c>
      <c r="D425" s="61">
        <f t="shared" ref="D425" si="279">AVERAGE(C425:C427)</f>
        <v>26.640894571940105</v>
      </c>
      <c r="E425" s="26"/>
      <c r="F425" s="61">
        <f t="shared" ref="F425" si="280">E473-D425</f>
        <v>-8.2619299005107365</v>
      </c>
      <c r="G425" s="61">
        <f t="shared" ref="G425" si="281">100*2^(F425)</f>
        <v>0.32577014254081943</v>
      </c>
    </row>
    <row r="426" spans="1:7">
      <c r="A426" s="6" t="s">
        <v>195</v>
      </c>
      <c r="B426" s="6" t="s">
        <v>308</v>
      </c>
      <c r="C426" s="25">
        <v>26.552671432495117</v>
      </c>
      <c r="D426" s="61"/>
      <c r="E426" s="26"/>
      <c r="F426" s="61"/>
      <c r="G426" s="61"/>
    </row>
    <row r="427" spans="1:7">
      <c r="A427" s="6" t="s">
        <v>196</v>
      </c>
      <c r="B427" s="6" t="s">
        <v>308</v>
      </c>
      <c r="C427" s="25">
        <v>26.652303695678711</v>
      </c>
      <c r="D427" s="61"/>
      <c r="E427" s="26"/>
      <c r="F427" s="61"/>
      <c r="G427" s="61"/>
    </row>
    <row r="428" spans="1:7">
      <c r="A428" s="6" t="s">
        <v>209</v>
      </c>
      <c r="B428" s="6" t="s">
        <v>308</v>
      </c>
      <c r="C428" s="25">
        <v>26.409286499023438</v>
      </c>
      <c r="D428" s="61">
        <f t="shared" ref="D428" si="282">AVERAGE(C428:C430)</f>
        <v>26.605005264282227</v>
      </c>
      <c r="E428" s="26"/>
      <c r="F428" s="61">
        <f t="shared" ref="F428" si="283">E476-D428</f>
        <v>-7.4587835382060454</v>
      </c>
      <c r="G428" s="61">
        <f t="shared" ref="G428" si="284">100*2^(F428)</f>
        <v>0.56843711138404662</v>
      </c>
    </row>
    <row r="429" spans="1:7">
      <c r="A429" s="6" t="s">
        <v>210</v>
      </c>
      <c r="B429" s="6" t="s">
        <v>308</v>
      </c>
      <c r="C429" s="25">
        <v>26.712423324584961</v>
      </c>
      <c r="D429" s="61"/>
      <c r="E429" s="26"/>
      <c r="F429" s="61"/>
      <c r="G429" s="61"/>
    </row>
    <row r="430" spans="1:7">
      <c r="A430" s="6" t="s">
        <v>211</v>
      </c>
      <c r="B430" s="6" t="s">
        <v>308</v>
      </c>
      <c r="C430" s="25">
        <v>26.693305969238281</v>
      </c>
      <c r="D430" s="61"/>
      <c r="E430" s="26"/>
      <c r="F430" s="61"/>
      <c r="G430" s="61"/>
    </row>
    <row r="431" spans="1:7">
      <c r="A431" s="6" t="s">
        <v>224</v>
      </c>
      <c r="B431" s="6" t="s">
        <v>308</v>
      </c>
      <c r="C431" s="25">
        <v>26.571863174438477</v>
      </c>
      <c r="D431" s="61">
        <f t="shared" ref="D431" si="285">AVERAGE(C431:C433)</f>
        <v>26.652393341064453</v>
      </c>
      <c r="E431" s="26"/>
      <c r="F431" s="61">
        <f t="shared" ref="F431" si="286">E479-D431</f>
        <v>-7.5179482212301352</v>
      </c>
      <c r="G431" s="61">
        <f t="shared" ref="G431" si="287">100*2^(F431)</f>
        <v>0.54559713304302282</v>
      </c>
    </row>
    <row r="432" spans="1:7">
      <c r="A432" s="6" t="s">
        <v>225</v>
      </c>
      <c r="B432" s="6" t="s">
        <v>308</v>
      </c>
      <c r="C432" s="25">
        <v>26.956254959106445</v>
      </c>
      <c r="D432" s="61"/>
      <c r="E432" s="26"/>
      <c r="F432" s="61"/>
      <c r="G432" s="61"/>
    </row>
    <row r="433" spans="1:7">
      <c r="A433" s="6" t="s">
        <v>226</v>
      </c>
      <c r="B433" s="6" t="s">
        <v>308</v>
      </c>
      <c r="C433" s="25">
        <v>26.429061889648438</v>
      </c>
      <c r="D433" s="61"/>
      <c r="E433" s="26"/>
      <c r="F433" s="61"/>
      <c r="G433" s="61"/>
    </row>
    <row r="434" spans="1:7">
      <c r="A434" s="6" t="s">
        <v>239</v>
      </c>
      <c r="B434" s="6" t="s">
        <v>308</v>
      </c>
      <c r="C434" s="25">
        <v>26.344221115112305</v>
      </c>
      <c r="D434" s="61">
        <f t="shared" ref="D434" si="288">AVERAGE(C434:C436)</f>
        <v>26.391001383463543</v>
      </c>
      <c r="E434" s="26"/>
      <c r="F434" s="61">
        <f t="shared" ref="F434" si="289">E482-D434</f>
        <v>-7.3366903375224553</v>
      </c>
      <c r="G434" s="61">
        <f t="shared" ref="G434" si="290">100*2^(F434)</f>
        <v>0.61863735381906448</v>
      </c>
    </row>
    <row r="435" spans="1:7">
      <c r="A435" s="6" t="s">
        <v>240</v>
      </c>
      <c r="B435" s="6" t="s">
        <v>308</v>
      </c>
      <c r="C435" s="25">
        <v>26.415800094604492</v>
      </c>
      <c r="D435" s="61"/>
      <c r="E435" s="26"/>
      <c r="F435" s="61"/>
      <c r="G435" s="61"/>
    </row>
    <row r="436" spans="1:7">
      <c r="A436" s="6" t="s">
        <v>241</v>
      </c>
      <c r="B436" s="6" t="s">
        <v>308</v>
      </c>
      <c r="C436" s="25">
        <v>26.412982940673828</v>
      </c>
      <c r="D436" s="61"/>
      <c r="E436" s="26"/>
      <c r="F436" s="61"/>
      <c r="G436" s="61"/>
    </row>
    <row r="437" spans="1:7">
      <c r="A437" s="6" t="s">
        <v>245</v>
      </c>
      <c r="B437" s="6" t="s">
        <v>308</v>
      </c>
      <c r="C437" s="25">
        <v>21.300117492675781</v>
      </c>
      <c r="D437" s="61">
        <f t="shared" ref="D437" si="291">AVERAGE(C437:C439)</f>
        <v>21.253824234008789</v>
      </c>
      <c r="E437" s="26"/>
      <c r="F437" s="61">
        <f>E461-D437</f>
        <v>-2.3093421370423108</v>
      </c>
      <c r="G437" s="61">
        <f t="shared" ref="G437" si="292">100*2^(F437)</f>
        <v>20.175241709910118</v>
      </c>
    </row>
    <row r="438" spans="1:7">
      <c r="A438" s="6" t="s">
        <v>246</v>
      </c>
      <c r="B438" s="6" t="s">
        <v>308</v>
      </c>
      <c r="C438" s="25">
        <v>21.240297317504883</v>
      </c>
      <c r="D438" s="61"/>
      <c r="E438" s="26"/>
      <c r="F438" s="61"/>
      <c r="G438" s="61"/>
    </row>
    <row r="439" spans="1:7">
      <c r="A439" s="6" t="s">
        <v>247</v>
      </c>
      <c r="B439" s="6" t="s">
        <v>308</v>
      </c>
      <c r="C439" s="25">
        <v>21.221057891845703</v>
      </c>
      <c r="D439" s="61"/>
      <c r="E439" s="26"/>
      <c r="F439" s="61"/>
      <c r="G439" s="61"/>
    </row>
    <row r="440" spans="1:7">
      <c r="A440" s="6" t="s">
        <v>260</v>
      </c>
      <c r="B440" s="6" t="s">
        <v>308</v>
      </c>
      <c r="C440" s="25">
        <v>21.321620941162109</v>
      </c>
      <c r="D440" s="61">
        <f t="shared" ref="D440" si="293">AVERAGE(C440:C442)</f>
        <v>21.290208180745442</v>
      </c>
      <c r="E440" s="26"/>
      <c r="F440" s="61">
        <f t="shared" ref="F440" si="294">E464-D440</f>
        <v>-0.68956827229621354</v>
      </c>
      <c r="G440" s="61">
        <f t="shared" ref="G440" si="295">100*2^(F440)</f>
        <v>62.003936951223139</v>
      </c>
    </row>
    <row r="441" spans="1:7">
      <c r="A441" s="6" t="s">
        <v>261</v>
      </c>
      <c r="B441" s="6" t="s">
        <v>308</v>
      </c>
      <c r="C441" s="25">
        <v>21.389036178588867</v>
      </c>
      <c r="D441" s="61"/>
      <c r="E441" s="26"/>
      <c r="F441" s="61"/>
      <c r="G441" s="61"/>
    </row>
    <row r="442" spans="1:7">
      <c r="A442" s="6" t="s">
        <v>262</v>
      </c>
      <c r="B442" s="6" t="s">
        <v>308</v>
      </c>
      <c r="C442" s="25">
        <v>21.159967422485352</v>
      </c>
      <c r="D442" s="61"/>
      <c r="E442" s="26"/>
      <c r="F442" s="61"/>
      <c r="G442" s="61"/>
    </row>
    <row r="443" spans="1:7">
      <c r="A443" s="6" t="s">
        <v>275</v>
      </c>
      <c r="B443" s="6" t="s">
        <v>308</v>
      </c>
      <c r="C443" s="25">
        <v>21.118587493896484</v>
      </c>
      <c r="D443" s="61">
        <f t="shared" ref="D443" si="296">AVERAGE(C443:C445)</f>
        <v>21.280668894449871</v>
      </c>
      <c r="E443" s="26"/>
      <c r="F443" s="61">
        <f t="shared" ref="F443" si="297">E467-D443</f>
        <v>-1.7718106022115805</v>
      </c>
      <c r="G443" s="61">
        <f t="shared" ref="G443" si="298">100*2^(F443)</f>
        <v>29.284098710513074</v>
      </c>
    </row>
    <row r="444" spans="1:7">
      <c r="A444" s="6" t="s">
        <v>276</v>
      </c>
      <c r="B444" s="6" t="s">
        <v>308</v>
      </c>
      <c r="C444" s="25">
        <v>21.439519882202148</v>
      </c>
      <c r="D444" s="61"/>
      <c r="E444" s="26"/>
      <c r="F444" s="61"/>
      <c r="G444" s="61"/>
    </row>
    <row r="445" spans="1:7">
      <c r="A445" s="6" t="s">
        <v>277</v>
      </c>
      <c r="B445" s="6" t="s">
        <v>308</v>
      </c>
      <c r="C445" s="25">
        <v>21.283899307250977</v>
      </c>
      <c r="D445" s="61"/>
      <c r="E445" s="26"/>
      <c r="F445" s="61"/>
      <c r="G445" s="61"/>
    </row>
    <row r="446" spans="1:7">
      <c r="A446" s="6" t="s">
        <v>290</v>
      </c>
      <c r="B446" s="6" t="s">
        <v>308</v>
      </c>
      <c r="C446" s="25">
        <v>21.652439117431641</v>
      </c>
      <c r="D446" s="61">
        <f t="shared" ref="D446" si="299">AVERAGE(C446:C448)</f>
        <v>21.624598821004231</v>
      </c>
      <c r="E446" s="26"/>
      <c r="F446" s="61">
        <f t="shared" ref="F446" si="300">E470-D446</f>
        <v>-1.8352324873841042</v>
      </c>
      <c r="G446" s="61">
        <f t="shared" ref="G446" si="301">100*2^(F446)</f>
        <v>28.024635473560632</v>
      </c>
    </row>
    <row r="447" spans="1:7">
      <c r="A447" s="6" t="s">
        <v>291</v>
      </c>
      <c r="B447" s="6" t="s">
        <v>308</v>
      </c>
      <c r="C447" s="25">
        <v>21.641674041748047</v>
      </c>
      <c r="D447" s="61"/>
      <c r="E447" s="26"/>
      <c r="F447" s="61"/>
      <c r="G447" s="61"/>
    </row>
    <row r="448" spans="1:7">
      <c r="A448" s="6" t="s">
        <v>292</v>
      </c>
      <c r="B448" s="6" t="s">
        <v>308</v>
      </c>
      <c r="C448" s="25">
        <v>21.579683303833008</v>
      </c>
      <c r="D448" s="61"/>
      <c r="E448" s="26"/>
      <c r="F448" s="61"/>
      <c r="G448" s="61"/>
    </row>
    <row r="449" spans="1:7">
      <c r="A449" s="6" t="s">
        <v>184</v>
      </c>
      <c r="B449" s="6" t="s">
        <v>308</v>
      </c>
      <c r="C449" s="25">
        <v>20.974584579467773</v>
      </c>
      <c r="D449" s="61">
        <f t="shared" ref="D449" si="302">AVERAGE(C449:C451)</f>
        <v>20.798032124837238</v>
      </c>
      <c r="E449" s="26"/>
      <c r="F449" s="61">
        <f t="shared" ref="F449" si="303">E473-D449</f>
        <v>-2.4190674534078696</v>
      </c>
      <c r="G449" s="61">
        <f t="shared" ref="G449" si="304">100*2^(F449)</f>
        <v>18.697697745626449</v>
      </c>
    </row>
    <row r="450" spans="1:7">
      <c r="A450" s="6" t="s">
        <v>186</v>
      </c>
      <c r="B450" s="6" t="s">
        <v>308</v>
      </c>
      <c r="C450" s="25">
        <v>20.689136505126953</v>
      </c>
      <c r="D450" s="61"/>
      <c r="E450" s="26"/>
      <c r="F450" s="61"/>
      <c r="G450" s="61"/>
    </row>
    <row r="451" spans="1:7">
      <c r="A451" s="6" t="s">
        <v>187</v>
      </c>
      <c r="B451" s="6" t="s">
        <v>308</v>
      </c>
      <c r="C451" s="25">
        <v>20.730375289916992</v>
      </c>
      <c r="D451" s="61"/>
      <c r="E451" s="26"/>
      <c r="F451" s="61"/>
      <c r="G451" s="61"/>
    </row>
    <row r="452" spans="1:7">
      <c r="A452" s="6" t="s">
        <v>200</v>
      </c>
      <c r="B452" s="6" t="s">
        <v>308</v>
      </c>
      <c r="C452" s="25">
        <v>21.188932418823242</v>
      </c>
      <c r="D452" s="61">
        <f t="shared" ref="D452" si="305">AVERAGE(C452:C454)</f>
        <v>21.27672513326009</v>
      </c>
      <c r="E452" s="26"/>
      <c r="F452" s="61">
        <f t="shared" ref="F452" si="306">E476-D452</f>
        <v>-2.1305034071839088</v>
      </c>
      <c r="G452" s="61">
        <f t="shared" ref="G452" si="307">100*2^(F452)</f>
        <v>22.837815945776931</v>
      </c>
    </row>
    <row r="453" spans="1:7">
      <c r="A453" s="6" t="s">
        <v>201</v>
      </c>
      <c r="B453" s="6" t="s">
        <v>308</v>
      </c>
      <c r="C453" s="25">
        <v>21.268714904785156</v>
      </c>
      <c r="D453" s="61"/>
      <c r="E453" s="26"/>
      <c r="F453" s="61"/>
      <c r="G453" s="61"/>
    </row>
    <row r="454" spans="1:7">
      <c r="A454" s="6" t="s">
        <v>202</v>
      </c>
      <c r="B454" s="6" t="s">
        <v>308</v>
      </c>
      <c r="C454" s="25">
        <v>21.372528076171875</v>
      </c>
      <c r="D454" s="61"/>
      <c r="E454" s="26"/>
      <c r="F454" s="61"/>
      <c r="G454" s="61"/>
    </row>
    <row r="455" spans="1:7">
      <c r="A455" s="6" t="s">
        <v>215</v>
      </c>
      <c r="B455" s="6" t="s">
        <v>308</v>
      </c>
      <c r="C455" s="25">
        <v>21.534822463989258</v>
      </c>
      <c r="D455" s="61">
        <f t="shared" ref="D455" si="308">AVERAGE(C455:C457)</f>
        <v>21.543903986612957</v>
      </c>
      <c r="E455" s="26"/>
      <c r="F455" s="61">
        <f t="shared" ref="F455" si="309">E479-D455</f>
        <v>-2.409458866778639</v>
      </c>
      <c r="G455" s="61">
        <f t="shared" ref="G455" si="310">100*2^(F455)</f>
        <v>18.822643109200676</v>
      </c>
    </row>
    <row r="456" spans="1:7">
      <c r="A456" s="6" t="s">
        <v>216</v>
      </c>
      <c r="B456" s="6" t="s">
        <v>308</v>
      </c>
      <c r="C456" s="25">
        <v>21.557683944702148</v>
      </c>
      <c r="D456" s="61"/>
      <c r="E456" s="26"/>
      <c r="F456" s="61"/>
      <c r="G456" s="61"/>
    </row>
    <row r="457" spans="1:7">
      <c r="A457" s="6" t="s">
        <v>217</v>
      </c>
      <c r="B457" s="6" t="s">
        <v>308</v>
      </c>
      <c r="C457" s="25">
        <v>21.539205551147461</v>
      </c>
      <c r="D457" s="61"/>
      <c r="E457" s="26"/>
      <c r="F457" s="61"/>
      <c r="G457" s="61"/>
    </row>
    <row r="458" spans="1:7">
      <c r="A458" s="6" t="s">
        <v>230</v>
      </c>
      <c r="B458" s="6" t="s">
        <v>308</v>
      </c>
      <c r="C458" s="25">
        <v>20.843534469604492</v>
      </c>
      <c r="D458" s="61">
        <f t="shared" ref="D458" si="311">AVERAGE(C458:C460)</f>
        <v>20.937620798746746</v>
      </c>
      <c r="E458" s="26"/>
      <c r="F458" s="61">
        <f t="shared" ref="F458" si="312">E482-D458</f>
        <v>-1.8833097528056584</v>
      </c>
      <c r="G458" s="61">
        <f t="shared" ref="G458" si="313">100*2^(F458)</f>
        <v>27.106114797296776</v>
      </c>
    </row>
    <row r="459" spans="1:7">
      <c r="A459" s="6" t="s">
        <v>231</v>
      </c>
      <c r="B459" s="6" t="s">
        <v>308</v>
      </c>
      <c r="C459" s="25">
        <v>20.812908172607422</v>
      </c>
      <c r="D459" s="61"/>
      <c r="E459" s="26"/>
      <c r="F459" s="61"/>
      <c r="G459" s="61"/>
    </row>
    <row r="460" spans="1:7">
      <c r="A460" s="6" t="s">
        <v>232</v>
      </c>
      <c r="B460" s="6" t="s">
        <v>308</v>
      </c>
      <c r="C460" s="25">
        <v>21.15641975402832</v>
      </c>
      <c r="D460" s="61"/>
      <c r="E460" s="26"/>
      <c r="F460" s="61"/>
      <c r="G460" s="61"/>
    </row>
    <row r="461" spans="1:7">
      <c r="A461" s="6" t="s">
        <v>248</v>
      </c>
      <c r="B461" s="6" t="s">
        <v>308</v>
      </c>
      <c r="C461" s="25">
        <v>22.483203887939453</v>
      </c>
      <c r="D461" s="61">
        <f t="shared" ref="D461" si="314">AVERAGE(C461:C463)</f>
        <v>22.26641019185384</v>
      </c>
      <c r="E461" s="61">
        <f>D461-LOG(10,2)</f>
        <v>18.944482096966478</v>
      </c>
      <c r="F461" s="74"/>
      <c r="G461" s="74"/>
    </row>
    <row r="462" spans="1:7">
      <c r="A462" s="6" t="s">
        <v>249</v>
      </c>
      <c r="B462" s="6" t="s">
        <v>308</v>
      </c>
      <c r="C462" s="25">
        <v>22.273014068603516</v>
      </c>
      <c r="D462" s="61"/>
      <c r="E462" s="61"/>
      <c r="F462" s="74"/>
      <c r="G462" s="74"/>
    </row>
    <row r="463" spans="1:7">
      <c r="A463" s="6" t="s">
        <v>250</v>
      </c>
      <c r="B463" s="6" t="s">
        <v>308</v>
      </c>
      <c r="C463" s="25">
        <v>22.043012619018555</v>
      </c>
      <c r="D463" s="61"/>
      <c r="E463" s="61"/>
      <c r="F463" s="74"/>
      <c r="G463" s="74"/>
    </row>
    <row r="464" spans="1:7">
      <c r="A464" s="6" t="s">
        <v>263</v>
      </c>
      <c r="B464" s="6" t="s">
        <v>308</v>
      </c>
      <c r="C464" s="25">
        <v>24.009384155273438</v>
      </c>
      <c r="D464" s="61">
        <f t="shared" ref="D464" si="315">AVERAGE(C464:C466)</f>
        <v>23.92256800333659</v>
      </c>
      <c r="E464" s="61">
        <f>D464-LOG(10,2)</f>
        <v>20.600639908449228</v>
      </c>
      <c r="F464" s="74"/>
      <c r="G464" s="74"/>
    </row>
    <row r="465" spans="1:7">
      <c r="A465" s="6" t="s">
        <v>264</v>
      </c>
      <c r="B465" s="6" t="s">
        <v>308</v>
      </c>
      <c r="C465" s="25">
        <v>23.881809234619141</v>
      </c>
      <c r="D465" s="61"/>
      <c r="E465" s="61"/>
      <c r="F465" s="74"/>
      <c r="G465" s="74"/>
    </row>
    <row r="466" spans="1:7">
      <c r="A466" s="6" t="s">
        <v>265</v>
      </c>
      <c r="B466" s="6" t="s">
        <v>308</v>
      </c>
      <c r="C466" s="25">
        <v>23.876510620117188</v>
      </c>
      <c r="D466" s="61"/>
      <c r="E466" s="61"/>
      <c r="F466" s="74"/>
      <c r="G466" s="74"/>
    </row>
    <row r="467" spans="1:7">
      <c r="A467" s="6" t="s">
        <v>278</v>
      </c>
      <c r="B467" s="6" t="s">
        <v>308</v>
      </c>
      <c r="C467" s="25">
        <v>22.744808197021484</v>
      </c>
      <c r="D467" s="61">
        <f t="shared" ref="D467" si="316">AVERAGE(C467:C469)</f>
        <v>22.830786387125652</v>
      </c>
      <c r="E467" s="61">
        <f>D467-LOG(10,2)</f>
        <v>19.50885829223829</v>
      </c>
      <c r="F467" s="74"/>
      <c r="G467" s="74"/>
    </row>
    <row r="468" spans="1:7">
      <c r="A468" s="6" t="s">
        <v>279</v>
      </c>
      <c r="B468" s="6" t="s">
        <v>308</v>
      </c>
      <c r="C468" s="25">
        <v>22.917398452758789</v>
      </c>
      <c r="D468" s="61"/>
      <c r="E468" s="61"/>
      <c r="F468" s="74"/>
      <c r="G468" s="74"/>
    </row>
    <row r="469" spans="1:7">
      <c r="A469" s="6" t="s">
        <v>280</v>
      </c>
      <c r="B469" s="6" t="s">
        <v>308</v>
      </c>
      <c r="C469" s="25">
        <v>22.83015251159668</v>
      </c>
      <c r="D469" s="61"/>
      <c r="E469" s="61"/>
      <c r="F469" s="74"/>
      <c r="G469" s="74"/>
    </row>
    <row r="470" spans="1:7">
      <c r="A470" s="6" t="s">
        <v>293</v>
      </c>
      <c r="B470" s="6" t="s">
        <v>308</v>
      </c>
      <c r="C470" s="25">
        <v>22.993598937988281</v>
      </c>
      <c r="D470" s="61">
        <f t="shared" ref="D470" si="317">AVERAGE(C470:C472)</f>
        <v>23.111294428507488</v>
      </c>
      <c r="E470" s="61">
        <f>D470-LOG(10,2)</f>
        <v>19.789366333620126</v>
      </c>
      <c r="F470" s="74"/>
      <c r="G470" s="74"/>
    </row>
    <row r="471" spans="1:7">
      <c r="A471" s="6" t="s">
        <v>294</v>
      </c>
      <c r="B471" s="6" t="s">
        <v>308</v>
      </c>
      <c r="C471" s="25">
        <v>23.243301391601562</v>
      </c>
      <c r="D471" s="61"/>
      <c r="E471" s="61"/>
      <c r="F471" s="74"/>
      <c r="G471" s="74"/>
    </row>
    <row r="472" spans="1:7">
      <c r="A472" s="6" t="s">
        <v>295</v>
      </c>
      <c r="B472" s="6" t="s">
        <v>308</v>
      </c>
      <c r="C472" s="25">
        <v>23.096982955932617</v>
      </c>
      <c r="D472" s="61"/>
      <c r="E472" s="61"/>
      <c r="F472" s="74"/>
      <c r="G472" s="74"/>
    </row>
    <row r="473" spans="1:7">
      <c r="A473" s="6" t="s">
        <v>188</v>
      </c>
      <c r="B473" s="6" t="s">
        <v>308</v>
      </c>
      <c r="C473" s="25">
        <v>22.39887809753418</v>
      </c>
      <c r="D473" s="61">
        <f t="shared" ref="D473" si="318">AVERAGE(C473:C475)</f>
        <v>21.700892766316731</v>
      </c>
      <c r="E473" s="61">
        <f>D473-LOG(10,2)</f>
        <v>18.378964671429369</v>
      </c>
      <c r="F473" s="74"/>
      <c r="G473" s="74"/>
    </row>
    <row r="474" spans="1:7">
      <c r="A474" s="6" t="s">
        <v>189</v>
      </c>
      <c r="B474" s="6" t="s">
        <v>308</v>
      </c>
      <c r="C474" s="25">
        <v>21.260234832763672</v>
      </c>
      <c r="D474" s="61"/>
      <c r="E474" s="61"/>
      <c r="F474" s="74"/>
      <c r="G474" s="74"/>
    </row>
    <row r="475" spans="1:7">
      <c r="A475" s="6" t="s">
        <v>190</v>
      </c>
      <c r="B475" s="6" t="s">
        <v>308</v>
      </c>
      <c r="C475" s="25">
        <v>21.443565368652344</v>
      </c>
      <c r="D475" s="61"/>
      <c r="E475" s="61"/>
      <c r="F475" s="74"/>
      <c r="G475" s="74"/>
    </row>
    <row r="476" spans="1:7">
      <c r="A476" s="6" t="s">
        <v>203</v>
      </c>
      <c r="B476" s="6" t="s">
        <v>308</v>
      </c>
      <c r="C476" s="25">
        <v>22.43287467956543</v>
      </c>
      <c r="D476" s="61">
        <f t="shared" ref="D476" si="319">AVERAGE(C476:C478)</f>
        <v>22.468149820963543</v>
      </c>
      <c r="E476" s="61">
        <f>D476-LOG(10,2)</f>
        <v>19.146221726076181</v>
      </c>
      <c r="F476" s="74"/>
      <c r="G476" s="74"/>
    </row>
    <row r="477" spans="1:7">
      <c r="A477" s="6" t="s">
        <v>204</v>
      </c>
      <c r="B477" s="6" t="s">
        <v>308</v>
      </c>
      <c r="C477" s="25">
        <v>22.335962295532227</v>
      </c>
      <c r="D477" s="61"/>
      <c r="E477" s="61"/>
      <c r="F477" s="74"/>
      <c r="G477" s="74"/>
    </row>
    <row r="478" spans="1:7">
      <c r="A478" s="6" t="s">
        <v>205</v>
      </c>
      <c r="B478" s="6" t="s">
        <v>308</v>
      </c>
      <c r="C478" s="25">
        <v>22.635612487792969</v>
      </c>
      <c r="D478" s="61"/>
      <c r="E478" s="61"/>
      <c r="F478" s="74"/>
      <c r="G478" s="74"/>
    </row>
    <row r="479" spans="1:7">
      <c r="A479" s="6" t="s">
        <v>218</v>
      </c>
      <c r="B479" s="6" t="s">
        <v>308</v>
      </c>
      <c r="C479" s="25">
        <v>22.591091156005859</v>
      </c>
      <c r="D479" s="61">
        <f t="shared" ref="D479" si="320">AVERAGE(C479:C481)</f>
        <v>22.45637321472168</v>
      </c>
      <c r="E479" s="61">
        <f>D479-LOG(10,2)</f>
        <v>19.134445119834318</v>
      </c>
      <c r="F479" s="74"/>
      <c r="G479" s="74"/>
    </row>
    <row r="480" spans="1:7">
      <c r="A480" s="6" t="s">
        <v>219</v>
      </c>
      <c r="B480" s="6" t="s">
        <v>308</v>
      </c>
      <c r="C480" s="25">
        <v>22.543004989624023</v>
      </c>
      <c r="D480" s="61"/>
      <c r="E480" s="61"/>
      <c r="F480" s="74"/>
      <c r="G480" s="74"/>
    </row>
    <row r="481" spans="1:7">
      <c r="A481" s="6" t="s">
        <v>220</v>
      </c>
      <c r="B481" s="6" t="s">
        <v>308</v>
      </c>
      <c r="C481" s="25">
        <v>22.235023498535156</v>
      </c>
      <c r="D481" s="61"/>
      <c r="E481" s="61"/>
      <c r="F481" s="74"/>
      <c r="G481" s="74"/>
    </row>
    <row r="482" spans="1:7">
      <c r="A482" s="6" t="s">
        <v>233</v>
      </c>
      <c r="B482" s="6" t="s">
        <v>308</v>
      </c>
      <c r="C482" s="25">
        <v>22.358545303344727</v>
      </c>
      <c r="D482" s="61">
        <f t="shared" ref="D482" si="321">AVERAGE(C482:C484)</f>
        <v>22.376239140828449</v>
      </c>
      <c r="E482" s="61">
        <f>D482-LOG(10,2)</f>
        <v>19.054311045941088</v>
      </c>
      <c r="F482" s="74"/>
      <c r="G482" s="74"/>
    </row>
    <row r="483" spans="1:7">
      <c r="A483" s="6" t="s">
        <v>234</v>
      </c>
      <c r="B483" s="6" t="s">
        <v>308</v>
      </c>
      <c r="C483" s="25">
        <v>22.454679489135742</v>
      </c>
      <c r="D483" s="61"/>
      <c r="E483" s="61"/>
      <c r="F483" s="74"/>
      <c r="G483" s="74"/>
    </row>
    <row r="484" spans="1:7">
      <c r="A484" s="6" t="s">
        <v>235</v>
      </c>
      <c r="B484" s="6" t="s">
        <v>308</v>
      </c>
      <c r="C484" s="25">
        <v>22.315492630004883</v>
      </c>
      <c r="D484" s="61"/>
      <c r="E484" s="61"/>
      <c r="F484" s="74"/>
      <c r="G484" s="74"/>
    </row>
    <row r="485" spans="1:7">
      <c r="A485" s="6" t="s">
        <v>257</v>
      </c>
      <c r="B485" s="6" t="s">
        <v>309</v>
      </c>
      <c r="C485" s="25">
        <v>27.229394912719727</v>
      </c>
      <c r="D485" s="61">
        <f t="shared" ref="D485" si="322">AVERAGE(C485:C487)</f>
        <v>30.243019739786785</v>
      </c>
      <c r="E485" s="26"/>
      <c r="F485" s="61">
        <f>E581-D485</f>
        <v>-11.128255278928705</v>
      </c>
      <c r="G485" s="61">
        <f t="shared" ref="G485" si="323">100*2^(F485)</f>
        <v>4.4674670870836555E-2</v>
      </c>
    </row>
    <row r="486" spans="1:7">
      <c r="A486" s="6" t="s">
        <v>258</v>
      </c>
      <c r="B486" s="6" t="s">
        <v>309</v>
      </c>
      <c r="C486" s="25">
        <v>31.30621337890625</v>
      </c>
      <c r="D486" s="61"/>
      <c r="E486" s="26"/>
      <c r="F486" s="61"/>
      <c r="G486" s="61"/>
    </row>
    <row r="487" spans="1:7">
      <c r="A487" s="6" t="s">
        <v>259</v>
      </c>
      <c r="B487" s="6" t="s">
        <v>309</v>
      </c>
      <c r="C487" s="25">
        <v>32.193450927734375</v>
      </c>
      <c r="D487" s="61"/>
      <c r="E487" s="26"/>
      <c r="F487" s="61"/>
      <c r="G487" s="61"/>
    </row>
    <row r="488" spans="1:7">
      <c r="A488" s="6" t="s">
        <v>272</v>
      </c>
      <c r="B488" s="6" t="s">
        <v>309</v>
      </c>
      <c r="C488" s="25">
        <v>32.329608917236328</v>
      </c>
      <c r="D488" s="61">
        <f t="shared" ref="D488" si="324">AVERAGE(C488:C490)</f>
        <v>32.856131235758461</v>
      </c>
      <c r="E488" s="26"/>
      <c r="F488" s="61">
        <f t="shared" ref="F488" si="325">E584-D488</f>
        <v>-12.542114964190745</v>
      </c>
      <c r="G488" s="61">
        <f t="shared" ref="G488" si="326">100*2^(F488)</f>
        <v>1.6766684285845941E-2</v>
      </c>
    </row>
    <row r="489" spans="1:7">
      <c r="A489" s="6" t="s">
        <v>273</v>
      </c>
      <c r="B489" s="6" t="s">
        <v>309</v>
      </c>
      <c r="C489" s="25">
        <v>33.045700073242188</v>
      </c>
      <c r="D489" s="61"/>
      <c r="E489" s="26"/>
      <c r="F489" s="61"/>
      <c r="G489" s="61"/>
    </row>
    <row r="490" spans="1:7">
      <c r="A490" s="6" t="s">
        <v>274</v>
      </c>
      <c r="B490" s="6" t="s">
        <v>309</v>
      </c>
      <c r="C490" s="25">
        <v>33.193084716796875</v>
      </c>
      <c r="D490" s="61"/>
      <c r="E490" s="26"/>
      <c r="F490" s="61"/>
      <c r="G490" s="61"/>
    </row>
    <row r="491" spans="1:7">
      <c r="A491" s="6" t="s">
        <v>287</v>
      </c>
      <c r="B491" s="6" t="s">
        <v>309</v>
      </c>
      <c r="C491" s="25">
        <v>33.502201080322266</v>
      </c>
      <c r="D491" s="61">
        <f t="shared" ref="D491" si="327">AVERAGE(C491:C493)</f>
        <v>32.941747029622398</v>
      </c>
      <c r="E491" s="26"/>
      <c r="F491" s="61">
        <f t="shared" ref="F491" si="328">E587-D491</f>
        <v>-13.354354928993811</v>
      </c>
      <c r="G491" s="61">
        <f t="shared" ref="G491" si="329">100*2^(F491)</f>
        <v>9.5485756592529492E-3</v>
      </c>
    </row>
    <row r="492" spans="1:7">
      <c r="A492" s="6" t="s">
        <v>288</v>
      </c>
      <c r="B492" s="6" t="s">
        <v>309</v>
      </c>
      <c r="C492" s="25">
        <v>32.866264343261719</v>
      </c>
      <c r="D492" s="61"/>
      <c r="E492" s="26"/>
      <c r="F492" s="61"/>
      <c r="G492" s="61"/>
    </row>
    <row r="493" spans="1:7">
      <c r="A493" s="6" t="s">
        <v>289</v>
      </c>
      <c r="B493" s="6" t="s">
        <v>309</v>
      </c>
      <c r="C493" s="25">
        <v>32.456775665283203</v>
      </c>
      <c r="D493" s="61"/>
      <c r="E493" s="26"/>
      <c r="F493" s="61"/>
      <c r="G493" s="61"/>
    </row>
    <row r="494" spans="1:7">
      <c r="A494" s="6" t="s">
        <v>302</v>
      </c>
      <c r="B494" s="6" t="s">
        <v>309</v>
      </c>
      <c r="C494" s="25">
        <v>32.91082763671875</v>
      </c>
      <c r="D494" s="61">
        <f t="shared" ref="D494" si="330">AVERAGE(C494:C496)</f>
        <v>32.468297322591148</v>
      </c>
      <c r="E494" s="26"/>
      <c r="F494" s="61">
        <f t="shared" ref="F494" si="331">E590-D494</f>
        <v>-12.677462966306635</v>
      </c>
      <c r="G494" s="61">
        <f t="shared" ref="G494" si="332">100*2^(F494)</f>
        <v>1.52652309159331E-2</v>
      </c>
    </row>
    <row r="495" spans="1:7">
      <c r="A495" s="6" t="s">
        <v>303</v>
      </c>
      <c r="B495" s="6" t="s">
        <v>309</v>
      </c>
      <c r="C495" s="25">
        <v>32.541652679443359</v>
      </c>
      <c r="D495" s="61"/>
      <c r="E495" s="26"/>
      <c r="F495" s="61"/>
      <c r="G495" s="61"/>
    </row>
    <row r="496" spans="1:7">
      <c r="A496" s="6" t="s">
        <v>304</v>
      </c>
      <c r="B496" s="6" t="s">
        <v>309</v>
      </c>
      <c r="C496" s="25">
        <v>31.952411651611328</v>
      </c>
      <c r="D496" s="61"/>
      <c r="E496" s="26"/>
      <c r="F496" s="61"/>
      <c r="G496" s="61"/>
    </row>
    <row r="497" spans="1:7">
      <c r="A497" s="6" t="s">
        <v>197</v>
      </c>
      <c r="B497" s="6" t="s">
        <v>309</v>
      </c>
      <c r="C497" s="25">
        <v>28.852695465087891</v>
      </c>
      <c r="D497" s="61">
        <f t="shared" ref="D497" si="333">AVERAGE(C497:C499)</f>
        <v>30.797173817952473</v>
      </c>
      <c r="E497" s="26"/>
      <c r="F497" s="61">
        <f t="shared" ref="F497" si="334">E593-D497</f>
        <v>-12.495020619097971</v>
      </c>
      <c r="G497" s="61">
        <f t="shared" ref="G497" si="335">100*2^(F497)</f>
        <v>1.7323035572943214E-2</v>
      </c>
    </row>
    <row r="498" spans="1:7">
      <c r="A498" s="6" t="s">
        <v>198</v>
      </c>
      <c r="B498" s="6" t="s">
        <v>309</v>
      </c>
      <c r="C498" s="25">
        <v>31.557943344116211</v>
      </c>
      <c r="D498" s="61"/>
      <c r="E498" s="26"/>
      <c r="F498" s="61"/>
      <c r="G498" s="61"/>
    </row>
    <row r="499" spans="1:7">
      <c r="A499" s="6" t="s">
        <v>199</v>
      </c>
      <c r="B499" s="6" t="s">
        <v>309</v>
      </c>
      <c r="C499" s="25">
        <v>31.98088264465332</v>
      </c>
      <c r="D499" s="61"/>
      <c r="E499" s="26"/>
      <c r="F499" s="61"/>
      <c r="G499" s="61"/>
    </row>
    <row r="500" spans="1:7">
      <c r="A500" s="6" t="s">
        <v>212</v>
      </c>
      <c r="B500" s="6" t="s">
        <v>309</v>
      </c>
      <c r="C500" s="25">
        <v>33.672466278076172</v>
      </c>
      <c r="D500" s="61">
        <f t="shared" ref="D500" si="336">AVERAGE(C500:C502)</f>
        <v>34.302895863850914</v>
      </c>
      <c r="E500" s="26"/>
      <c r="F500" s="61">
        <f t="shared" ref="F500" si="337">E596-D500</f>
        <v>-15.200458597206701</v>
      </c>
      <c r="G500" s="61">
        <f t="shared" ref="G500" si="338">100*2^(F500)</f>
        <v>2.6558651144388112E-3</v>
      </c>
    </row>
    <row r="501" spans="1:7">
      <c r="A501" s="6" t="s">
        <v>213</v>
      </c>
      <c r="B501" s="6" t="s">
        <v>309</v>
      </c>
      <c r="C501" s="25">
        <v>34.384174346923828</v>
      </c>
      <c r="D501" s="61"/>
      <c r="E501" s="26"/>
      <c r="F501" s="61"/>
      <c r="G501" s="61"/>
    </row>
    <row r="502" spans="1:7">
      <c r="A502" s="6" t="s">
        <v>214</v>
      </c>
      <c r="B502" s="6" t="s">
        <v>309</v>
      </c>
      <c r="C502" s="25">
        <v>34.852046966552734</v>
      </c>
      <c r="D502" s="61"/>
      <c r="E502" s="26"/>
      <c r="F502" s="61"/>
      <c r="G502" s="61"/>
    </row>
    <row r="503" spans="1:7">
      <c r="A503" s="6" t="s">
        <v>227</v>
      </c>
      <c r="B503" s="6" t="s">
        <v>309</v>
      </c>
      <c r="C503" s="25">
        <v>33.499191284179688</v>
      </c>
      <c r="D503" s="61">
        <f t="shared" ref="D503" si="339">AVERAGE(C503:C505)</f>
        <v>33.105476379394531</v>
      </c>
      <c r="E503" s="26"/>
      <c r="F503" s="61">
        <f t="shared" ref="F503" si="340">E599-D503</f>
        <v>-13.795915038450186</v>
      </c>
      <c r="G503" s="61">
        <f t="shared" ref="G503" si="341">100*2^(F503)</f>
        <v>7.0309782714797521E-3</v>
      </c>
    </row>
    <row r="504" spans="1:7">
      <c r="A504" s="6" t="s">
        <v>228</v>
      </c>
      <c r="B504" s="6" t="s">
        <v>309</v>
      </c>
      <c r="C504" s="25">
        <v>33.470375061035156</v>
      </c>
      <c r="D504" s="61"/>
      <c r="E504" s="26"/>
      <c r="F504" s="61"/>
      <c r="G504" s="61"/>
    </row>
    <row r="505" spans="1:7">
      <c r="A505" s="6" t="s">
        <v>229</v>
      </c>
      <c r="B505" s="6" t="s">
        <v>309</v>
      </c>
      <c r="C505" s="25">
        <v>32.34686279296875</v>
      </c>
      <c r="D505" s="61"/>
      <c r="E505" s="26"/>
      <c r="F505" s="61"/>
      <c r="G505" s="61"/>
    </row>
    <row r="506" spans="1:7">
      <c r="A506" s="6" t="s">
        <v>242</v>
      </c>
      <c r="B506" s="6" t="s">
        <v>309</v>
      </c>
      <c r="C506" s="25">
        <v>31.597038269042969</v>
      </c>
      <c r="D506" s="61">
        <f t="shared" ref="D506" si="342">AVERAGE(C506:C508)</f>
        <v>32.907437642415367</v>
      </c>
      <c r="E506" s="26"/>
      <c r="F506" s="61">
        <f t="shared" ref="F506" si="343">E602-D506</f>
        <v>-13.695562433266272</v>
      </c>
      <c r="G506" s="61">
        <f t="shared" ref="G506" si="344">100*2^(F506)</f>
        <v>7.5374579115896293E-3</v>
      </c>
    </row>
    <row r="507" spans="1:7">
      <c r="A507" s="6" t="s">
        <v>243</v>
      </c>
      <c r="B507" s="6" t="s">
        <v>309</v>
      </c>
      <c r="C507" s="25">
        <v>32.537410736083984</v>
      </c>
      <c r="D507" s="61"/>
      <c r="E507" s="26"/>
      <c r="F507" s="61"/>
      <c r="G507" s="61"/>
    </row>
    <row r="508" spans="1:7">
      <c r="A508" s="6" t="s">
        <v>244</v>
      </c>
      <c r="B508" s="6" t="s">
        <v>309</v>
      </c>
      <c r="C508" s="25">
        <v>34.587863922119141</v>
      </c>
      <c r="D508" s="61"/>
      <c r="E508" s="26"/>
      <c r="F508" s="61"/>
      <c r="G508" s="61"/>
    </row>
    <row r="509" spans="1:7">
      <c r="A509" s="6" t="s">
        <v>251</v>
      </c>
      <c r="B509" s="6" t="s">
        <v>309</v>
      </c>
      <c r="C509" s="25">
        <v>29.461326599121094</v>
      </c>
      <c r="D509" s="61">
        <f t="shared" ref="D509" si="345">AVERAGE(C509:C511)</f>
        <v>31.490156809488933</v>
      </c>
      <c r="E509" s="26"/>
      <c r="F509" s="61">
        <f>E581-D509</f>
        <v>-12.375392348630854</v>
      </c>
      <c r="G509" s="61">
        <f t="shared" ref="G509" si="346">100*2^(F509)</f>
        <v>1.882069665469864E-2</v>
      </c>
    </row>
    <row r="510" spans="1:7">
      <c r="A510" s="6" t="s">
        <v>252</v>
      </c>
      <c r="B510" s="6" t="s">
        <v>309</v>
      </c>
      <c r="C510" s="25">
        <v>32.499706268310547</v>
      </c>
      <c r="D510" s="61"/>
      <c r="E510" s="26"/>
      <c r="F510" s="61"/>
      <c r="G510" s="61"/>
    </row>
    <row r="511" spans="1:7">
      <c r="A511" s="6" t="s">
        <v>253</v>
      </c>
      <c r="B511" s="6" t="s">
        <v>309</v>
      </c>
      <c r="C511" s="25">
        <v>32.509437561035156</v>
      </c>
      <c r="D511" s="61"/>
      <c r="E511" s="26"/>
      <c r="F511" s="61"/>
      <c r="G511" s="61"/>
    </row>
    <row r="512" spans="1:7">
      <c r="A512" s="6" t="s">
        <v>266</v>
      </c>
      <c r="B512" s="6" t="s">
        <v>309</v>
      </c>
      <c r="C512" s="25">
        <v>30.830112457275391</v>
      </c>
      <c r="D512" s="61">
        <f t="shared" ref="D512" si="347">AVERAGE(C512:C514)</f>
        <v>30.943545023600262</v>
      </c>
      <c r="E512" s="26"/>
      <c r="F512" s="61">
        <f t="shared" ref="F512" si="348">E584-D512</f>
        <v>-10.629528752032545</v>
      </c>
      <c r="G512" s="61">
        <f t="shared" ref="G512" si="349">100*2^(F512)</f>
        <v>6.3123781208309665E-2</v>
      </c>
    </row>
    <row r="513" spans="1:7">
      <c r="A513" s="6" t="s">
        <v>267</v>
      </c>
      <c r="B513" s="6" t="s">
        <v>309</v>
      </c>
      <c r="C513" s="25">
        <v>30.745534896850586</v>
      </c>
      <c r="D513" s="61"/>
      <c r="E513" s="26"/>
      <c r="F513" s="61"/>
      <c r="G513" s="61"/>
    </row>
    <row r="514" spans="1:7">
      <c r="A514" s="6" t="s">
        <v>268</v>
      </c>
      <c r="B514" s="6" t="s">
        <v>309</v>
      </c>
      <c r="C514" s="25">
        <v>31.254987716674805</v>
      </c>
      <c r="D514" s="61"/>
      <c r="E514" s="26"/>
      <c r="F514" s="61"/>
      <c r="G514" s="61"/>
    </row>
    <row r="515" spans="1:7">
      <c r="A515" s="6" t="s">
        <v>281</v>
      </c>
      <c r="B515" s="6" t="s">
        <v>309</v>
      </c>
      <c r="C515" s="25">
        <v>32.942092895507812</v>
      </c>
      <c r="D515" s="61">
        <f t="shared" ref="D515" si="350">AVERAGE(C515:C517)</f>
        <v>32.715095520019531</v>
      </c>
      <c r="E515" s="26"/>
      <c r="F515" s="61">
        <f t="shared" ref="F515" si="351">E587-D515</f>
        <v>-13.127703419390944</v>
      </c>
      <c r="G515" s="61">
        <f t="shared" ref="G515" si="352">100*2^(F515)</f>
        <v>1.117294077238613E-2</v>
      </c>
    </row>
    <row r="516" spans="1:7">
      <c r="A516" s="6" t="s">
        <v>282</v>
      </c>
      <c r="B516" s="6" t="s">
        <v>309</v>
      </c>
      <c r="C516" s="25">
        <v>32.138538360595703</v>
      </c>
      <c r="D516" s="61"/>
      <c r="E516" s="26"/>
      <c r="F516" s="61"/>
      <c r="G516" s="61"/>
    </row>
    <row r="517" spans="1:7">
      <c r="A517" s="6" t="s">
        <v>283</v>
      </c>
      <c r="B517" s="6" t="s">
        <v>309</v>
      </c>
      <c r="C517" s="25">
        <v>33.064655303955078</v>
      </c>
      <c r="D517" s="61"/>
      <c r="E517" s="26"/>
      <c r="F517" s="61"/>
      <c r="G517" s="61"/>
    </row>
    <row r="518" spans="1:7">
      <c r="A518" s="6" t="s">
        <v>296</v>
      </c>
      <c r="B518" s="6" t="s">
        <v>309</v>
      </c>
      <c r="C518" s="25">
        <v>32.811679840087891</v>
      </c>
      <c r="D518" s="61">
        <f t="shared" ref="D518" si="353">AVERAGE(C518:C520)</f>
        <v>33.680530548095703</v>
      </c>
      <c r="E518" s="26"/>
      <c r="F518" s="61">
        <f t="shared" ref="F518" si="354">E590-D518</f>
        <v>-13.88969619181119</v>
      </c>
      <c r="G518" s="61">
        <f t="shared" ref="G518" si="355">100*2^(F518)</f>
        <v>6.5884736841269956E-3</v>
      </c>
    </row>
    <row r="519" spans="1:7">
      <c r="A519" s="6" t="s">
        <v>297</v>
      </c>
      <c r="B519" s="6" t="s">
        <v>309</v>
      </c>
      <c r="C519" s="25">
        <v>34.154338836669922</v>
      </c>
      <c r="D519" s="61"/>
      <c r="E519" s="26"/>
      <c r="F519" s="61"/>
      <c r="G519" s="61"/>
    </row>
    <row r="520" spans="1:7">
      <c r="A520" s="6" t="s">
        <v>298</v>
      </c>
      <c r="B520" s="6" t="s">
        <v>309</v>
      </c>
      <c r="C520" s="25">
        <v>34.075572967529297</v>
      </c>
      <c r="D520" s="61"/>
      <c r="E520" s="26"/>
      <c r="F520" s="61"/>
      <c r="G520" s="61"/>
    </row>
    <row r="521" spans="1:7">
      <c r="A521" s="6" t="s">
        <v>191</v>
      </c>
      <c r="B521" s="6" t="s">
        <v>309</v>
      </c>
      <c r="C521" s="25">
        <v>28.459300994873047</v>
      </c>
      <c r="D521" s="61">
        <f t="shared" ref="D521" si="356">AVERAGE(C521:C523)</f>
        <v>29.993529637654621</v>
      </c>
      <c r="E521" s="26"/>
      <c r="F521" s="61">
        <f t="shared" ref="F521" si="357">E593-D521</f>
        <v>-11.69137643880012</v>
      </c>
      <c r="G521" s="61">
        <f t="shared" ref="G521" si="358">100*2^(F521)</f>
        <v>3.0237438727239774E-2</v>
      </c>
    </row>
    <row r="522" spans="1:7">
      <c r="A522" s="6" t="s">
        <v>192</v>
      </c>
      <c r="B522" s="6" t="s">
        <v>309</v>
      </c>
      <c r="C522" s="25">
        <v>29.86956787109375</v>
      </c>
      <c r="D522" s="61"/>
      <c r="E522" s="26"/>
      <c r="F522" s="61"/>
      <c r="G522" s="61"/>
    </row>
    <row r="523" spans="1:7">
      <c r="A523" s="6" t="s">
        <v>193</v>
      </c>
      <c r="B523" s="6" t="s">
        <v>309</v>
      </c>
      <c r="C523" s="25">
        <v>31.65172004699707</v>
      </c>
      <c r="D523" s="61"/>
      <c r="E523" s="26"/>
      <c r="F523" s="61"/>
      <c r="G523" s="61"/>
    </row>
    <row r="524" spans="1:7">
      <c r="A524" s="6" t="s">
        <v>206</v>
      </c>
      <c r="B524" s="6" t="s">
        <v>309</v>
      </c>
      <c r="C524" s="25">
        <v>34.286277770996094</v>
      </c>
      <c r="D524" s="61">
        <f t="shared" ref="D524" si="359">AVERAGE(C524:C526)</f>
        <v>32.999693552652992</v>
      </c>
      <c r="E524" s="26"/>
      <c r="F524" s="61">
        <f t="shared" ref="F524" si="360">E596-D524</f>
        <v>-13.89725628600878</v>
      </c>
      <c r="G524" s="61">
        <f t="shared" ref="G524" si="361">100*2^(F524)</f>
        <v>6.554038685280341E-3</v>
      </c>
    </row>
    <row r="525" spans="1:7">
      <c r="A525" s="6" t="s">
        <v>207</v>
      </c>
      <c r="B525" s="6" t="s">
        <v>309</v>
      </c>
      <c r="C525" s="25">
        <v>31.732395172119141</v>
      </c>
      <c r="D525" s="61"/>
      <c r="E525" s="26"/>
      <c r="F525" s="61"/>
      <c r="G525" s="61"/>
    </row>
    <row r="526" spans="1:7">
      <c r="A526" s="6" t="s">
        <v>208</v>
      </c>
      <c r="B526" s="6" t="s">
        <v>309</v>
      </c>
      <c r="C526" s="25">
        <v>32.98040771484375</v>
      </c>
      <c r="D526" s="61"/>
      <c r="E526" s="26"/>
      <c r="F526" s="61"/>
      <c r="G526" s="61"/>
    </row>
    <row r="527" spans="1:7">
      <c r="A527" s="6" t="s">
        <v>221</v>
      </c>
      <c r="B527" s="6" t="s">
        <v>309</v>
      </c>
      <c r="C527" s="25">
        <v>33.263538360595703</v>
      </c>
      <c r="D527" s="61">
        <f t="shared" ref="D527" si="362">AVERAGE(C527:C529)</f>
        <v>33.098325093587242</v>
      </c>
      <c r="E527" s="26"/>
      <c r="F527" s="61">
        <f t="shared" ref="F527" si="363">E599-D527</f>
        <v>-13.788763752642897</v>
      </c>
      <c r="G527" s="61">
        <f t="shared" ref="G527" si="364">100*2^(F527)</f>
        <v>7.0659166038976959E-3</v>
      </c>
    </row>
    <row r="528" spans="1:7">
      <c r="A528" s="6" t="s">
        <v>222</v>
      </c>
      <c r="B528" s="6" t="s">
        <v>309</v>
      </c>
      <c r="C528" s="25">
        <v>33.346710205078125</v>
      </c>
      <c r="D528" s="61"/>
      <c r="E528" s="26"/>
      <c r="F528" s="61"/>
      <c r="G528" s="61"/>
    </row>
    <row r="529" spans="1:7">
      <c r="A529" s="6" t="s">
        <v>223</v>
      </c>
      <c r="B529" s="6" t="s">
        <v>309</v>
      </c>
      <c r="C529" s="25">
        <v>32.684726715087891</v>
      </c>
      <c r="D529" s="61"/>
      <c r="E529" s="26"/>
      <c r="F529" s="61"/>
      <c r="G529" s="61"/>
    </row>
    <row r="530" spans="1:7">
      <c r="A530" s="6" t="s">
        <v>236</v>
      </c>
      <c r="B530" s="6" t="s">
        <v>309</v>
      </c>
      <c r="C530" s="25">
        <v>32.093376159667969</v>
      </c>
      <c r="D530" s="61">
        <f t="shared" ref="D530" si="365">AVERAGE(C530:C532)</f>
        <v>32.32954533894857</v>
      </c>
      <c r="E530" s="26"/>
      <c r="F530" s="61">
        <f t="shared" ref="F530" si="366">E602-D530</f>
        <v>-13.117670129799475</v>
      </c>
      <c r="G530" s="61">
        <f t="shared" ref="G530" si="367">100*2^(F530)</f>
        <v>1.1250914328409564E-2</v>
      </c>
    </row>
    <row r="531" spans="1:7">
      <c r="A531" s="6" t="s">
        <v>237</v>
      </c>
      <c r="B531" s="6" t="s">
        <v>309</v>
      </c>
      <c r="C531" s="25">
        <v>32.520462036132812</v>
      </c>
      <c r="D531" s="61"/>
      <c r="E531" s="26"/>
      <c r="F531" s="61"/>
      <c r="G531" s="61"/>
    </row>
    <row r="532" spans="1:7">
      <c r="A532" s="6" t="s">
        <v>238</v>
      </c>
      <c r="B532" s="6" t="s">
        <v>309</v>
      </c>
      <c r="C532" s="25">
        <v>32.374797821044922</v>
      </c>
      <c r="D532" s="61"/>
      <c r="E532" s="26"/>
      <c r="F532" s="61"/>
      <c r="G532" s="61"/>
    </row>
    <row r="533" spans="1:7">
      <c r="A533" s="6" t="s">
        <v>254</v>
      </c>
      <c r="B533" s="6" t="s">
        <v>309</v>
      </c>
      <c r="C533" s="25">
        <v>24.945743560791016</v>
      </c>
      <c r="D533" s="61">
        <f t="shared" ref="D533" si="368">AVERAGE(C533:C535)</f>
        <v>25.272129058837891</v>
      </c>
      <c r="E533" s="26"/>
      <c r="F533" s="61">
        <f>E581-D533</f>
        <v>-6.1573645979798108</v>
      </c>
      <c r="G533" s="61">
        <f t="shared" ref="G533" si="369">100*2^(F533)</f>
        <v>1.4010336354210717</v>
      </c>
    </row>
    <row r="534" spans="1:7">
      <c r="A534" s="6" t="s">
        <v>255</v>
      </c>
      <c r="B534" s="6" t="s">
        <v>309</v>
      </c>
      <c r="C534" s="25">
        <v>25.440147399902344</v>
      </c>
      <c r="D534" s="61"/>
      <c r="E534" s="26"/>
      <c r="F534" s="61"/>
      <c r="G534" s="61"/>
    </row>
    <row r="535" spans="1:7">
      <c r="A535" s="6" t="s">
        <v>256</v>
      </c>
      <c r="B535" s="6" t="s">
        <v>309</v>
      </c>
      <c r="C535" s="25">
        <v>25.430496215820312</v>
      </c>
      <c r="D535" s="61"/>
      <c r="E535" s="26"/>
      <c r="F535" s="61"/>
      <c r="G535" s="61"/>
    </row>
    <row r="536" spans="1:7">
      <c r="A536" s="6" t="s">
        <v>269</v>
      </c>
      <c r="B536" s="6" t="s">
        <v>309</v>
      </c>
      <c r="C536" s="25">
        <v>26.376808166503906</v>
      </c>
      <c r="D536" s="61">
        <f t="shared" ref="D536" si="370">AVERAGE(C536:C538)</f>
        <v>26.675230662027996</v>
      </c>
      <c r="E536" s="26"/>
      <c r="F536" s="61">
        <f t="shared" ref="F536" si="371">E584-D536</f>
        <v>-6.3612143904602796</v>
      </c>
      <c r="G536" s="61">
        <f t="shared" ref="G536" si="372">100*2^(F536)</f>
        <v>1.2164203012554653</v>
      </c>
    </row>
    <row r="537" spans="1:7">
      <c r="A537" s="6" t="s">
        <v>270</v>
      </c>
      <c r="B537" s="6" t="s">
        <v>309</v>
      </c>
      <c r="C537" s="25">
        <v>26.703863143920898</v>
      </c>
      <c r="D537" s="61"/>
      <c r="E537" s="26"/>
      <c r="F537" s="61"/>
      <c r="G537" s="61"/>
    </row>
    <row r="538" spans="1:7">
      <c r="A538" s="6" t="s">
        <v>271</v>
      </c>
      <c r="B538" s="6" t="s">
        <v>309</v>
      </c>
      <c r="C538" s="25">
        <v>26.94502067565918</v>
      </c>
      <c r="D538" s="61"/>
      <c r="E538" s="26"/>
      <c r="F538" s="61"/>
      <c r="G538" s="61"/>
    </row>
    <row r="539" spans="1:7">
      <c r="A539" s="6" t="s">
        <v>284</v>
      </c>
      <c r="B539" s="6" t="s">
        <v>309</v>
      </c>
      <c r="C539" s="25">
        <v>27.12816047668457</v>
      </c>
      <c r="D539" s="61">
        <f t="shared" ref="D539" si="373">AVERAGE(C539:C541)</f>
        <v>27.584723790486652</v>
      </c>
      <c r="E539" s="26"/>
      <c r="F539" s="61">
        <f t="shared" ref="F539" si="374">E587-D539</f>
        <v>-7.9973316898580649</v>
      </c>
      <c r="G539" s="61">
        <f t="shared" ref="G539" si="375">100*2^(F539)</f>
        <v>0.39134814183217381</v>
      </c>
    </row>
    <row r="540" spans="1:7">
      <c r="A540" s="6" t="s">
        <v>285</v>
      </c>
      <c r="B540" s="6" t="s">
        <v>309</v>
      </c>
      <c r="C540" s="25">
        <v>27.793739318847656</v>
      </c>
      <c r="D540" s="61"/>
      <c r="E540" s="26"/>
      <c r="F540" s="61"/>
      <c r="G540" s="61"/>
    </row>
    <row r="541" spans="1:7">
      <c r="A541" s="6" t="s">
        <v>286</v>
      </c>
      <c r="B541" s="6" t="s">
        <v>309</v>
      </c>
      <c r="C541" s="25">
        <v>27.832271575927734</v>
      </c>
      <c r="D541" s="61"/>
      <c r="E541" s="26"/>
      <c r="F541" s="61"/>
      <c r="G541" s="61"/>
    </row>
    <row r="542" spans="1:7">
      <c r="A542" s="6" t="s">
        <v>299</v>
      </c>
      <c r="B542" s="6" t="s">
        <v>309</v>
      </c>
      <c r="C542" s="25">
        <v>28.046737670898438</v>
      </c>
      <c r="D542" s="61">
        <f t="shared" ref="D542" si="376">AVERAGE(C542:C544)</f>
        <v>28.099245071411133</v>
      </c>
      <c r="E542" s="26"/>
      <c r="F542" s="61">
        <f t="shared" ref="F542" si="377">E590-D542</f>
        <v>-8.3084107151266196</v>
      </c>
      <c r="G542" s="61">
        <f t="shared" ref="G542" si="378">100*2^(F542)</f>
        <v>0.31544173911282836</v>
      </c>
    </row>
    <row r="543" spans="1:7">
      <c r="A543" s="6" t="s">
        <v>300</v>
      </c>
      <c r="B543" s="6" t="s">
        <v>309</v>
      </c>
      <c r="C543" s="25">
        <v>28.105190277099609</v>
      </c>
      <c r="D543" s="61"/>
      <c r="E543" s="26"/>
      <c r="F543" s="61"/>
      <c r="G543" s="61"/>
    </row>
    <row r="544" spans="1:7">
      <c r="A544" s="6" t="s">
        <v>301</v>
      </c>
      <c r="B544" s="6" t="s">
        <v>309</v>
      </c>
      <c r="C544" s="25">
        <v>28.145807266235352</v>
      </c>
      <c r="D544" s="61"/>
      <c r="E544" s="26"/>
      <c r="F544" s="61"/>
      <c r="G544" s="61"/>
    </row>
    <row r="545" spans="1:7">
      <c r="A545" s="6" t="s">
        <v>194</v>
      </c>
      <c r="B545" s="6" t="s">
        <v>309</v>
      </c>
      <c r="C545" s="25">
        <v>27.660699844360352</v>
      </c>
      <c r="D545" s="61">
        <f t="shared" ref="D545" si="379">AVERAGE(C545:C547)</f>
        <v>27.55547587076823</v>
      </c>
      <c r="E545" s="26"/>
      <c r="F545" s="61">
        <f t="shared" ref="F545" si="380">E593-D545</f>
        <v>-9.2533226719137289</v>
      </c>
      <c r="G545" s="61">
        <f t="shared" ref="G545" si="381">100*2^(F545)</f>
        <v>0.16385976066759247</v>
      </c>
    </row>
    <row r="546" spans="1:7">
      <c r="A546" s="6" t="s">
        <v>195</v>
      </c>
      <c r="B546" s="6" t="s">
        <v>309</v>
      </c>
      <c r="C546" s="25">
        <v>27.064144134521484</v>
      </c>
      <c r="D546" s="61"/>
      <c r="E546" s="26"/>
      <c r="F546" s="61"/>
      <c r="G546" s="61"/>
    </row>
    <row r="547" spans="1:7">
      <c r="A547" s="6" t="s">
        <v>196</v>
      </c>
      <c r="B547" s="6" t="s">
        <v>309</v>
      </c>
      <c r="C547" s="25">
        <v>27.941583633422852</v>
      </c>
      <c r="D547" s="61"/>
      <c r="E547" s="26"/>
      <c r="F547" s="61"/>
      <c r="G547" s="61"/>
    </row>
    <row r="548" spans="1:7">
      <c r="A548" s="6" t="s">
        <v>209</v>
      </c>
      <c r="B548" s="6" t="s">
        <v>309</v>
      </c>
      <c r="C548" s="25">
        <v>27.463983535766602</v>
      </c>
      <c r="D548" s="61">
        <f t="shared" ref="D548" si="382">AVERAGE(C548:C550)</f>
        <v>27.411408742268879</v>
      </c>
      <c r="E548" s="26"/>
      <c r="F548" s="61">
        <f t="shared" ref="F548" si="383">E596-D548</f>
        <v>-8.3089714756246664</v>
      </c>
      <c r="G548" s="61">
        <f t="shared" ref="G548" si="384">100*2^(F548)</f>
        <v>0.31531915402793248</v>
      </c>
    </row>
    <row r="549" spans="1:7">
      <c r="A549" s="6" t="s">
        <v>210</v>
      </c>
      <c r="B549" s="6" t="s">
        <v>309</v>
      </c>
      <c r="C549" s="25">
        <v>27.389240264892578</v>
      </c>
      <c r="D549" s="61"/>
      <c r="E549" s="26"/>
      <c r="F549" s="61"/>
      <c r="G549" s="61"/>
    </row>
    <row r="550" spans="1:7">
      <c r="A550" s="6" t="s">
        <v>211</v>
      </c>
      <c r="B550" s="6" t="s">
        <v>309</v>
      </c>
      <c r="C550" s="25">
        <v>27.381002426147461</v>
      </c>
      <c r="D550" s="61"/>
      <c r="E550" s="26"/>
      <c r="F550" s="61"/>
      <c r="G550" s="61"/>
    </row>
    <row r="551" spans="1:7">
      <c r="A551" s="6" t="s">
        <v>224</v>
      </c>
      <c r="B551" s="6" t="s">
        <v>309</v>
      </c>
      <c r="C551" s="25">
        <v>27.551599502563477</v>
      </c>
      <c r="D551" s="61">
        <f t="shared" ref="D551" si="385">AVERAGE(C551:C553)</f>
        <v>27.661006291707356</v>
      </c>
      <c r="E551" s="26"/>
      <c r="F551" s="61">
        <f t="shared" ref="F551" si="386">E599-D551</f>
        <v>-8.3514449507630104</v>
      </c>
      <c r="G551" s="61">
        <f t="shared" ref="G551" si="387">100*2^(F551)</f>
        <v>0.30617135955187602</v>
      </c>
    </row>
    <row r="552" spans="1:7">
      <c r="A552" s="6" t="s">
        <v>225</v>
      </c>
      <c r="B552" s="6" t="s">
        <v>309</v>
      </c>
      <c r="C552" s="25">
        <v>27.569284439086914</v>
      </c>
      <c r="D552" s="61"/>
      <c r="E552" s="26"/>
      <c r="F552" s="61"/>
      <c r="G552" s="61"/>
    </row>
    <row r="553" spans="1:7">
      <c r="A553" s="6" t="s">
        <v>226</v>
      </c>
      <c r="B553" s="6" t="s">
        <v>309</v>
      </c>
      <c r="C553" s="25">
        <v>27.86213493347168</v>
      </c>
      <c r="D553" s="61"/>
      <c r="E553" s="26"/>
      <c r="F553" s="61"/>
      <c r="G553" s="61"/>
    </row>
    <row r="554" spans="1:7">
      <c r="A554" s="6" t="s">
        <v>239</v>
      </c>
      <c r="B554" s="6" t="s">
        <v>309</v>
      </c>
      <c r="C554" s="25">
        <v>28.437681198120117</v>
      </c>
      <c r="D554" s="61">
        <f t="shared" ref="D554" si="388">AVERAGE(C554:C556)</f>
        <v>28.887931823730469</v>
      </c>
      <c r="E554" s="26"/>
      <c r="F554" s="61">
        <f t="shared" ref="F554" si="389">E602-D554</f>
        <v>-9.6760566145813733</v>
      </c>
      <c r="G554" s="61">
        <f t="shared" ref="G554" si="390">100*2^(F554)</f>
        <v>0.12224095081288648</v>
      </c>
    </row>
    <row r="555" spans="1:7">
      <c r="A555" s="6" t="s">
        <v>240</v>
      </c>
      <c r="B555" s="6" t="s">
        <v>309</v>
      </c>
      <c r="C555" s="25">
        <v>29.272123336791992</v>
      </c>
      <c r="D555" s="61"/>
      <c r="E555" s="26"/>
      <c r="F555" s="61"/>
      <c r="G555" s="61"/>
    </row>
    <row r="556" spans="1:7">
      <c r="A556" s="6" t="s">
        <v>241</v>
      </c>
      <c r="B556" s="6" t="s">
        <v>309</v>
      </c>
      <c r="C556" s="25">
        <v>28.953990936279297</v>
      </c>
      <c r="D556" s="61"/>
      <c r="E556" s="26"/>
      <c r="F556" s="61"/>
      <c r="G556" s="61"/>
    </row>
    <row r="557" spans="1:7">
      <c r="A557" s="6" t="s">
        <v>245</v>
      </c>
      <c r="B557" s="6" t="s">
        <v>309</v>
      </c>
      <c r="C557" s="25">
        <v>21.813430786132812</v>
      </c>
      <c r="D557" s="61">
        <f t="shared" ref="D557" si="391">AVERAGE(C557:C559)</f>
        <v>21.726472854614258</v>
      </c>
      <c r="E557" s="26"/>
      <c r="F557" s="61">
        <f>E581-D557</f>
        <v>-2.611708393756178</v>
      </c>
      <c r="G557" s="61">
        <f t="shared" ref="G557" si="392">100*2^(F557)</f>
        <v>16.360532448735917</v>
      </c>
    </row>
    <row r="558" spans="1:7">
      <c r="A558" s="6" t="s">
        <v>246</v>
      </c>
      <c r="B558" s="6" t="s">
        <v>309</v>
      </c>
      <c r="C558" s="25">
        <v>21.749052047729492</v>
      </c>
      <c r="D558" s="61"/>
      <c r="E558" s="26"/>
      <c r="F558" s="61"/>
      <c r="G558" s="61"/>
    </row>
    <row r="559" spans="1:7">
      <c r="A559" s="6" t="s">
        <v>247</v>
      </c>
      <c r="B559" s="6" t="s">
        <v>309</v>
      </c>
      <c r="C559" s="25">
        <v>21.616935729980469</v>
      </c>
      <c r="D559" s="61"/>
      <c r="E559" s="26"/>
      <c r="F559" s="61"/>
      <c r="G559" s="61"/>
    </row>
    <row r="560" spans="1:7">
      <c r="A560" s="6" t="s">
        <v>260</v>
      </c>
      <c r="B560" s="6" t="s">
        <v>309</v>
      </c>
      <c r="C560" s="25">
        <v>22.045896530151367</v>
      </c>
      <c r="D560" s="61">
        <f t="shared" ref="D560" si="393">AVERAGE(C560:C562)</f>
        <v>21.897406895955402</v>
      </c>
      <c r="E560" s="26"/>
      <c r="F560" s="61">
        <f t="shared" ref="F560" si="394">E584-D560</f>
        <v>-1.5833906243876861</v>
      </c>
      <c r="G560" s="61">
        <f t="shared" ref="G560" si="395">100*2^(F560)</f>
        <v>33.369671180495352</v>
      </c>
    </row>
    <row r="561" spans="1:7">
      <c r="A561" s="6" t="s">
        <v>261</v>
      </c>
      <c r="B561" s="6" t="s">
        <v>309</v>
      </c>
      <c r="C561" s="25">
        <v>21.80317497253418</v>
      </c>
      <c r="D561" s="61"/>
      <c r="E561" s="26"/>
      <c r="F561" s="61"/>
      <c r="G561" s="61"/>
    </row>
    <row r="562" spans="1:7">
      <c r="A562" s="6" t="s">
        <v>262</v>
      </c>
      <c r="B562" s="6" t="s">
        <v>309</v>
      </c>
      <c r="C562" s="25">
        <v>21.843149185180664</v>
      </c>
      <c r="D562" s="61"/>
      <c r="E562" s="26"/>
      <c r="F562" s="61"/>
      <c r="G562" s="61"/>
    </row>
    <row r="563" spans="1:7">
      <c r="A563" s="6" t="s">
        <v>275</v>
      </c>
      <c r="B563" s="6" t="s">
        <v>309</v>
      </c>
      <c r="C563" s="25">
        <v>21.88755989074707</v>
      </c>
      <c r="D563" s="61">
        <f t="shared" ref="D563" si="396">AVERAGE(C563:C565)</f>
        <v>21.903381983439129</v>
      </c>
      <c r="E563" s="26"/>
      <c r="F563" s="61">
        <f t="shared" ref="F563" si="397">E587-D563</f>
        <v>-2.3159898828105412</v>
      </c>
      <c r="G563" s="61">
        <f t="shared" ref="G563" si="398">100*2^(F563)</f>
        <v>20.082490750942011</v>
      </c>
    </row>
    <row r="564" spans="1:7">
      <c r="A564" s="6" t="s">
        <v>276</v>
      </c>
      <c r="B564" s="6" t="s">
        <v>309</v>
      </c>
      <c r="C564" s="25">
        <v>21.945741653442383</v>
      </c>
      <c r="D564" s="61"/>
      <c r="E564" s="26"/>
      <c r="F564" s="61"/>
      <c r="G564" s="61"/>
    </row>
    <row r="565" spans="1:7">
      <c r="A565" s="6" t="s">
        <v>277</v>
      </c>
      <c r="B565" s="6" t="s">
        <v>309</v>
      </c>
      <c r="C565" s="25">
        <v>21.87684440612793</v>
      </c>
      <c r="D565" s="61"/>
      <c r="E565" s="26"/>
      <c r="F565" s="61"/>
      <c r="G565" s="61"/>
    </row>
    <row r="566" spans="1:7">
      <c r="A566" s="6" t="s">
        <v>290</v>
      </c>
      <c r="B566" s="6" t="s">
        <v>309</v>
      </c>
      <c r="C566" s="25">
        <v>22.567306518554688</v>
      </c>
      <c r="D566" s="61">
        <f t="shared" ref="D566" si="399">AVERAGE(C566:C568)</f>
        <v>22.687029520670574</v>
      </c>
      <c r="E566" s="26"/>
      <c r="F566" s="61">
        <f t="shared" ref="F566" si="400">E590-D566</f>
        <v>-2.8961951643860608</v>
      </c>
      <c r="G566" s="61">
        <f t="shared" ref="G566" si="401">100*2^(F566)</f>
        <v>13.432547414413756</v>
      </c>
    </row>
    <row r="567" spans="1:7">
      <c r="A567" s="6" t="s">
        <v>291</v>
      </c>
      <c r="B567" s="6" t="s">
        <v>309</v>
      </c>
      <c r="C567" s="25">
        <v>22.744171142578125</v>
      </c>
      <c r="D567" s="61"/>
      <c r="E567" s="26"/>
      <c r="F567" s="61"/>
      <c r="G567" s="61"/>
    </row>
    <row r="568" spans="1:7">
      <c r="A568" s="6" t="s">
        <v>292</v>
      </c>
      <c r="B568" s="6" t="s">
        <v>309</v>
      </c>
      <c r="C568" s="25">
        <v>22.749610900878906</v>
      </c>
      <c r="D568" s="61"/>
      <c r="E568" s="26"/>
      <c r="F568" s="61"/>
      <c r="G568" s="61"/>
    </row>
    <row r="569" spans="1:7">
      <c r="A569" s="6" t="s">
        <v>184</v>
      </c>
      <c r="B569" s="6" t="s">
        <v>309</v>
      </c>
      <c r="C569" s="25">
        <v>21.431875228881836</v>
      </c>
      <c r="D569" s="61">
        <f t="shared" ref="D569" si="402">AVERAGE(C569:C571)</f>
        <v>21.074329376220703</v>
      </c>
      <c r="E569" s="26"/>
      <c r="F569" s="61">
        <f t="shared" ref="F569" si="403">E593-D569</f>
        <v>-2.7721761773662017</v>
      </c>
      <c r="G569" s="61">
        <f t="shared" ref="G569" si="404">100*2^(F569)</f>
        <v>14.638339568244238</v>
      </c>
    </row>
    <row r="570" spans="1:7">
      <c r="A570" s="6" t="s">
        <v>186</v>
      </c>
      <c r="B570" s="6" t="s">
        <v>309</v>
      </c>
      <c r="C570" s="25">
        <v>20.716279983520508</v>
      </c>
      <c r="D570" s="61"/>
      <c r="E570" s="26"/>
      <c r="F570" s="61"/>
      <c r="G570" s="61"/>
    </row>
    <row r="571" spans="1:7">
      <c r="A571" s="6" t="s">
        <v>187</v>
      </c>
      <c r="B571" s="6" t="s">
        <v>309</v>
      </c>
      <c r="C571" s="25">
        <v>21.074832916259766</v>
      </c>
      <c r="D571" s="61"/>
      <c r="E571" s="26"/>
      <c r="F571" s="61"/>
      <c r="G571" s="61"/>
    </row>
    <row r="572" spans="1:7">
      <c r="A572" s="6" t="s">
        <v>200</v>
      </c>
      <c r="B572" s="6" t="s">
        <v>309</v>
      </c>
      <c r="C572" s="25">
        <v>21.248176574707031</v>
      </c>
      <c r="D572" s="61">
        <f t="shared" ref="D572" si="405">AVERAGE(C572:C574)</f>
        <v>21.445316314697266</v>
      </c>
      <c r="E572" s="26"/>
      <c r="F572" s="61">
        <f t="shared" ref="F572" si="406">E596-D572</f>
        <v>-2.342879048053053</v>
      </c>
      <c r="G572" s="61">
        <f t="shared" ref="G572" si="407">100*2^(F572)</f>
        <v>19.711656858186718</v>
      </c>
    </row>
    <row r="573" spans="1:7">
      <c r="A573" s="6" t="s">
        <v>201</v>
      </c>
      <c r="B573" s="6" t="s">
        <v>309</v>
      </c>
      <c r="C573" s="25">
        <v>21.674636840820312</v>
      </c>
      <c r="D573" s="61"/>
      <c r="E573" s="26"/>
      <c r="F573" s="61"/>
      <c r="G573" s="61"/>
    </row>
    <row r="574" spans="1:7">
      <c r="A574" s="6" t="s">
        <v>202</v>
      </c>
      <c r="B574" s="6" t="s">
        <v>309</v>
      </c>
      <c r="C574" s="25">
        <v>21.413135528564453</v>
      </c>
      <c r="D574" s="61"/>
      <c r="E574" s="26"/>
      <c r="F574" s="61"/>
      <c r="G574" s="61"/>
    </row>
    <row r="575" spans="1:7">
      <c r="A575" s="6" t="s">
        <v>310</v>
      </c>
      <c r="B575" s="6" t="s">
        <v>309</v>
      </c>
      <c r="C575" s="25">
        <v>21.51338005065918</v>
      </c>
      <c r="D575" s="61">
        <f t="shared" ref="D575" si="408">AVERAGE(C575:C577)</f>
        <v>21.73262659708659</v>
      </c>
      <c r="E575" s="26"/>
      <c r="F575" s="61">
        <f t="shared" ref="F575" si="409">E599-D575</f>
        <v>-2.4230652561422446</v>
      </c>
      <c r="G575" s="61">
        <f t="shared" ref="G575" si="410">100*2^(F575)</f>
        <v>18.645956918575497</v>
      </c>
    </row>
    <row r="576" spans="1:7">
      <c r="A576" s="6" t="s">
        <v>216</v>
      </c>
      <c r="B576" s="6" t="s">
        <v>309</v>
      </c>
      <c r="C576" s="25">
        <v>21.738061904907227</v>
      </c>
      <c r="D576" s="61"/>
      <c r="E576" s="26"/>
      <c r="F576" s="61"/>
      <c r="G576" s="61"/>
    </row>
    <row r="577" spans="1:7">
      <c r="A577" s="6" t="s">
        <v>217</v>
      </c>
      <c r="B577" s="6" t="s">
        <v>309</v>
      </c>
      <c r="C577" s="25">
        <v>21.946437835693359</v>
      </c>
      <c r="D577" s="61"/>
      <c r="E577" s="26"/>
      <c r="F577" s="61"/>
      <c r="G577" s="61"/>
    </row>
    <row r="578" spans="1:7">
      <c r="A578" s="6" t="s">
        <v>230</v>
      </c>
      <c r="B578" s="6" t="s">
        <v>309</v>
      </c>
      <c r="C578" s="25">
        <v>21.153106689453125</v>
      </c>
      <c r="D578" s="61">
        <f t="shared" ref="D578" si="411">AVERAGE(C578:C580)</f>
        <v>21.21452522277832</v>
      </c>
      <c r="E578" s="26"/>
      <c r="F578" s="61">
        <f t="shared" ref="F578" si="412">E602-D578</f>
        <v>-2.0026500136292249</v>
      </c>
      <c r="G578" s="61">
        <f t="shared" ref="G578" si="413">100*2^(F578)</f>
        <v>24.954120912500073</v>
      </c>
    </row>
    <row r="579" spans="1:7">
      <c r="A579" s="6" t="s">
        <v>231</v>
      </c>
      <c r="B579" s="6" t="s">
        <v>309</v>
      </c>
      <c r="C579" s="25">
        <v>21.222406387329102</v>
      </c>
      <c r="D579" s="61"/>
      <c r="E579" s="26"/>
      <c r="F579" s="61"/>
      <c r="G579" s="61"/>
    </row>
    <row r="580" spans="1:7">
      <c r="A580" s="6" t="s">
        <v>232</v>
      </c>
      <c r="B580" s="6" t="s">
        <v>309</v>
      </c>
      <c r="C580" s="25">
        <v>21.268062591552734</v>
      </c>
      <c r="D580" s="61"/>
      <c r="E580" s="26"/>
      <c r="F580" s="61"/>
      <c r="G580" s="61"/>
    </row>
    <row r="581" spans="1:7">
      <c r="A581" s="6" t="s">
        <v>248</v>
      </c>
      <c r="B581" s="6" t="s">
        <v>309</v>
      </c>
      <c r="C581" s="25">
        <v>22.484302520751953</v>
      </c>
      <c r="D581" s="61">
        <f t="shared" ref="D581" si="414">AVERAGE(C581:C583)</f>
        <v>22.436692555745442</v>
      </c>
      <c r="E581" s="61">
        <f>D581-LOG(10,2)</f>
        <v>19.11476446085808</v>
      </c>
      <c r="F581" s="74"/>
      <c r="G581" s="74"/>
    </row>
    <row r="582" spans="1:7">
      <c r="A582" s="6" t="s">
        <v>249</v>
      </c>
      <c r="B582" s="6" t="s">
        <v>309</v>
      </c>
      <c r="C582" s="25">
        <v>22.685903549194336</v>
      </c>
      <c r="D582" s="61"/>
      <c r="E582" s="61"/>
      <c r="F582" s="74"/>
      <c r="G582" s="74"/>
    </row>
    <row r="583" spans="1:7">
      <c r="A583" s="6" t="s">
        <v>250</v>
      </c>
      <c r="B583" s="6" t="s">
        <v>309</v>
      </c>
      <c r="C583" s="25">
        <v>22.139871597290039</v>
      </c>
      <c r="D583" s="61"/>
      <c r="E583" s="61"/>
      <c r="F583" s="74"/>
      <c r="G583" s="74"/>
    </row>
    <row r="584" spans="1:7">
      <c r="A584" s="6" t="s">
        <v>263</v>
      </c>
      <c r="B584" s="6" t="s">
        <v>309</v>
      </c>
      <c r="C584" s="25">
        <v>23.79313850402832</v>
      </c>
      <c r="D584" s="61">
        <f t="shared" ref="D584" si="415">AVERAGE(C584:C586)</f>
        <v>23.635944366455078</v>
      </c>
      <c r="E584" s="61">
        <f>D584-LOG(10,2)</f>
        <v>20.314016271567716</v>
      </c>
      <c r="F584" s="74"/>
      <c r="G584" s="74"/>
    </row>
    <row r="585" spans="1:7">
      <c r="A585" s="6" t="s">
        <v>264</v>
      </c>
      <c r="B585" s="6" t="s">
        <v>309</v>
      </c>
      <c r="C585" s="25">
        <v>23.369863510131836</v>
      </c>
      <c r="D585" s="61"/>
      <c r="E585" s="61"/>
      <c r="F585" s="74"/>
      <c r="G585" s="74"/>
    </row>
    <row r="586" spans="1:7">
      <c r="A586" s="6" t="s">
        <v>265</v>
      </c>
      <c r="B586" s="6" t="s">
        <v>309</v>
      </c>
      <c r="C586" s="25">
        <v>23.744831085205078</v>
      </c>
      <c r="D586" s="61"/>
      <c r="E586" s="61"/>
      <c r="F586" s="74"/>
      <c r="G586" s="74"/>
    </row>
    <row r="587" spans="1:7">
      <c r="A587" s="6" t="s">
        <v>278</v>
      </c>
      <c r="B587" s="6" t="s">
        <v>309</v>
      </c>
      <c r="C587" s="25">
        <v>22.794523239135742</v>
      </c>
      <c r="D587" s="61">
        <f t="shared" ref="D587" si="416">AVERAGE(C587:C589)</f>
        <v>22.909320195515949</v>
      </c>
      <c r="E587" s="61">
        <f>D587-LOG(10,2)</f>
        <v>19.587392100628588</v>
      </c>
      <c r="F587" s="74"/>
      <c r="G587" s="74"/>
    </row>
    <row r="588" spans="1:7">
      <c r="A588" s="6" t="s">
        <v>279</v>
      </c>
      <c r="B588" s="6" t="s">
        <v>309</v>
      </c>
      <c r="C588" s="25">
        <v>22.976680755615234</v>
      </c>
      <c r="D588" s="61"/>
      <c r="E588" s="61"/>
      <c r="F588" s="74"/>
      <c r="G588" s="74"/>
    </row>
    <row r="589" spans="1:7">
      <c r="A589" s="6" t="s">
        <v>280</v>
      </c>
      <c r="B589" s="6" t="s">
        <v>309</v>
      </c>
      <c r="C589" s="25">
        <v>22.956756591796875</v>
      </c>
      <c r="D589" s="61"/>
      <c r="E589" s="61"/>
      <c r="F589" s="74"/>
      <c r="G589" s="74"/>
    </row>
    <row r="590" spans="1:7">
      <c r="A590" s="6" t="s">
        <v>293</v>
      </c>
      <c r="B590" s="6" t="s">
        <v>309</v>
      </c>
      <c r="C590" s="25">
        <v>23.096174240112305</v>
      </c>
      <c r="D590" s="61">
        <f t="shared" ref="D590" si="417">AVERAGE(C590:C592)</f>
        <v>23.112762451171875</v>
      </c>
      <c r="E590" s="61">
        <f>D590-LOG(10,2)</f>
        <v>19.790834356284513</v>
      </c>
      <c r="F590" s="74"/>
      <c r="G590" s="74"/>
    </row>
    <row r="591" spans="1:7">
      <c r="A591" s="6" t="s">
        <v>294</v>
      </c>
      <c r="B591" s="6" t="s">
        <v>309</v>
      </c>
      <c r="C591" s="25">
        <v>23.06934928894043</v>
      </c>
      <c r="D591" s="61"/>
      <c r="E591" s="61"/>
      <c r="F591" s="74"/>
      <c r="G591" s="74"/>
    </row>
    <row r="592" spans="1:7">
      <c r="A592" s="6" t="s">
        <v>295</v>
      </c>
      <c r="B592" s="6" t="s">
        <v>309</v>
      </c>
      <c r="C592" s="25">
        <v>23.172763824462891</v>
      </c>
      <c r="D592" s="61"/>
      <c r="E592" s="61"/>
      <c r="F592" s="74"/>
      <c r="G592" s="74"/>
    </row>
    <row r="593" spans="1:7">
      <c r="A593" s="6" t="s">
        <v>188</v>
      </c>
      <c r="B593" s="6" t="s">
        <v>309</v>
      </c>
      <c r="C593" s="25">
        <v>21.824172973632812</v>
      </c>
      <c r="D593" s="61">
        <f t="shared" ref="D593" si="418">AVERAGE(C593:C595)</f>
        <v>21.624081293741863</v>
      </c>
      <c r="E593" s="61">
        <f>D593-LOG(10,2)</f>
        <v>18.302153198854501</v>
      </c>
      <c r="F593" s="74"/>
      <c r="G593" s="74"/>
    </row>
    <row r="594" spans="1:7">
      <c r="A594" s="6" t="s">
        <v>189</v>
      </c>
      <c r="B594" s="6" t="s">
        <v>309</v>
      </c>
      <c r="C594" s="25">
        <v>21.315530776977539</v>
      </c>
      <c r="D594" s="61"/>
      <c r="E594" s="61"/>
      <c r="F594" s="74"/>
      <c r="G594" s="74"/>
    </row>
    <row r="595" spans="1:7">
      <c r="A595" s="6" t="s">
        <v>190</v>
      </c>
      <c r="B595" s="6" t="s">
        <v>309</v>
      </c>
      <c r="C595" s="25">
        <v>21.732540130615234</v>
      </c>
      <c r="D595" s="61"/>
      <c r="E595" s="61"/>
      <c r="F595" s="74"/>
      <c r="G595" s="74"/>
    </row>
    <row r="596" spans="1:7">
      <c r="A596" s="6" t="s">
        <v>203</v>
      </c>
      <c r="B596" s="6" t="s">
        <v>309</v>
      </c>
      <c r="C596" s="25">
        <v>22.463939666748047</v>
      </c>
      <c r="D596" s="61">
        <f t="shared" ref="D596" si="419">AVERAGE(C596:C598)</f>
        <v>22.424365361531574</v>
      </c>
      <c r="E596" s="61">
        <f>D596-LOG(10,2)</f>
        <v>19.102437266644213</v>
      </c>
      <c r="F596" s="74"/>
      <c r="G596" s="74"/>
    </row>
    <row r="597" spans="1:7">
      <c r="A597" s="6" t="s">
        <v>204</v>
      </c>
      <c r="B597" s="6" t="s">
        <v>309</v>
      </c>
      <c r="C597" s="25">
        <v>22.356260299682617</v>
      </c>
      <c r="D597" s="61"/>
      <c r="E597" s="61"/>
      <c r="F597" s="74"/>
      <c r="G597" s="74"/>
    </row>
    <row r="598" spans="1:7">
      <c r="A598" s="6" t="s">
        <v>205</v>
      </c>
      <c r="B598" s="6" t="s">
        <v>309</v>
      </c>
      <c r="C598" s="25">
        <v>22.452896118164062</v>
      </c>
      <c r="D598" s="61"/>
      <c r="E598" s="61"/>
      <c r="F598" s="74"/>
      <c r="G598" s="74"/>
    </row>
    <row r="599" spans="1:7">
      <c r="A599" s="6" t="s">
        <v>218</v>
      </c>
      <c r="B599" s="6" t="s">
        <v>309</v>
      </c>
      <c r="C599" s="25">
        <v>22.567205429077148</v>
      </c>
      <c r="D599" s="61">
        <f t="shared" ref="D599" si="420">AVERAGE(C599:C601)</f>
        <v>22.631489435831707</v>
      </c>
      <c r="E599" s="61">
        <f>D599-LOG(10,2)</f>
        <v>19.309561340944345</v>
      </c>
      <c r="F599" s="74"/>
      <c r="G599" s="74"/>
    </row>
    <row r="600" spans="1:7">
      <c r="A600" s="6" t="s">
        <v>219</v>
      </c>
      <c r="B600" s="6" t="s">
        <v>309</v>
      </c>
      <c r="C600" s="25">
        <v>22.687154769897461</v>
      </c>
      <c r="D600" s="61"/>
      <c r="E600" s="61"/>
      <c r="F600" s="74"/>
      <c r="G600" s="74"/>
    </row>
    <row r="601" spans="1:7">
      <c r="A601" s="6" t="s">
        <v>220</v>
      </c>
      <c r="B601" s="6" t="s">
        <v>309</v>
      </c>
      <c r="C601" s="25">
        <v>22.640108108520508</v>
      </c>
      <c r="D601" s="61"/>
      <c r="E601" s="61"/>
      <c r="F601" s="74"/>
      <c r="G601" s="74"/>
    </row>
    <row r="602" spans="1:7">
      <c r="A602" s="6" t="s">
        <v>233</v>
      </c>
      <c r="B602" s="6" t="s">
        <v>309</v>
      </c>
      <c r="C602" s="25">
        <v>22.414911270141602</v>
      </c>
      <c r="D602" s="61">
        <f t="shared" ref="D602" si="421">AVERAGE(C602:C604)</f>
        <v>22.533803304036457</v>
      </c>
      <c r="E602" s="61">
        <f>D602-LOG(10,2)</f>
        <v>19.211875209149095</v>
      </c>
      <c r="F602" s="74"/>
      <c r="G602" s="74"/>
    </row>
    <row r="603" spans="1:7">
      <c r="A603" s="6" t="s">
        <v>234</v>
      </c>
      <c r="B603" s="6" t="s">
        <v>309</v>
      </c>
      <c r="C603" s="25">
        <v>22.490070343017578</v>
      </c>
      <c r="D603" s="61"/>
      <c r="E603" s="61"/>
      <c r="F603" s="74"/>
      <c r="G603" s="74"/>
    </row>
    <row r="604" spans="1:7">
      <c r="A604" s="6" t="s">
        <v>235</v>
      </c>
      <c r="B604" s="6" t="s">
        <v>309</v>
      </c>
      <c r="C604" s="25">
        <v>22.696428298950195</v>
      </c>
      <c r="D604" s="61"/>
      <c r="E604" s="61"/>
      <c r="F604" s="74"/>
      <c r="G604" s="74"/>
    </row>
    <row r="605" spans="1:7">
      <c r="A605" s="6" t="s">
        <v>257</v>
      </c>
      <c r="B605" s="6" t="s">
        <v>311</v>
      </c>
      <c r="C605" s="25">
        <v>27.142036437988281</v>
      </c>
      <c r="D605" s="61">
        <f t="shared" ref="D605" si="422">AVERAGE(C605:C607)</f>
        <v>27.547686894734699</v>
      </c>
      <c r="E605" s="26"/>
      <c r="F605" s="61">
        <f>E701-D605</f>
        <v>-8.1667214145895102</v>
      </c>
      <c r="G605" s="61">
        <f t="shared" ref="G605" si="423">100*2^(F605)</f>
        <v>0.34799410571448641</v>
      </c>
    </row>
    <row r="606" spans="1:7">
      <c r="A606" s="6" t="s">
        <v>258</v>
      </c>
      <c r="B606" s="6" t="s">
        <v>311</v>
      </c>
      <c r="C606" s="25">
        <v>27.673683166503906</v>
      </c>
      <c r="D606" s="61"/>
      <c r="E606" s="26"/>
      <c r="F606" s="61"/>
      <c r="G606" s="61"/>
    </row>
    <row r="607" spans="1:7">
      <c r="A607" s="6" t="s">
        <v>259</v>
      </c>
      <c r="B607" s="6" t="s">
        <v>311</v>
      </c>
      <c r="C607" s="25">
        <v>27.827341079711914</v>
      </c>
      <c r="D607" s="61"/>
      <c r="E607" s="26"/>
      <c r="F607" s="61"/>
      <c r="G607" s="61"/>
    </row>
    <row r="608" spans="1:7">
      <c r="A608" s="6" t="s">
        <v>272</v>
      </c>
      <c r="B608" s="6" t="s">
        <v>311</v>
      </c>
      <c r="C608" s="25">
        <v>28.002307891845703</v>
      </c>
      <c r="D608" s="61">
        <f t="shared" ref="D608" si="424">AVERAGE(C608:C610)</f>
        <v>28.011547088623047</v>
      </c>
      <c r="E608" s="26"/>
      <c r="F608" s="61">
        <f t="shared" ref="F608" si="425">E704-D608</f>
        <v>-8.0464904219544202</v>
      </c>
      <c r="G608" s="61">
        <f t="shared" ref="G608" si="426">100*2^(F608)</f>
        <v>0.37823788216915022</v>
      </c>
    </row>
    <row r="609" spans="1:7">
      <c r="A609" s="6" t="s">
        <v>273</v>
      </c>
      <c r="B609" s="6" t="s">
        <v>311</v>
      </c>
      <c r="C609" s="25">
        <v>27.961450576782227</v>
      </c>
      <c r="D609" s="61"/>
      <c r="E609" s="26"/>
      <c r="F609" s="61"/>
      <c r="G609" s="61"/>
    </row>
    <row r="610" spans="1:7">
      <c r="A610" s="6" t="s">
        <v>274</v>
      </c>
      <c r="B610" s="6" t="s">
        <v>311</v>
      </c>
      <c r="C610" s="25">
        <v>28.070882797241211</v>
      </c>
      <c r="D610" s="61"/>
      <c r="E610" s="26"/>
      <c r="F610" s="61"/>
      <c r="G610" s="61"/>
    </row>
    <row r="611" spans="1:7">
      <c r="A611" s="6" t="s">
        <v>287</v>
      </c>
      <c r="B611" s="6" t="s">
        <v>311</v>
      </c>
      <c r="C611" s="25">
        <v>27.666299819946289</v>
      </c>
      <c r="D611" s="61">
        <f t="shared" ref="D611" si="427">AVERAGE(C611:C613)</f>
        <v>27.943946202596027</v>
      </c>
      <c r="E611" s="26"/>
      <c r="F611" s="61">
        <f t="shared" ref="F611" si="428">E707-D611</f>
        <v>-7.5618534794088461</v>
      </c>
      <c r="G611" s="61">
        <f t="shared" ref="G611" si="429">100*2^(F611)</f>
        <v>0.52924319171653755</v>
      </c>
    </row>
    <row r="612" spans="1:7">
      <c r="A612" s="6" t="s">
        <v>288</v>
      </c>
      <c r="B612" s="6" t="s">
        <v>311</v>
      </c>
      <c r="C612" s="25">
        <v>28.047710418701172</v>
      </c>
      <c r="D612" s="61"/>
      <c r="E612" s="26"/>
      <c r="F612" s="61"/>
      <c r="G612" s="61"/>
    </row>
    <row r="613" spans="1:7">
      <c r="A613" s="6" t="s">
        <v>289</v>
      </c>
      <c r="B613" s="6" t="s">
        <v>311</v>
      </c>
      <c r="C613" s="25">
        <v>28.117828369140625</v>
      </c>
      <c r="D613" s="61"/>
      <c r="E613" s="26"/>
      <c r="F613" s="61"/>
      <c r="G613" s="61"/>
    </row>
    <row r="614" spans="1:7">
      <c r="A614" s="6" t="s">
        <v>302</v>
      </c>
      <c r="B614" s="6" t="s">
        <v>311</v>
      </c>
      <c r="C614" s="25">
        <v>29.233985900878906</v>
      </c>
      <c r="D614" s="61">
        <f t="shared" ref="D614" si="430">AVERAGE(C614:C616)</f>
        <v>29.026247024536133</v>
      </c>
      <c r="E614" s="26"/>
      <c r="F614" s="61">
        <f t="shared" ref="F614" si="431">E710-D614</f>
        <v>-8.9918035577372954</v>
      </c>
      <c r="G614" s="61">
        <f t="shared" ref="G614" si="432">100*2^(F614)</f>
        <v>0.19642529497436478</v>
      </c>
    </row>
    <row r="615" spans="1:7">
      <c r="A615" s="6" t="s">
        <v>303</v>
      </c>
      <c r="B615" s="6" t="s">
        <v>311</v>
      </c>
      <c r="C615" s="25">
        <v>28.999103546142578</v>
      </c>
      <c r="D615" s="61"/>
      <c r="E615" s="26"/>
      <c r="F615" s="61"/>
      <c r="G615" s="61"/>
    </row>
    <row r="616" spans="1:7">
      <c r="A616" s="6" t="s">
        <v>304</v>
      </c>
      <c r="B616" s="6" t="s">
        <v>311</v>
      </c>
      <c r="C616" s="25">
        <v>28.845651626586914</v>
      </c>
      <c r="D616" s="61"/>
      <c r="E616" s="26"/>
      <c r="F616" s="61"/>
      <c r="G616" s="61"/>
    </row>
    <row r="617" spans="1:7">
      <c r="A617" s="6" t="s">
        <v>197</v>
      </c>
      <c r="B617" s="6" t="s">
        <v>311</v>
      </c>
      <c r="C617" s="25">
        <v>28.243015289306641</v>
      </c>
      <c r="D617" s="61">
        <f t="shared" ref="D617" si="433">AVERAGE(C617:C619)</f>
        <v>28.284918467203777</v>
      </c>
      <c r="E617" s="26"/>
      <c r="F617" s="61">
        <f t="shared" ref="F617" si="434">E713-D617</f>
        <v>-9.4803620090719321</v>
      </c>
      <c r="G617" s="61">
        <f t="shared" ref="G617" si="435">100*2^(F617)</f>
        <v>0.13999955831261016</v>
      </c>
    </row>
    <row r="618" spans="1:7">
      <c r="A618" s="6" t="s">
        <v>198</v>
      </c>
      <c r="B618" s="6" t="s">
        <v>311</v>
      </c>
      <c r="C618" s="25">
        <v>27.781341552734375</v>
      </c>
      <c r="D618" s="61"/>
      <c r="E618" s="26"/>
      <c r="F618" s="61"/>
      <c r="G618" s="61"/>
    </row>
    <row r="619" spans="1:7">
      <c r="A619" s="6" t="s">
        <v>199</v>
      </c>
      <c r="B619" s="6" t="s">
        <v>311</v>
      </c>
      <c r="C619" s="25">
        <v>28.830398559570312</v>
      </c>
      <c r="D619" s="61"/>
      <c r="E619" s="26"/>
      <c r="F619" s="61"/>
      <c r="G619" s="61"/>
    </row>
    <row r="620" spans="1:7">
      <c r="A620" s="6" t="s">
        <v>212</v>
      </c>
      <c r="B620" s="6" t="s">
        <v>311</v>
      </c>
      <c r="C620" s="25">
        <v>29.805639266967773</v>
      </c>
      <c r="D620" s="61">
        <f t="shared" ref="D620" si="436">AVERAGE(C620:C622)</f>
        <v>29.993691126505535</v>
      </c>
      <c r="E620" s="26"/>
      <c r="F620" s="61">
        <f t="shared" ref="F620" si="437">E716-D620</f>
        <v>-11.070823740028963</v>
      </c>
      <c r="G620" s="61">
        <f t="shared" ref="G620" si="438">100*2^(F620)</f>
        <v>4.6488975715270567E-2</v>
      </c>
    </row>
    <row r="621" spans="1:7">
      <c r="A621" s="6" t="s">
        <v>213</v>
      </c>
      <c r="B621" s="6" t="s">
        <v>311</v>
      </c>
      <c r="C621" s="25">
        <v>30.230016708374023</v>
      </c>
      <c r="D621" s="61"/>
      <c r="E621" s="26"/>
      <c r="F621" s="61"/>
      <c r="G621" s="61"/>
    </row>
    <row r="622" spans="1:7">
      <c r="A622" s="6" t="s">
        <v>214</v>
      </c>
      <c r="B622" s="6" t="s">
        <v>311</v>
      </c>
      <c r="C622" s="25">
        <v>29.945417404174805</v>
      </c>
      <c r="D622" s="61"/>
      <c r="E622" s="26"/>
      <c r="F622" s="61"/>
      <c r="G622" s="61"/>
    </row>
    <row r="623" spans="1:7">
      <c r="A623" s="6" t="s">
        <v>227</v>
      </c>
      <c r="B623" s="6" t="s">
        <v>311</v>
      </c>
      <c r="C623" s="25">
        <v>29.157804489135742</v>
      </c>
      <c r="D623" s="61">
        <f t="shared" ref="D623" si="439">AVERAGE(C623:C625)</f>
        <v>29.243121465047199</v>
      </c>
      <c r="E623" s="26"/>
      <c r="F623" s="61">
        <f t="shared" ref="F623" si="440">E719-D623</f>
        <v>-9.694770247800772</v>
      </c>
      <c r="G623" s="61">
        <f t="shared" ref="G623" si="441">100*2^(F623)</f>
        <v>0.12066556599536436</v>
      </c>
    </row>
    <row r="624" spans="1:7">
      <c r="A624" s="6" t="s">
        <v>228</v>
      </c>
      <c r="B624" s="6" t="s">
        <v>311</v>
      </c>
      <c r="C624" s="25">
        <v>28.738353729248047</v>
      </c>
      <c r="D624" s="61"/>
      <c r="E624" s="26"/>
      <c r="F624" s="61"/>
      <c r="G624" s="61"/>
    </row>
    <row r="625" spans="1:7">
      <c r="A625" s="6" t="s">
        <v>229</v>
      </c>
      <c r="B625" s="6" t="s">
        <v>311</v>
      </c>
      <c r="C625" s="25">
        <v>29.833206176757812</v>
      </c>
      <c r="D625" s="61"/>
      <c r="E625" s="26"/>
      <c r="F625" s="61"/>
      <c r="G625" s="61"/>
    </row>
    <row r="626" spans="1:7">
      <c r="A626" s="6" t="s">
        <v>242</v>
      </c>
      <c r="B626" s="6" t="s">
        <v>311</v>
      </c>
      <c r="C626" s="25">
        <v>29.749876022338867</v>
      </c>
      <c r="D626" s="61">
        <f t="shared" ref="D626" si="442">AVERAGE(C626:C628)</f>
        <v>31.23848597208659</v>
      </c>
      <c r="E626" s="26"/>
      <c r="F626" s="61">
        <f t="shared" ref="F626" si="443">E722-D626</f>
        <v>-11.728618692421541</v>
      </c>
      <c r="G626" s="61">
        <f t="shared" ref="G626" si="444">100*2^(F626)</f>
        <v>2.9466867202161955E-2</v>
      </c>
    </row>
    <row r="627" spans="1:7">
      <c r="A627" s="6" t="s">
        <v>243</v>
      </c>
      <c r="B627" s="6" t="s">
        <v>311</v>
      </c>
      <c r="C627" s="25">
        <v>31.522878646850586</v>
      </c>
      <c r="D627" s="61"/>
      <c r="E627" s="26"/>
      <c r="F627" s="61"/>
      <c r="G627" s="61"/>
    </row>
    <row r="628" spans="1:7">
      <c r="A628" s="6" t="s">
        <v>244</v>
      </c>
      <c r="B628" s="6" t="s">
        <v>311</v>
      </c>
      <c r="C628" s="25">
        <v>32.442703247070312</v>
      </c>
      <c r="D628" s="61"/>
      <c r="E628" s="26"/>
      <c r="F628" s="61"/>
      <c r="G628" s="61"/>
    </row>
    <row r="629" spans="1:7">
      <c r="A629" s="6" t="s">
        <v>251</v>
      </c>
      <c r="B629" s="6" t="s">
        <v>311</v>
      </c>
      <c r="C629" s="25">
        <v>28.484050750732422</v>
      </c>
      <c r="D629" s="61">
        <f t="shared" ref="D629" si="445">AVERAGE(C629:C631)</f>
        <v>28.61393928527832</v>
      </c>
      <c r="E629" s="26"/>
      <c r="F629" s="61">
        <f>E701-D629</f>
        <v>-9.2329738051331312</v>
      </c>
      <c r="G629" s="61">
        <f t="shared" ref="G629" si="446">100*2^(F629)</f>
        <v>0.1661873395884457</v>
      </c>
    </row>
    <row r="630" spans="1:7">
      <c r="A630" s="6" t="s">
        <v>252</v>
      </c>
      <c r="B630" s="6" t="s">
        <v>311</v>
      </c>
      <c r="C630" s="25">
        <v>28.573205947875977</v>
      </c>
      <c r="D630" s="61"/>
      <c r="E630" s="26"/>
      <c r="F630" s="61"/>
      <c r="G630" s="61"/>
    </row>
    <row r="631" spans="1:7">
      <c r="A631" s="6" t="s">
        <v>253</v>
      </c>
      <c r="B631" s="6" t="s">
        <v>311</v>
      </c>
      <c r="C631" s="25">
        <v>28.784561157226562</v>
      </c>
      <c r="D631" s="61"/>
      <c r="E631" s="26"/>
      <c r="F631" s="61"/>
      <c r="G631" s="61"/>
    </row>
    <row r="632" spans="1:7">
      <c r="A632" s="6" t="s">
        <v>266</v>
      </c>
      <c r="B632" s="6" t="s">
        <v>311</v>
      </c>
      <c r="C632" s="25">
        <v>27.201231002807617</v>
      </c>
      <c r="D632" s="61">
        <f t="shared" ref="D632" si="447">AVERAGE(C632:C634)</f>
        <v>26.979850769042969</v>
      </c>
      <c r="E632" s="26"/>
      <c r="F632" s="61">
        <f t="shared" ref="F632" si="448">E704-D632</f>
        <v>-7.0147941023743421</v>
      </c>
      <c r="G632" s="61">
        <f t="shared" ref="G632" si="449">100*2^(F632)</f>
        <v>0.7732796153738305</v>
      </c>
    </row>
    <row r="633" spans="1:7">
      <c r="A633" s="6" t="s">
        <v>267</v>
      </c>
      <c r="B633" s="6" t="s">
        <v>311</v>
      </c>
      <c r="C633" s="25">
        <v>26.947597503662109</v>
      </c>
      <c r="D633" s="61"/>
      <c r="E633" s="26"/>
      <c r="F633" s="61"/>
      <c r="G633" s="61"/>
    </row>
    <row r="634" spans="1:7">
      <c r="A634" s="6" t="s">
        <v>268</v>
      </c>
      <c r="B634" s="6" t="s">
        <v>311</v>
      </c>
      <c r="C634" s="25">
        <v>26.79072380065918</v>
      </c>
      <c r="D634" s="61"/>
      <c r="E634" s="26"/>
      <c r="F634" s="61"/>
      <c r="G634" s="61"/>
    </row>
    <row r="635" spans="1:7">
      <c r="A635" s="6" t="s">
        <v>281</v>
      </c>
      <c r="B635" s="6" t="s">
        <v>311</v>
      </c>
      <c r="C635" s="25">
        <v>26.536174774169922</v>
      </c>
      <c r="D635" s="61">
        <f t="shared" ref="D635" si="450">AVERAGE(C635:C637)</f>
        <v>26.558778127034504</v>
      </c>
      <c r="E635" s="26"/>
      <c r="F635" s="61">
        <f t="shared" ref="F635" si="451">E707-D635</f>
        <v>-6.1766854038473227</v>
      </c>
      <c r="G635" s="61">
        <f t="shared" ref="G635" si="452">100*2^(F635)</f>
        <v>1.3823958445642359</v>
      </c>
    </row>
    <row r="636" spans="1:7">
      <c r="A636" s="6" t="s">
        <v>282</v>
      </c>
      <c r="B636" s="6" t="s">
        <v>311</v>
      </c>
      <c r="C636" s="25">
        <v>26.70317268371582</v>
      </c>
      <c r="D636" s="61"/>
      <c r="E636" s="26"/>
      <c r="F636" s="61"/>
      <c r="G636" s="61"/>
    </row>
    <row r="637" spans="1:7">
      <c r="A637" s="6" t="s">
        <v>283</v>
      </c>
      <c r="B637" s="6" t="s">
        <v>311</v>
      </c>
      <c r="C637" s="25">
        <v>26.436986923217773</v>
      </c>
      <c r="D637" s="61"/>
      <c r="E637" s="26"/>
      <c r="F637" s="61"/>
      <c r="G637" s="61"/>
    </row>
    <row r="638" spans="1:7">
      <c r="A638" s="6" t="s">
        <v>296</v>
      </c>
      <c r="B638" s="6" t="s">
        <v>311</v>
      </c>
      <c r="C638" s="25">
        <v>26.963687896728516</v>
      </c>
      <c r="D638" s="61">
        <f t="shared" ref="D638" si="453">AVERAGE(C638:C640)</f>
        <v>27.008384068806965</v>
      </c>
      <c r="E638" s="26"/>
      <c r="F638" s="61">
        <f t="shared" ref="F638" si="454">E710-D638</f>
        <v>-6.9739406020081276</v>
      </c>
      <c r="G638" s="61">
        <f t="shared" ref="G638" si="455">100*2^(F638)</f>
        <v>0.79548993819614311</v>
      </c>
    </row>
    <row r="639" spans="1:7">
      <c r="A639" s="6" t="s">
        <v>297</v>
      </c>
      <c r="B639" s="6" t="s">
        <v>311</v>
      </c>
      <c r="C639" s="25">
        <v>26.781715393066406</v>
      </c>
      <c r="D639" s="61"/>
      <c r="E639" s="26"/>
      <c r="F639" s="61"/>
      <c r="G639" s="61"/>
    </row>
    <row r="640" spans="1:7">
      <c r="A640" s="6" t="s">
        <v>298</v>
      </c>
      <c r="B640" s="6" t="s">
        <v>311</v>
      </c>
      <c r="C640" s="25">
        <v>27.279748916625977</v>
      </c>
      <c r="D640" s="61"/>
      <c r="E640" s="26"/>
      <c r="F640" s="61"/>
      <c r="G640" s="61"/>
    </row>
    <row r="641" spans="1:7">
      <c r="A641" s="6" t="s">
        <v>191</v>
      </c>
      <c r="B641" s="6" t="s">
        <v>311</v>
      </c>
      <c r="C641" s="25">
        <v>28.584548950195312</v>
      </c>
      <c r="D641" s="61">
        <f t="shared" ref="D641" si="456">AVERAGE(C641:C643)</f>
        <v>28.207040786743164</v>
      </c>
      <c r="E641" s="26"/>
      <c r="F641" s="61">
        <f t="shared" ref="F641" si="457">E713-D641</f>
        <v>-9.4024843286113189</v>
      </c>
      <c r="G641" s="61">
        <f t="shared" ref="G641" si="458">100*2^(F641)</f>
        <v>0.14776452543255142</v>
      </c>
    </row>
    <row r="642" spans="1:7">
      <c r="A642" s="6" t="s">
        <v>192</v>
      </c>
      <c r="B642" s="6" t="s">
        <v>311</v>
      </c>
      <c r="C642" s="25">
        <v>27.154125213623047</v>
      </c>
      <c r="D642" s="61"/>
      <c r="E642" s="26"/>
      <c r="F642" s="61"/>
      <c r="G642" s="61"/>
    </row>
    <row r="643" spans="1:7">
      <c r="A643" s="6" t="s">
        <v>193</v>
      </c>
      <c r="B643" s="6" t="s">
        <v>311</v>
      </c>
      <c r="C643" s="25">
        <v>28.882448196411133</v>
      </c>
      <c r="D643" s="61"/>
      <c r="E643" s="26"/>
      <c r="F643" s="61"/>
      <c r="G643" s="61"/>
    </row>
    <row r="644" spans="1:7">
      <c r="A644" s="6" t="s">
        <v>206</v>
      </c>
      <c r="B644" s="6" t="s">
        <v>311</v>
      </c>
      <c r="C644" s="25">
        <v>27.61036491394043</v>
      </c>
      <c r="D644" s="61">
        <f t="shared" ref="D644" si="459">AVERAGE(C644:C646)</f>
        <v>27.477448145548504</v>
      </c>
      <c r="E644" s="26"/>
      <c r="F644" s="61">
        <f t="shared" ref="F644" si="460">E716-D644</f>
        <v>-8.5545807590719321</v>
      </c>
      <c r="G644" s="61">
        <f t="shared" ref="G644" si="461">100*2^(F644)</f>
        <v>0.26595893866557457</v>
      </c>
    </row>
    <row r="645" spans="1:7">
      <c r="A645" s="6" t="s">
        <v>207</v>
      </c>
      <c r="B645" s="6" t="s">
        <v>311</v>
      </c>
      <c r="C645" s="25">
        <v>27.329917907714844</v>
      </c>
      <c r="D645" s="61"/>
      <c r="E645" s="26"/>
      <c r="F645" s="61"/>
      <c r="G645" s="61"/>
    </row>
    <row r="646" spans="1:7">
      <c r="A646" s="6" t="s">
        <v>208</v>
      </c>
      <c r="B646" s="6" t="s">
        <v>311</v>
      </c>
      <c r="C646" s="25">
        <v>27.492061614990234</v>
      </c>
      <c r="D646" s="61"/>
      <c r="E646" s="26"/>
      <c r="F646" s="61"/>
      <c r="G646" s="61"/>
    </row>
    <row r="647" spans="1:7">
      <c r="A647" s="6" t="s">
        <v>221</v>
      </c>
      <c r="B647" s="6" t="s">
        <v>311</v>
      </c>
      <c r="C647" s="25">
        <v>28.04180908203125</v>
      </c>
      <c r="D647" s="61">
        <f t="shared" ref="D647" si="462">AVERAGE(C647:C649)</f>
        <v>28.308508555094402</v>
      </c>
      <c r="E647" s="26"/>
      <c r="F647" s="61">
        <f t="shared" ref="F647" si="463">E719-D647</f>
        <v>-8.7601573378479749</v>
      </c>
      <c r="G647" s="61">
        <f t="shared" ref="G647" si="464">100*2^(F647)</f>
        <v>0.23063747488620404</v>
      </c>
    </row>
    <row r="648" spans="1:7">
      <c r="A648" s="6" t="s">
        <v>222</v>
      </c>
      <c r="B648" s="6" t="s">
        <v>311</v>
      </c>
      <c r="C648" s="25">
        <v>27.914878845214844</v>
      </c>
      <c r="D648" s="61"/>
      <c r="E648" s="26"/>
      <c r="F648" s="61"/>
      <c r="G648" s="61"/>
    </row>
    <row r="649" spans="1:7">
      <c r="A649" s="6" t="s">
        <v>223</v>
      </c>
      <c r="B649" s="6" t="s">
        <v>311</v>
      </c>
      <c r="C649" s="25">
        <v>28.968837738037109</v>
      </c>
      <c r="D649" s="61"/>
      <c r="E649" s="26"/>
      <c r="F649" s="61"/>
      <c r="G649" s="61"/>
    </row>
    <row r="650" spans="1:7">
      <c r="A650" s="6" t="s">
        <v>236</v>
      </c>
      <c r="B650" s="6" t="s">
        <v>311</v>
      </c>
      <c r="C650" s="25">
        <v>27.592475891113281</v>
      </c>
      <c r="D650" s="61">
        <f t="shared" ref="D650" si="465">AVERAGE(C650:C652)</f>
        <v>26.794204076131184</v>
      </c>
      <c r="E650" s="26"/>
      <c r="F650" s="61">
        <f t="shared" ref="F650" si="466">E722-D650</f>
        <v>-7.2843367964661354</v>
      </c>
      <c r="G650" s="61">
        <f t="shared" ref="G650" si="467">100*2^(F650)</f>
        <v>0.64149920979756059</v>
      </c>
    </row>
    <row r="651" spans="1:7">
      <c r="A651" s="6" t="s">
        <v>237</v>
      </c>
      <c r="B651" s="6" t="s">
        <v>311</v>
      </c>
      <c r="C651" s="25">
        <v>25.337764739990234</v>
      </c>
      <c r="D651" s="61"/>
      <c r="E651" s="26"/>
      <c r="F651" s="61"/>
      <c r="G651" s="61"/>
    </row>
    <row r="652" spans="1:7">
      <c r="A652" s="6" t="s">
        <v>238</v>
      </c>
      <c r="B652" s="6" t="s">
        <v>311</v>
      </c>
      <c r="C652" s="25">
        <v>27.452371597290039</v>
      </c>
      <c r="D652" s="61"/>
      <c r="E652" s="26"/>
      <c r="F652" s="61"/>
      <c r="G652" s="61"/>
    </row>
    <row r="653" spans="1:7">
      <c r="A653" s="6" t="s">
        <v>254</v>
      </c>
      <c r="B653" s="6" t="s">
        <v>311</v>
      </c>
      <c r="C653" s="25">
        <v>25.467645645141602</v>
      </c>
      <c r="D653" s="61">
        <f t="shared" ref="D653" si="468">AVERAGE(C653:C655)</f>
        <v>25.294500986735027</v>
      </c>
      <c r="E653" s="26"/>
      <c r="F653" s="61">
        <f>E701-D653</f>
        <v>-5.9135355065898381</v>
      </c>
      <c r="G653" s="61">
        <f t="shared" ref="G653" si="469">100*2^(F653)</f>
        <v>1.6590078159753763</v>
      </c>
    </row>
    <row r="654" spans="1:7">
      <c r="A654" s="6" t="s">
        <v>255</v>
      </c>
      <c r="B654" s="6" t="s">
        <v>311</v>
      </c>
      <c r="C654" s="25">
        <v>25.29742431640625</v>
      </c>
      <c r="D654" s="61"/>
      <c r="E654" s="26"/>
      <c r="F654" s="61"/>
      <c r="G654" s="61"/>
    </row>
    <row r="655" spans="1:7">
      <c r="A655" s="6" t="s">
        <v>256</v>
      </c>
      <c r="B655" s="6" t="s">
        <v>311</v>
      </c>
      <c r="C655" s="25">
        <v>25.118432998657227</v>
      </c>
      <c r="D655" s="61"/>
      <c r="E655" s="26"/>
      <c r="F655" s="61"/>
      <c r="G655" s="61"/>
    </row>
    <row r="656" spans="1:7">
      <c r="A656" s="6" t="s">
        <v>269</v>
      </c>
      <c r="B656" s="6" t="s">
        <v>311</v>
      </c>
      <c r="C656" s="25">
        <v>25.696510314941406</v>
      </c>
      <c r="D656" s="61">
        <f t="shared" ref="D656" si="470">AVERAGE(C656:C658)</f>
        <v>25.825092315673828</v>
      </c>
      <c r="E656" s="26"/>
      <c r="F656" s="61">
        <f t="shared" ref="F656" si="471">E704-D656</f>
        <v>-5.8600356490052015</v>
      </c>
      <c r="G656" s="61">
        <f t="shared" ref="G656" si="472">100*2^(F656)</f>
        <v>1.7216842002021782</v>
      </c>
    </row>
    <row r="657" spans="1:7">
      <c r="A657" s="6" t="s">
        <v>270</v>
      </c>
      <c r="B657" s="6" t="s">
        <v>311</v>
      </c>
      <c r="C657" s="25">
        <v>25.868320465087891</v>
      </c>
      <c r="D657" s="61"/>
      <c r="E657" s="26"/>
      <c r="F657" s="61"/>
      <c r="G657" s="61"/>
    </row>
    <row r="658" spans="1:7">
      <c r="A658" s="6" t="s">
        <v>271</v>
      </c>
      <c r="B658" s="6" t="s">
        <v>311</v>
      </c>
      <c r="C658" s="25">
        <v>25.910446166992188</v>
      </c>
      <c r="D658" s="61"/>
      <c r="E658" s="26"/>
      <c r="F658" s="61"/>
      <c r="G658" s="61"/>
    </row>
    <row r="659" spans="1:7">
      <c r="A659" s="6" t="s">
        <v>284</v>
      </c>
      <c r="B659" s="6" t="s">
        <v>311</v>
      </c>
      <c r="C659" s="25">
        <v>26.546308517456055</v>
      </c>
      <c r="D659" s="61">
        <f t="shared" ref="D659" si="473">AVERAGE(C659:C661)</f>
        <v>26.360070546468098</v>
      </c>
      <c r="E659" s="26"/>
      <c r="F659" s="61">
        <f t="shared" ref="F659" si="474">E707-D659</f>
        <v>-5.9779778232809164</v>
      </c>
      <c r="G659" s="61">
        <f t="shared" ref="G659" si="475">100*2^(F659)</f>
        <v>1.5865339201925879</v>
      </c>
    </row>
    <row r="660" spans="1:7">
      <c r="A660" s="6" t="s">
        <v>285</v>
      </c>
      <c r="B660" s="6" t="s">
        <v>311</v>
      </c>
      <c r="C660" s="25">
        <v>25.994014739990234</v>
      </c>
      <c r="D660" s="61"/>
      <c r="E660" s="26"/>
      <c r="F660" s="61"/>
      <c r="G660" s="61"/>
    </row>
    <row r="661" spans="1:7">
      <c r="A661" s="6" t="s">
        <v>286</v>
      </c>
      <c r="B661" s="6" t="s">
        <v>311</v>
      </c>
      <c r="C661" s="25">
        <v>26.539888381958008</v>
      </c>
      <c r="D661" s="61"/>
      <c r="E661" s="26"/>
      <c r="F661" s="61"/>
      <c r="G661" s="61"/>
    </row>
    <row r="662" spans="1:7">
      <c r="A662" s="6" t="s">
        <v>299</v>
      </c>
      <c r="B662" s="6" t="s">
        <v>311</v>
      </c>
      <c r="C662" s="25">
        <v>26.102167129516602</v>
      </c>
      <c r="D662" s="61">
        <f t="shared" ref="D662" si="476">AVERAGE(C662:C664)</f>
        <v>26.256179809570312</v>
      </c>
      <c r="E662" s="26"/>
      <c r="F662" s="61">
        <f t="shared" ref="F662" si="477">E710-D662</f>
        <v>-6.2217363427714751</v>
      </c>
      <c r="G662" s="61">
        <f t="shared" ref="G662" si="478">100*2^(F662)</f>
        <v>1.3398949050349429</v>
      </c>
    </row>
    <row r="663" spans="1:7">
      <c r="A663" s="6" t="s">
        <v>300</v>
      </c>
      <c r="B663" s="6" t="s">
        <v>311</v>
      </c>
      <c r="C663" s="25">
        <v>26.400033950805664</v>
      </c>
      <c r="D663" s="61"/>
      <c r="E663" s="26"/>
      <c r="F663" s="61"/>
      <c r="G663" s="61"/>
    </row>
    <row r="664" spans="1:7">
      <c r="A664" s="6" t="s">
        <v>301</v>
      </c>
      <c r="B664" s="6" t="s">
        <v>311</v>
      </c>
      <c r="C664" s="25">
        <v>26.266338348388672</v>
      </c>
      <c r="D664" s="61"/>
      <c r="E664" s="26"/>
      <c r="F664" s="61"/>
      <c r="G664" s="61"/>
    </row>
    <row r="665" spans="1:7">
      <c r="A665" s="6" t="s">
        <v>194</v>
      </c>
      <c r="B665" s="6" t="s">
        <v>311</v>
      </c>
      <c r="C665" s="25">
        <v>27.29155158996582</v>
      </c>
      <c r="D665" s="61">
        <f t="shared" ref="D665" si="479">AVERAGE(C665:C667)</f>
        <v>26.810010274251301</v>
      </c>
      <c r="E665" s="26"/>
      <c r="F665" s="61">
        <f t="shared" ref="F665" si="480">E713-D665</f>
        <v>-8.0054538161194557</v>
      </c>
      <c r="G665" s="61">
        <f t="shared" ref="G665" si="481">100*2^(F665)</f>
        <v>0.38915110900855687</v>
      </c>
    </row>
    <row r="666" spans="1:7">
      <c r="A666" s="6" t="s">
        <v>195</v>
      </c>
      <c r="B666" s="6" t="s">
        <v>311</v>
      </c>
      <c r="C666" s="25">
        <v>26.850503921508789</v>
      </c>
      <c r="D666" s="61"/>
      <c r="E666" s="26"/>
      <c r="F666" s="61"/>
      <c r="G666" s="61"/>
    </row>
    <row r="667" spans="1:7">
      <c r="A667" s="6" t="s">
        <v>196</v>
      </c>
      <c r="B667" s="6" t="s">
        <v>311</v>
      </c>
      <c r="C667" s="25">
        <v>26.287975311279297</v>
      </c>
      <c r="D667" s="61"/>
      <c r="E667" s="26"/>
      <c r="F667" s="61"/>
      <c r="G667" s="61"/>
    </row>
    <row r="668" spans="1:7">
      <c r="A668" s="6" t="s">
        <v>209</v>
      </c>
      <c r="B668" s="6" t="s">
        <v>311</v>
      </c>
      <c r="C668" s="25">
        <v>26.69194221496582</v>
      </c>
      <c r="D668" s="61">
        <f t="shared" ref="D668" si="482">AVERAGE(C668:C670)</f>
        <v>26.767268498738606</v>
      </c>
      <c r="E668" s="26"/>
      <c r="F668" s="61">
        <f t="shared" ref="F668" si="483">E716-D668</f>
        <v>-7.8444011122620338</v>
      </c>
      <c r="G668" s="61">
        <f t="shared" ref="G668" si="484">100*2^(F668)</f>
        <v>0.43511090422031679</v>
      </c>
    </row>
    <row r="669" spans="1:7">
      <c r="A669" s="6" t="s">
        <v>210</v>
      </c>
      <c r="B669" s="6" t="s">
        <v>311</v>
      </c>
      <c r="C669" s="25">
        <v>26.785923004150391</v>
      </c>
      <c r="D669" s="61"/>
      <c r="E669" s="26"/>
      <c r="F669" s="61"/>
      <c r="G669" s="61"/>
    </row>
    <row r="670" spans="1:7">
      <c r="A670" s="6" t="s">
        <v>211</v>
      </c>
      <c r="B670" s="6" t="s">
        <v>311</v>
      </c>
      <c r="C670" s="25">
        <v>26.823940277099609</v>
      </c>
      <c r="D670" s="61"/>
      <c r="E670" s="26"/>
      <c r="F670" s="61"/>
      <c r="G670" s="61"/>
    </row>
    <row r="671" spans="1:7">
      <c r="A671" s="6" t="s">
        <v>224</v>
      </c>
      <c r="B671" s="6" t="s">
        <v>311</v>
      </c>
      <c r="C671" s="25">
        <v>27.206394195556641</v>
      </c>
      <c r="D671" s="61">
        <f t="shared" ref="D671" si="485">AVERAGE(C671:C673)</f>
        <v>27.058853149414062</v>
      </c>
      <c r="E671" s="26"/>
      <c r="F671" s="61">
        <f t="shared" ref="F671" si="486">E719-D671</f>
        <v>-7.5105019321676352</v>
      </c>
      <c r="G671" s="61">
        <f t="shared" ref="G671" si="487">100*2^(F671)</f>
        <v>0.54842044386112687</v>
      </c>
    </row>
    <row r="672" spans="1:7">
      <c r="A672" s="6" t="s">
        <v>225</v>
      </c>
      <c r="B672" s="6" t="s">
        <v>311</v>
      </c>
      <c r="C672" s="25">
        <v>27.107976913452148</v>
      </c>
      <c r="D672" s="61"/>
      <c r="E672" s="26"/>
      <c r="F672" s="61"/>
      <c r="G672" s="61"/>
    </row>
    <row r="673" spans="1:7">
      <c r="A673" s="6" t="s">
        <v>226</v>
      </c>
      <c r="B673" s="6" t="s">
        <v>311</v>
      </c>
      <c r="C673" s="25">
        <v>26.862188339233398</v>
      </c>
      <c r="D673" s="61"/>
      <c r="E673" s="26"/>
      <c r="F673" s="61"/>
      <c r="G673" s="61"/>
    </row>
    <row r="674" spans="1:7">
      <c r="A674" s="6" t="s">
        <v>239</v>
      </c>
      <c r="B674" s="6" t="s">
        <v>311</v>
      </c>
      <c r="C674" s="25">
        <v>26.491313934326172</v>
      </c>
      <c r="D674" s="61">
        <f t="shared" ref="D674" si="488">AVERAGE(C674:C676)</f>
        <v>26.491376876831055</v>
      </c>
      <c r="E674" s="26"/>
      <c r="F674" s="61">
        <f t="shared" ref="F674" si="489">E722-D674</f>
        <v>-6.9815095971660064</v>
      </c>
      <c r="G674" s="61">
        <f t="shared" ref="G674" si="490">100*2^(F674)</f>
        <v>0.79132738659718327</v>
      </c>
    </row>
    <row r="675" spans="1:7">
      <c r="A675" s="6" t="s">
        <v>240</v>
      </c>
      <c r="B675" s="6" t="s">
        <v>311</v>
      </c>
      <c r="C675" s="25">
        <v>26.431613922119141</v>
      </c>
      <c r="D675" s="61"/>
      <c r="E675" s="26"/>
      <c r="F675" s="61"/>
      <c r="G675" s="61"/>
    </row>
    <row r="676" spans="1:7">
      <c r="A676" s="6" t="s">
        <v>241</v>
      </c>
      <c r="B676" s="6" t="s">
        <v>311</v>
      </c>
      <c r="C676" s="25">
        <v>26.551202774047852</v>
      </c>
      <c r="D676" s="61"/>
      <c r="E676" s="26"/>
      <c r="F676" s="61"/>
      <c r="G676" s="61"/>
    </row>
    <row r="677" spans="1:7">
      <c r="A677" s="6" t="s">
        <v>245</v>
      </c>
      <c r="B677" s="6" t="s">
        <v>311</v>
      </c>
      <c r="C677" s="25">
        <v>21.641452789306641</v>
      </c>
      <c r="D677" s="61">
        <f t="shared" ref="D677" si="491">AVERAGE(C677:C679)</f>
        <v>21.533018747965496</v>
      </c>
      <c r="E677" s="26"/>
      <c r="F677" s="61">
        <f>E701-D677</f>
        <v>-2.1520532678203068</v>
      </c>
      <c r="G677" s="61">
        <f t="shared" ref="G677" si="492">100*2^(F677)</f>
        <v>22.499217503505221</v>
      </c>
    </row>
    <row r="678" spans="1:7">
      <c r="A678" s="6" t="s">
        <v>246</v>
      </c>
      <c r="B678" s="6" t="s">
        <v>311</v>
      </c>
      <c r="C678" s="25">
        <v>21.541797637939453</v>
      </c>
      <c r="D678" s="61"/>
      <c r="E678" s="26"/>
      <c r="F678" s="61"/>
      <c r="G678" s="61"/>
    </row>
    <row r="679" spans="1:7">
      <c r="A679" s="6" t="s">
        <v>247</v>
      </c>
      <c r="B679" s="6" t="s">
        <v>311</v>
      </c>
      <c r="C679" s="25">
        <v>21.415805816650391</v>
      </c>
      <c r="D679" s="61"/>
      <c r="E679" s="26"/>
      <c r="F679" s="61"/>
      <c r="G679" s="61"/>
    </row>
    <row r="680" spans="1:7">
      <c r="A680" s="6" t="s">
        <v>260</v>
      </c>
      <c r="B680" s="6" t="s">
        <v>311</v>
      </c>
      <c r="C680" s="25">
        <v>21.535247802734375</v>
      </c>
      <c r="D680" s="61">
        <f t="shared" ref="D680" si="493">AVERAGE(C680:C682)</f>
        <v>21.557018280029297</v>
      </c>
      <c r="E680" s="26"/>
      <c r="F680" s="61">
        <f t="shared" ref="F680" si="494">E704-D680</f>
        <v>-1.5919616133606702</v>
      </c>
      <c r="G680" s="61">
        <f t="shared" ref="G680" si="495">100*2^(F680)</f>
        <v>33.172011130485778</v>
      </c>
    </row>
    <row r="681" spans="1:7">
      <c r="A681" s="6" t="s">
        <v>261</v>
      </c>
      <c r="B681" s="6" t="s">
        <v>311</v>
      </c>
      <c r="C681" s="25">
        <v>21.620187759399414</v>
      </c>
      <c r="D681" s="61"/>
      <c r="E681" s="26"/>
      <c r="F681" s="61"/>
      <c r="G681" s="61"/>
    </row>
    <row r="682" spans="1:7">
      <c r="A682" s="6" t="s">
        <v>262</v>
      </c>
      <c r="B682" s="6" t="s">
        <v>311</v>
      </c>
      <c r="C682" s="25">
        <v>21.515619277954102</v>
      </c>
      <c r="D682" s="61"/>
      <c r="E682" s="26"/>
      <c r="F682" s="61"/>
      <c r="G682" s="61"/>
    </row>
    <row r="683" spans="1:7">
      <c r="A683" s="6" t="s">
        <v>275</v>
      </c>
      <c r="B683" s="6" t="s">
        <v>311</v>
      </c>
      <c r="C683" s="25">
        <v>21.452178955078125</v>
      </c>
      <c r="D683" s="61">
        <f t="shared" ref="D683" si="496">AVERAGE(C683:C685)</f>
        <v>21.47021484375</v>
      </c>
      <c r="E683" s="26"/>
      <c r="F683" s="61">
        <f t="shared" ref="F683" si="497">E707-D683</f>
        <v>-1.0881221205628187</v>
      </c>
      <c r="G683" s="61">
        <f t="shared" ref="G683" si="498">100*2^(F683)</f>
        <v>47.037323614198229</v>
      </c>
    </row>
    <row r="684" spans="1:7">
      <c r="A684" s="6" t="s">
        <v>276</v>
      </c>
      <c r="B684" s="6" t="s">
        <v>311</v>
      </c>
      <c r="C684" s="25">
        <v>21.411970138549805</v>
      </c>
      <c r="D684" s="61"/>
      <c r="E684" s="26"/>
      <c r="F684" s="61"/>
      <c r="G684" s="61"/>
    </row>
    <row r="685" spans="1:7">
      <c r="A685" s="6" t="s">
        <v>277</v>
      </c>
      <c r="B685" s="6" t="s">
        <v>311</v>
      </c>
      <c r="C685" s="25">
        <v>21.54649543762207</v>
      </c>
      <c r="D685" s="61"/>
      <c r="E685" s="26"/>
      <c r="F685" s="61"/>
      <c r="G685" s="61"/>
    </row>
    <row r="686" spans="1:7">
      <c r="A686" s="6" t="s">
        <v>290</v>
      </c>
      <c r="B686" s="6" t="s">
        <v>311</v>
      </c>
      <c r="C686" s="25">
        <v>22.00120735168457</v>
      </c>
      <c r="D686" s="61">
        <f t="shared" ref="D686" si="499">AVERAGE(C686:C688)</f>
        <v>22.099774042765301</v>
      </c>
      <c r="E686" s="26"/>
      <c r="F686" s="61">
        <f t="shared" ref="F686" si="500">E710-D686</f>
        <v>-2.0653305759664633</v>
      </c>
      <c r="G686" s="61">
        <f t="shared" ref="G686" si="501">100*2^(F686)</f>
        <v>23.893157487030422</v>
      </c>
    </row>
    <row r="687" spans="1:7">
      <c r="A687" s="6" t="s">
        <v>291</v>
      </c>
      <c r="B687" s="6" t="s">
        <v>311</v>
      </c>
      <c r="C687" s="25">
        <v>22.140195846557617</v>
      </c>
      <c r="D687" s="61"/>
      <c r="E687" s="26"/>
      <c r="F687" s="61"/>
      <c r="G687" s="61"/>
    </row>
    <row r="688" spans="1:7">
      <c r="A688" s="6" t="s">
        <v>292</v>
      </c>
      <c r="B688" s="6" t="s">
        <v>311</v>
      </c>
      <c r="C688" s="25">
        <v>22.157918930053711</v>
      </c>
      <c r="D688" s="61"/>
      <c r="E688" s="26"/>
      <c r="F688" s="61"/>
      <c r="G688" s="61"/>
    </row>
    <row r="689" spans="1:7">
      <c r="A689" s="6" t="s">
        <v>184</v>
      </c>
      <c r="B689" s="6" t="s">
        <v>311</v>
      </c>
      <c r="C689" s="25">
        <v>21.100723266601562</v>
      </c>
      <c r="D689" s="61">
        <f t="shared" ref="D689" si="502">AVERAGE(C689:C691)</f>
        <v>20.934779485066731</v>
      </c>
      <c r="E689" s="26"/>
      <c r="F689" s="61">
        <f t="shared" ref="F689" si="503">E713-D689</f>
        <v>-2.1302230269348854</v>
      </c>
      <c r="G689" s="61">
        <f t="shared" ref="G689" si="504">100*2^(F689)</f>
        <v>22.842254787390811</v>
      </c>
    </row>
    <row r="690" spans="1:7">
      <c r="A690" s="6" t="s">
        <v>186</v>
      </c>
      <c r="B690" s="6" t="s">
        <v>311</v>
      </c>
      <c r="C690" s="25">
        <v>20.832433700561523</v>
      </c>
      <c r="D690" s="61"/>
      <c r="E690" s="26"/>
      <c r="F690" s="61"/>
      <c r="G690" s="61"/>
    </row>
    <row r="691" spans="1:7">
      <c r="A691" s="6" t="s">
        <v>187</v>
      </c>
      <c r="B691" s="6" t="s">
        <v>311</v>
      </c>
      <c r="C691" s="25">
        <v>20.871181488037109</v>
      </c>
      <c r="D691" s="61"/>
      <c r="E691" s="26"/>
      <c r="F691" s="61"/>
      <c r="G691" s="61"/>
    </row>
    <row r="692" spans="1:7">
      <c r="A692" s="6" t="s">
        <v>200</v>
      </c>
      <c r="B692" s="6" t="s">
        <v>311</v>
      </c>
      <c r="C692" s="6" t="s">
        <v>87</v>
      </c>
      <c r="D692" s="61">
        <f t="shared" ref="D692" si="505">AVERAGE(C692:C694)</f>
        <v>21.451785087585449</v>
      </c>
      <c r="E692" s="26"/>
      <c r="F692" s="61">
        <f t="shared" ref="F692" si="506">E716-D692</f>
        <v>-2.5289177011088775</v>
      </c>
      <c r="G692" s="61">
        <f t="shared" ref="G692" si="507">100*2^(F692)</f>
        <v>17.326861957512623</v>
      </c>
    </row>
    <row r="693" spans="1:7">
      <c r="A693" s="6" t="s">
        <v>201</v>
      </c>
      <c r="B693" s="6" t="s">
        <v>311</v>
      </c>
      <c r="C693" s="25">
        <v>21.53173828125</v>
      </c>
      <c r="D693" s="61"/>
      <c r="E693" s="26"/>
      <c r="F693" s="61"/>
      <c r="G693" s="61"/>
    </row>
    <row r="694" spans="1:7">
      <c r="A694" s="6" t="s">
        <v>202</v>
      </c>
      <c r="B694" s="6" t="s">
        <v>311</v>
      </c>
      <c r="C694" s="25">
        <v>21.371831893920898</v>
      </c>
      <c r="D694" s="61"/>
      <c r="E694" s="26"/>
      <c r="F694" s="61"/>
      <c r="G694" s="61"/>
    </row>
    <row r="695" spans="1:7">
      <c r="A695" s="6" t="s">
        <v>215</v>
      </c>
      <c r="B695" s="6" t="s">
        <v>311</v>
      </c>
      <c r="C695" s="25">
        <v>21.894916534423828</v>
      </c>
      <c r="D695" s="61">
        <f t="shared" ref="D695" si="508">AVERAGE(C695:C697)</f>
        <v>21.756040573120117</v>
      </c>
      <c r="E695" s="26"/>
      <c r="F695" s="61">
        <f t="shared" ref="F695" si="509">E719-D695</f>
        <v>-2.2076893558736899</v>
      </c>
      <c r="G695" s="61">
        <f t="shared" ref="G695" si="510">100*2^(F695)</f>
        <v>21.648074945150906</v>
      </c>
    </row>
    <row r="696" spans="1:7">
      <c r="A696" s="6" t="s">
        <v>216</v>
      </c>
      <c r="B696" s="6" t="s">
        <v>311</v>
      </c>
      <c r="C696" s="25">
        <v>21.630687713623047</v>
      </c>
      <c r="D696" s="61"/>
      <c r="E696" s="26"/>
      <c r="F696" s="61"/>
      <c r="G696" s="61"/>
    </row>
    <row r="697" spans="1:7">
      <c r="A697" s="6" t="s">
        <v>217</v>
      </c>
      <c r="B697" s="6" t="s">
        <v>311</v>
      </c>
      <c r="C697" s="25">
        <v>21.742517471313477</v>
      </c>
      <c r="D697" s="61"/>
      <c r="E697" s="26"/>
      <c r="F697" s="61"/>
      <c r="G697" s="61"/>
    </row>
    <row r="698" spans="1:7">
      <c r="A698" s="6" t="s">
        <v>230</v>
      </c>
      <c r="B698" s="6" t="s">
        <v>311</v>
      </c>
      <c r="C698" s="25">
        <v>21.302671432495117</v>
      </c>
      <c r="D698" s="61">
        <f t="shared" ref="D698" si="511">AVERAGE(C698:C700)</f>
        <v>21.389872233072918</v>
      </c>
      <c r="E698" s="26"/>
      <c r="F698" s="61">
        <f t="shared" ref="F698" si="512">E722-D698</f>
        <v>-1.8800049534078696</v>
      </c>
      <c r="G698" s="61">
        <f t="shared" ref="G698" si="513">100*2^(F698)</f>
        <v>27.168278282318941</v>
      </c>
    </row>
    <row r="699" spans="1:7">
      <c r="A699" s="6" t="s">
        <v>231</v>
      </c>
      <c r="B699" s="6" t="s">
        <v>311</v>
      </c>
      <c r="C699" s="25">
        <v>21.391620635986328</v>
      </c>
      <c r="D699" s="61"/>
      <c r="E699" s="26"/>
      <c r="F699" s="61"/>
      <c r="G699" s="61"/>
    </row>
    <row r="700" spans="1:7">
      <c r="A700" s="6" t="s">
        <v>232</v>
      </c>
      <c r="B700" s="6" t="s">
        <v>311</v>
      </c>
      <c r="C700" s="25">
        <v>21.475324630737305</v>
      </c>
      <c r="D700" s="61"/>
      <c r="E700" s="26"/>
      <c r="F700" s="61"/>
      <c r="G700" s="61"/>
    </row>
    <row r="701" spans="1:7">
      <c r="A701" s="6" t="s">
        <v>248</v>
      </c>
      <c r="B701" s="6" t="s">
        <v>311</v>
      </c>
      <c r="C701" s="25">
        <v>22.879777908325195</v>
      </c>
      <c r="D701" s="61">
        <f t="shared" ref="D701" si="514">AVERAGE(C701:C703)</f>
        <v>22.702893575032551</v>
      </c>
      <c r="E701" s="61">
        <f>D701-LOG(10,2)</f>
        <v>19.380965480145189</v>
      </c>
      <c r="F701" s="74"/>
      <c r="G701" s="74"/>
    </row>
    <row r="702" spans="1:7">
      <c r="A702" s="6" t="s">
        <v>249</v>
      </c>
      <c r="B702" s="6" t="s">
        <v>311</v>
      </c>
      <c r="C702" s="25">
        <v>22.800682067871094</v>
      </c>
      <c r="D702" s="61"/>
      <c r="E702" s="61"/>
      <c r="F702" s="74"/>
      <c r="G702" s="74"/>
    </row>
    <row r="703" spans="1:7">
      <c r="A703" s="6" t="s">
        <v>250</v>
      </c>
      <c r="B703" s="6" t="s">
        <v>311</v>
      </c>
      <c r="C703" s="25">
        <v>22.428220748901367</v>
      </c>
      <c r="D703" s="61"/>
      <c r="E703" s="61"/>
      <c r="F703" s="74"/>
      <c r="G703" s="74"/>
    </row>
    <row r="704" spans="1:7">
      <c r="A704" s="6" t="s">
        <v>263</v>
      </c>
      <c r="B704" s="6" t="s">
        <v>311</v>
      </c>
      <c r="C704" s="25">
        <v>23.300563812255859</v>
      </c>
      <c r="D704" s="61">
        <f t="shared" ref="D704" si="515">AVERAGE(C704:C706)</f>
        <v>23.286984761555988</v>
      </c>
      <c r="E704" s="61">
        <f>D704-LOG(10,2)</f>
        <v>19.965056666668627</v>
      </c>
      <c r="F704" s="74"/>
      <c r="G704" s="74"/>
    </row>
    <row r="705" spans="1:7">
      <c r="A705" s="6" t="s">
        <v>264</v>
      </c>
      <c r="B705" s="6" t="s">
        <v>311</v>
      </c>
      <c r="C705" s="25">
        <v>23.057025909423828</v>
      </c>
      <c r="D705" s="61"/>
      <c r="E705" s="61"/>
      <c r="F705" s="74"/>
      <c r="G705" s="74"/>
    </row>
    <row r="706" spans="1:7">
      <c r="A706" s="6" t="s">
        <v>265</v>
      </c>
      <c r="B706" s="6" t="s">
        <v>311</v>
      </c>
      <c r="C706" s="25">
        <v>23.503364562988281</v>
      </c>
      <c r="D706" s="61"/>
      <c r="E706" s="61"/>
      <c r="F706" s="74"/>
      <c r="G706" s="74"/>
    </row>
    <row r="707" spans="1:7">
      <c r="A707" s="6" t="s">
        <v>278</v>
      </c>
      <c r="B707" s="6" t="s">
        <v>311</v>
      </c>
      <c r="C707" s="25">
        <v>22.526945114135742</v>
      </c>
      <c r="D707" s="61">
        <f t="shared" ref="D707" si="516">AVERAGE(C707:C709)</f>
        <v>23.704020818074543</v>
      </c>
      <c r="E707" s="61">
        <f>D707-LOG(10,2)</f>
        <v>20.382092723187181</v>
      </c>
      <c r="F707" s="74"/>
      <c r="G707" s="74"/>
    </row>
    <row r="708" spans="1:7">
      <c r="A708" s="6" t="s">
        <v>279</v>
      </c>
      <c r="B708" s="6" t="s">
        <v>311</v>
      </c>
      <c r="C708" s="25">
        <v>24.044137954711914</v>
      </c>
      <c r="D708" s="61"/>
      <c r="E708" s="61"/>
      <c r="F708" s="74"/>
      <c r="G708" s="74"/>
    </row>
    <row r="709" spans="1:7">
      <c r="A709" s="6" t="s">
        <v>280</v>
      </c>
      <c r="B709" s="6" t="s">
        <v>311</v>
      </c>
      <c r="C709" s="25">
        <v>24.540979385375977</v>
      </c>
      <c r="D709" s="61"/>
      <c r="E709" s="61"/>
      <c r="F709" s="74"/>
      <c r="G709" s="74"/>
    </row>
    <row r="710" spans="1:7">
      <c r="A710" s="6" t="s">
        <v>293</v>
      </c>
      <c r="B710" s="6" t="s">
        <v>311</v>
      </c>
      <c r="C710" s="25">
        <v>23.466808319091797</v>
      </c>
      <c r="D710" s="61">
        <f t="shared" ref="D710" si="517">AVERAGE(C710:C712)</f>
        <v>23.356371561686199</v>
      </c>
      <c r="E710" s="61">
        <f>D710-LOG(10,2)</f>
        <v>20.034443466798837</v>
      </c>
      <c r="F710" s="74"/>
      <c r="G710" s="74"/>
    </row>
    <row r="711" spans="1:7">
      <c r="A711" s="6" t="s">
        <v>294</v>
      </c>
      <c r="B711" s="6" t="s">
        <v>311</v>
      </c>
      <c r="C711" s="25">
        <v>23.117654800415039</v>
      </c>
      <c r="D711" s="61"/>
      <c r="E711" s="61"/>
      <c r="F711" s="74"/>
      <c r="G711" s="74"/>
    </row>
    <row r="712" spans="1:7">
      <c r="A712" s="6" t="s">
        <v>295</v>
      </c>
      <c r="B712" s="6" t="s">
        <v>311</v>
      </c>
      <c r="C712" s="25">
        <v>23.484651565551758</v>
      </c>
      <c r="D712" s="61"/>
      <c r="E712" s="61"/>
      <c r="F712" s="74"/>
      <c r="G712" s="74"/>
    </row>
    <row r="713" spans="1:7">
      <c r="A713" s="6" t="s">
        <v>188</v>
      </c>
      <c r="B713" s="6" t="s">
        <v>311</v>
      </c>
      <c r="C713" s="25">
        <v>22.003936767578125</v>
      </c>
      <c r="D713" s="61">
        <f t="shared" ref="D713" si="518">AVERAGE(C713:C715)</f>
        <v>22.126484553019207</v>
      </c>
      <c r="E713" s="61">
        <f>D713-LOG(10,2)</f>
        <v>18.804556458131845</v>
      </c>
      <c r="F713" s="74"/>
      <c r="G713" s="74"/>
    </row>
    <row r="714" spans="1:7">
      <c r="A714" s="6" t="s">
        <v>189</v>
      </c>
      <c r="B714" s="6" t="s">
        <v>311</v>
      </c>
      <c r="C714" s="25">
        <v>22.197896957397461</v>
      </c>
      <c r="D714" s="61"/>
      <c r="E714" s="61"/>
      <c r="F714" s="74"/>
      <c r="G714" s="74"/>
    </row>
    <row r="715" spans="1:7">
      <c r="A715" s="6" t="s">
        <v>190</v>
      </c>
      <c r="B715" s="6" t="s">
        <v>311</v>
      </c>
      <c r="C715" s="25">
        <v>22.177619934082031</v>
      </c>
      <c r="D715" s="61"/>
      <c r="E715" s="61"/>
      <c r="F715" s="74"/>
      <c r="G715" s="74"/>
    </row>
    <row r="716" spans="1:7">
      <c r="A716" s="6" t="s">
        <v>203</v>
      </c>
      <c r="B716" s="6" t="s">
        <v>311</v>
      </c>
      <c r="C716" s="25">
        <v>20.688468933105469</v>
      </c>
      <c r="D716" s="61">
        <f t="shared" ref="D716" si="519">AVERAGE(C716:C718)</f>
        <v>22.244795481363933</v>
      </c>
      <c r="E716" s="61">
        <f>D716-LOG(10,2)</f>
        <v>18.922867386476572</v>
      </c>
      <c r="F716" s="74"/>
      <c r="G716" s="74"/>
    </row>
    <row r="717" spans="1:7">
      <c r="A717" s="6" t="s">
        <v>204</v>
      </c>
      <c r="B717" s="6" t="s">
        <v>311</v>
      </c>
      <c r="C717" s="25">
        <v>22.911582946777344</v>
      </c>
      <c r="D717" s="61"/>
      <c r="E717" s="61"/>
      <c r="F717" s="74"/>
      <c r="G717" s="74"/>
    </row>
    <row r="718" spans="1:7">
      <c r="A718" s="6" t="s">
        <v>205</v>
      </c>
      <c r="B718" s="6" t="s">
        <v>311</v>
      </c>
      <c r="C718" s="25">
        <v>23.134334564208984</v>
      </c>
      <c r="D718" s="61"/>
      <c r="E718" s="61"/>
      <c r="F718" s="74"/>
      <c r="G718" s="74"/>
    </row>
    <row r="719" spans="1:7">
      <c r="A719" s="6" t="s">
        <v>218</v>
      </c>
      <c r="B719" s="6" t="s">
        <v>311</v>
      </c>
      <c r="C719" s="25">
        <v>22.91545295715332</v>
      </c>
      <c r="D719" s="61">
        <f t="shared" ref="D719" si="520">AVERAGE(C719:C721)</f>
        <v>22.870279312133789</v>
      </c>
      <c r="E719" s="61">
        <f>D719-LOG(10,2)</f>
        <v>19.548351217246427</v>
      </c>
      <c r="F719" s="74"/>
      <c r="G719" s="74"/>
    </row>
    <row r="720" spans="1:7">
      <c r="A720" s="6" t="s">
        <v>219</v>
      </c>
      <c r="B720" s="6" t="s">
        <v>311</v>
      </c>
      <c r="C720" s="25">
        <v>22.820552825927734</v>
      </c>
      <c r="D720" s="61"/>
      <c r="E720" s="61"/>
      <c r="F720" s="74"/>
      <c r="G720" s="74"/>
    </row>
    <row r="721" spans="1:7">
      <c r="A721" s="6" t="s">
        <v>220</v>
      </c>
      <c r="B721" s="6" t="s">
        <v>311</v>
      </c>
      <c r="C721" s="25">
        <v>22.874832153320312</v>
      </c>
      <c r="D721" s="61"/>
      <c r="E721" s="61"/>
      <c r="F721" s="74"/>
      <c r="G721" s="74"/>
    </row>
    <row r="722" spans="1:7">
      <c r="A722" s="6" t="s">
        <v>233</v>
      </c>
      <c r="B722" s="6" t="s">
        <v>311</v>
      </c>
      <c r="C722" s="25">
        <v>22.681495666503906</v>
      </c>
      <c r="D722" s="61">
        <f t="shared" ref="D722" si="521">AVERAGE(C722:C724)</f>
        <v>22.83179537455241</v>
      </c>
      <c r="E722" s="61">
        <f>D722-LOG(10,2)</f>
        <v>19.509867279665048</v>
      </c>
      <c r="F722" s="74"/>
      <c r="G722" s="74"/>
    </row>
    <row r="723" spans="1:7">
      <c r="A723" s="6" t="s">
        <v>234</v>
      </c>
      <c r="B723" s="6" t="s">
        <v>311</v>
      </c>
      <c r="C723" s="25">
        <v>22.777769088745117</v>
      </c>
      <c r="D723" s="61"/>
      <c r="E723" s="61"/>
      <c r="F723" s="74"/>
      <c r="G723" s="74"/>
    </row>
    <row r="724" spans="1:7">
      <c r="A724" s="6" t="s">
        <v>235</v>
      </c>
      <c r="B724" s="6" t="s">
        <v>311</v>
      </c>
      <c r="C724" s="25">
        <v>23.036121368408203</v>
      </c>
      <c r="D724" s="61"/>
      <c r="E724" s="61"/>
      <c r="F724" s="74"/>
      <c r="G724" s="74"/>
    </row>
    <row r="725" spans="1:7">
      <c r="A725" s="6" t="s">
        <v>257</v>
      </c>
      <c r="B725" s="6" t="s">
        <v>312</v>
      </c>
      <c r="C725" s="25">
        <v>40</v>
      </c>
      <c r="D725" s="61">
        <f t="shared" ref="D725:D788" si="522">AVERAGE(C725:C727)</f>
        <v>40</v>
      </c>
      <c r="E725" s="26"/>
      <c r="F725" s="61">
        <f>E821-D725</f>
        <v>-20.794188887937491</v>
      </c>
      <c r="G725" s="61">
        <f t="shared" ref="G725" si="523">100*2^(F725)</f>
        <v>5.4995278948462065E-5</v>
      </c>
    </row>
    <row r="726" spans="1:7">
      <c r="A726" s="6" t="s">
        <v>258</v>
      </c>
      <c r="B726" s="6" t="s">
        <v>312</v>
      </c>
      <c r="C726" s="6">
        <v>40</v>
      </c>
      <c r="D726" s="61"/>
      <c r="E726" s="26"/>
      <c r="F726" s="61"/>
      <c r="G726" s="61"/>
    </row>
    <row r="727" spans="1:7">
      <c r="A727" s="6" t="s">
        <v>259</v>
      </c>
      <c r="B727" s="6" t="s">
        <v>312</v>
      </c>
      <c r="C727" s="6">
        <v>40</v>
      </c>
      <c r="D727" s="61"/>
      <c r="E727" s="26"/>
      <c r="F727" s="61"/>
      <c r="G727" s="61"/>
    </row>
    <row r="728" spans="1:7">
      <c r="A728" s="6" t="s">
        <v>272</v>
      </c>
      <c r="B728" s="6" t="s">
        <v>312</v>
      </c>
      <c r="C728" s="6">
        <v>40</v>
      </c>
      <c r="D728" s="61">
        <f t="shared" si="522"/>
        <v>40</v>
      </c>
      <c r="E728" s="26"/>
      <c r="F728" s="61">
        <f>E824-D728</f>
        <v>-19.591132552488272</v>
      </c>
      <c r="G728" s="61">
        <f t="shared" ref="G728:G791" si="524">100*2^(F728)</f>
        <v>1.2661391936016783E-4</v>
      </c>
    </row>
    <row r="729" spans="1:7">
      <c r="A729" s="6" t="s">
        <v>273</v>
      </c>
      <c r="B729" s="6" t="s">
        <v>312</v>
      </c>
      <c r="C729" s="6">
        <v>40</v>
      </c>
      <c r="D729" s="61"/>
      <c r="E729" s="26"/>
      <c r="F729" s="61"/>
      <c r="G729" s="61"/>
    </row>
    <row r="730" spans="1:7">
      <c r="A730" s="6" t="s">
        <v>274</v>
      </c>
      <c r="B730" s="6" t="s">
        <v>312</v>
      </c>
      <c r="C730" s="6">
        <v>40</v>
      </c>
      <c r="D730" s="61"/>
      <c r="E730" s="26"/>
      <c r="F730" s="61"/>
      <c r="G730" s="61"/>
    </row>
    <row r="731" spans="1:7">
      <c r="A731" s="6" t="s">
        <v>287</v>
      </c>
      <c r="B731" s="6" t="s">
        <v>312</v>
      </c>
      <c r="C731" s="6">
        <v>40</v>
      </c>
      <c r="D731" s="61">
        <f t="shared" si="522"/>
        <v>40</v>
      </c>
      <c r="E731" s="26"/>
      <c r="F731" s="61">
        <f>E827-D731</f>
        <v>-20.33744183288378</v>
      </c>
      <c r="G731" s="61">
        <f t="shared" si="524"/>
        <v>7.547792864487707E-5</v>
      </c>
    </row>
    <row r="732" spans="1:7">
      <c r="A732" s="6" t="s">
        <v>288</v>
      </c>
      <c r="B732" s="6" t="s">
        <v>312</v>
      </c>
      <c r="C732" s="6">
        <v>40</v>
      </c>
      <c r="D732" s="61"/>
      <c r="E732" s="26"/>
      <c r="F732" s="61"/>
      <c r="G732" s="61"/>
    </row>
    <row r="733" spans="1:7">
      <c r="A733" s="6" t="s">
        <v>289</v>
      </c>
      <c r="B733" s="6" t="s">
        <v>312</v>
      </c>
      <c r="C733" s="6">
        <v>40</v>
      </c>
      <c r="D733" s="61"/>
      <c r="E733" s="26"/>
      <c r="F733" s="61"/>
      <c r="G733" s="61"/>
    </row>
    <row r="734" spans="1:7">
      <c r="A734" s="6" t="s">
        <v>302</v>
      </c>
      <c r="B734" s="6" t="s">
        <v>312</v>
      </c>
      <c r="C734" s="6">
        <v>40</v>
      </c>
      <c r="D734" s="61">
        <f t="shared" si="522"/>
        <v>40</v>
      </c>
      <c r="E734" s="26"/>
      <c r="F734" s="61">
        <f>E830-D734</f>
        <v>-19.96502692606412</v>
      </c>
      <c r="G734" s="61">
        <f t="shared" si="524"/>
        <v>9.7707529179002313E-5</v>
      </c>
    </row>
    <row r="735" spans="1:7">
      <c r="A735" s="6" t="s">
        <v>303</v>
      </c>
      <c r="B735" s="6" t="s">
        <v>312</v>
      </c>
      <c r="C735" s="6">
        <v>40</v>
      </c>
      <c r="D735" s="61"/>
      <c r="E735" s="26"/>
      <c r="F735" s="61"/>
      <c r="G735" s="61"/>
    </row>
    <row r="736" spans="1:7">
      <c r="A736" s="6" t="s">
        <v>304</v>
      </c>
      <c r="B736" s="6" t="s">
        <v>312</v>
      </c>
      <c r="C736" s="6">
        <v>40</v>
      </c>
      <c r="D736" s="61"/>
      <c r="E736" s="26"/>
      <c r="F736" s="61"/>
      <c r="G736" s="61"/>
    </row>
    <row r="737" spans="1:7">
      <c r="A737" s="6" t="s">
        <v>197</v>
      </c>
      <c r="B737" s="6" t="s">
        <v>312</v>
      </c>
      <c r="C737" s="25">
        <v>23.593719482421875</v>
      </c>
      <c r="D737" s="61">
        <f t="shared" si="522"/>
        <v>29.806880950927734</v>
      </c>
      <c r="E737" s="26"/>
      <c r="F737" s="61">
        <f>E833-D737</f>
        <v>-5.2664293359355376</v>
      </c>
      <c r="G737" s="61">
        <f t="shared" si="524"/>
        <v>2.5980457821457774</v>
      </c>
    </row>
    <row r="738" spans="1:7">
      <c r="A738" s="6" t="s">
        <v>198</v>
      </c>
      <c r="B738" s="6" t="s">
        <v>312</v>
      </c>
      <c r="C738" s="25">
        <v>35.606613159179688</v>
      </c>
      <c r="D738" s="61"/>
      <c r="E738" s="26"/>
      <c r="F738" s="61"/>
      <c r="G738" s="61"/>
    </row>
    <row r="739" spans="1:7">
      <c r="A739" s="6" t="s">
        <v>199</v>
      </c>
      <c r="B739" s="6" t="s">
        <v>312</v>
      </c>
      <c r="C739" s="25">
        <v>30.220310211181641</v>
      </c>
      <c r="D739" s="61"/>
      <c r="E739" s="26"/>
      <c r="F739" s="61"/>
      <c r="G739" s="61"/>
    </row>
    <row r="740" spans="1:7">
      <c r="A740" s="6" t="s">
        <v>212</v>
      </c>
      <c r="B740" s="6" t="s">
        <v>312</v>
      </c>
      <c r="C740" s="6">
        <v>40</v>
      </c>
      <c r="D740" s="61">
        <f t="shared" si="522"/>
        <v>40</v>
      </c>
      <c r="E740" s="26"/>
      <c r="F740" s="61">
        <f>E836-D740</f>
        <v>-20.696398487750319</v>
      </c>
      <c r="G740" s="61">
        <f t="shared" si="524"/>
        <v>5.8852274638643423E-5</v>
      </c>
    </row>
    <row r="741" spans="1:7">
      <c r="A741" s="6" t="s">
        <v>213</v>
      </c>
      <c r="B741" s="6" t="s">
        <v>312</v>
      </c>
      <c r="C741" s="6">
        <v>40</v>
      </c>
      <c r="D741" s="61"/>
      <c r="E741" s="26"/>
      <c r="F741" s="61"/>
      <c r="G741" s="61"/>
    </row>
    <row r="742" spans="1:7">
      <c r="A742" s="6" t="s">
        <v>214</v>
      </c>
      <c r="B742" s="6" t="s">
        <v>312</v>
      </c>
      <c r="C742" s="6">
        <v>40</v>
      </c>
      <c r="D742" s="61"/>
      <c r="E742" s="26"/>
      <c r="F742" s="61"/>
      <c r="G742" s="61"/>
    </row>
    <row r="743" spans="1:7">
      <c r="A743" s="6" t="s">
        <v>227</v>
      </c>
      <c r="B743" s="6" t="s">
        <v>312</v>
      </c>
      <c r="C743" s="6">
        <v>40</v>
      </c>
      <c r="D743" s="61">
        <f t="shared" si="522"/>
        <v>40</v>
      </c>
      <c r="E743" s="26"/>
      <c r="F743" s="61">
        <f>E839-D743</f>
        <v>-20.841169427895174</v>
      </c>
      <c r="G743" s="61">
        <f t="shared" si="524"/>
        <v>5.3233234792234561E-5</v>
      </c>
    </row>
    <row r="744" spans="1:7">
      <c r="A744" s="6" t="s">
        <v>228</v>
      </c>
      <c r="B744" s="6" t="s">
        <v>312</v>
      </c>
      <c r="C744" s="6">
        <v>40</v>
      </c>
      <c r="D744" s="61"/>
      <c r="E744" s="26"/>
      <c r="F744" s="61"/>
      <c r="G744" s="61"/>
    </row>
    <row r="745" spans="1:7">
      <c r="A745" s="6" t="s">
        <v>229</v>
      </c>
      <c r="B745" s="6" t="s">
        <v>312</v>
      </c>
      <c r="C745" s="6">
        <v>40</v>
      </c>
      <c r="D745" s="61"/>
      <c r="E745" s="26"/>
      <c r="F745" s="61"/>
      <c r="G745" s="61"/>
    </row>
    <row r="746" spans="1:7">
      <c r="A746" s="6" t="s">
        <v>242</v>
      </c>
      <c r="B746" s="6" t="s">
        <v>312</v>
      </c>
      <c r="C746" s="6">
        <v>40</v>
      </c>
      <c r="D746" s="61">
        <f t="shared" si="522"/>
        <v>40</v>
      </c>
      <c r="E746" s="26"/>
      <c r="F746" s="61">
        <f>E842-D746</f>
        <v>-20.861592045489576</v>
      </c>
      <c r="G746" s="61">
        <f t="shared" si="524"/>
        <v>5.2484980115627107E-5</v>
      </c>
    </row>
    <row r="747" spans="1:7">
      <c r="A747" s="6" t="s">
        <v>243</v>
      </c>
      <c r="B747" s="6" t="s">
        <v>312</v>
      </c>
      <c r="C747" s="6">
        <v>40</v>
      </c>
      <c r="D747" s="61"/>
      <c r="E747" s="26"/>
      <c r="F747" s="61"/>
      <c r="G747" s="61"/>
    </row>
    <row r="748" spans="1:7">
      <c r="A748" s="6" t="s">
        <v>244</v>
      </c>
      <c r="B748" s="6" t="s">
        <v>312</v>
      </c>
      <c r="C748" s="6">
        <v>40</v>
      </c>
      <c r="D748" s="61"/>
      <c r="E748" s="26"/>
      <c r="F748" s="61"/>
      <c r="G748" s="61"/>
    </row>
    <row r="749" spans="1:7">
      <c r="A749" s="6" t="s">
        <v>251</v>
      </c>
      <c r="B749" s="6" t="s">
        <v>312</v>
      </c>
      <c r="C749" s="25"/>
      <c r="D749" s="61">
        <f t="shared" si="522"/>
        <v>34.460048675537109</v>
      </c>
      <c r="E749" s="26"/>
      <c r="F749" s="61">
        <f>E821-D749</f>
        <v>-15.2542375634746</v>
      </c>
      <c r="G749" s="61">
        <f t="shared" si="524"/>
        <v>2.5586856438018757E-3</v>
      </c>
    </row>
    <row r="750" spans="1:7">
      <c r="A750" s="6" t="s">
        <v>252</v>
      </c>
      <c r="B750" s="6" t="s">
        <v>312</v>
      </c>
      <c r="C750" s="25">
        <v>34.1627197265625</v>
      </c>
      <c r="D750" s="61"/>
      <c r="E750" s="26"/>
      <c r="F750" s="61"/>
      <c r="G750" s="61"/>
    </row>
    <row r="751" spans="1:7">
      <c r="A751" s="6" t="s">
        <v>253</v>
      </c>
      <c r="B751" s="6" t="s">
        <v>312</v>
      </c>
      <c r="C751" s="25">
        <v>34.757377624511719</v>
      </c>
      <c r="D751" s="61"/>
      <c r="E751" s="26"/>
      <c r="F751" s="61"/>
      <c r="G751" s="61"/>
    </row>
    <row r="752" spans="1:7">
      <c r="A752" s="6" t="s">
        <v>266</v>
      </c>
      <c r="B752" s="6" t="s">
        <v>312</v>
      </c>
      <c r="C752" s="6">
        <v>40</v>
      </c>
      <c r="D752" s="61">
        <f t="shared" si="522"/>
        <v>40</v>
      </c>
      <c r="E752" s="26"/>
      <c r="F752" s="61">
        <f>E824-D752</f>
        <v>-19.591132552488272</v>
      </c>
      <c r="G752" s="61">
        <f t="shared" si="524"/>
        <v>1.2661391936016783E-4</v>
      </c>
    </row>
    <row r="753" spans="1:7">
      <c r="A753" s="6" t="s">
        <v>267</v>
      </c>
      <c r="B753" s="6" t="s">
        <v>312</v>
      </c>
      <c r="C753" s="6">
        <v>40</v>
      </c>
      <c r="D753" s="61"/>
      <c r="E753" s="26"/>
      <c r="F753" s="61"/>
      <c r="G753" s="61"/>
    </row>
    <row r="754" spans="1:7">
      <c r="A754" s="6" t="s">
        <v>268</v>
      </c>
      <c r="B754" s="6" t="s">
        <v>312</v>
      </c>
      <c r="C754" s="6">
        <v>40</v>
      </c>
      <c r="D754" s="61"/>
      <c r="E754" s="26"/>
      <c r="F754" s="61"/>
      <c r="G754" s="61"/>
    </row>
    <row r="755" spans="1:7">
      <c r="A755" s="6" t="s">
        <v>281</v>
      </c>
      <c r="B755" s="6" t="s">
        <v>312</v>
      </c>
      <c r="C755" s="6">
        <v>40</v>
      </c>
      <c r="D755" s="61">
        <f t="shared" si="522"/>
        <v>40</v>
      </c>
      <c r="E755" s="26"/>
      <c r="F755" s="61">
        <f>E827-D755</f>
        <v>-20.33744183288378</v>
      </c>
      <c r="G755" s="61">
        <f t="shared" si="524"/>
        <v>7.547792864487707E-5</v>
      </c>
    </row>
    <row r="756" spans="1:7">
      <c r="A756" s="6" t="s">
        <v>282</v>
      </c>
      <c r="B756" s="6" t="s">
        <v>312</v>
      </c>
      <c r="C756" s="6">
        <v>40</v>
      </c>
      <c r="D756" s="61"/>
      <c r="E756" s="26"/>
      <c r="F756" s="61"/>
      <c r="G756" s="61"/>
    </row>
    <row r="757" spans="1:7">
      <c r="A757" s="6" t="s">
        <v>283</v>
      </c>
      <c r="B757" s="6" t="s">
        <v>312</v>
      </c>
      <c r="C757" s="6">
        <v>40</v>
      </c>
      <c r="D757" s="61"/>
      <c r="E757" s="26"/>
      <c r="F757" s="61"/>
      <c r="G757" s="61"/>
    </row>
    <row r="758" spans="1:7">
      <c r="A758" s="6" t="s">
        <v>296</v>
      </c>
      <c r="B758" s="6" t="s">
        <v>312</v>
      </c>
      <c r="C758" s="6">
        <v>40</v>
      </c>
      <c r="D758" s="61">
        <f t="shared" si="522"/>
        <v>40</v>
      </c>
      <c r="E758" s="26"/>
      <c r="F758" s="61">
        <f>E830-D758</f>
        <v>-19.96502692606412</v>
      </c>
      <c r="G758" s="61">
        <f t="shared" si="524"/>
        <v>9.7707529179002313E-5</v>
      </c>
    </row>
    <row r="759" spans="1:7">
      <c r="A759" s="6" t="s">
        <v>297</v>
      </c>
      <c r="B759" s="6" t="s">
        <v>312</v>
      </c>
      <c r="C759" s="6">
        <v>40</v>
      </c>
      <c r="D759" s="61"/>
      <c r="E759" s="26"/>
      <c r="F759" s="61"/>
      <c r="G759" s="61"/>
    </row>
    <row r="760" spans="1:7">
      <c r="A760" s="6" t="s">
        <v>298</v>
      </c>
      <c r="B760" s="6" t="s">
        <v>312</v>
      </c>
      <c r="C760" s="6">
        <v>40</v>
      </c>
      <c r="D760" s="61"/>
      <c r="E760" s="26"/>
      <c r="F760" s="61"/>
      <c r="G760" s="61"/>
    </row>
    <row r="761" spans="1:7">
      <c r="A761" s="6" t="s">
        <v>191</v>
      </c>
      <c r="B761" s="6" t="s">
        <v>312</v>
      </c>
      <c r="C761" s="25"/>
      <c r="D761" s="61">
        <f t="shared" si="522"/>
        <v>32.904397964477539</v>
      </c>
      <c r="E761" s="26"/>
      <c r="F761" s="61">
        <f>E833-D761</f>
        <v>-8.3639463494853423</v>
      </c>
      <c r="G761" s="61">
        <f t="shared" si="524"/>
        <v>0.30352975173314256</v>
      </c>
    </row>
    <row r="762" spans="1:7">
      <c r="A762" s="6" t="s">
        <v>192</v>
      </c>
      <c r="B762" s="6" t="s">
        <v>312</v>
      </c>
      <c r="C762" s="25">
        <v>32.014247894287109</v>
      </c>
      <c r="D762" s="61"/>
      <c r="E762" s="26"/>
      <c r="F762" s="61"/>
      <c r="G762" s="61"/>
    </row>
    <row r="763" spans="1:7">
      <c r="A763" s="6" t="s">
        <v>193</v>
      </c>
      <c r="B763" s="6" t="s">
        <v>312</v>
      </c>
      <c r="C763" s="25">
        <v>33.794548034667969</v>
      </c>
      <c r="D763" s="61"/>
      <c r="E763" s="26"/>
      <c r="F763" s="61"/>
      <c r="G763" s="61"/>
    </row>
    <row r="764" spans="1:7">
      <c r="A764" s="6" t="s">
        <v>206</v>
      </c>
      <c r="B764" s="6" t="s">
        <v>312</v>
      </c>
      <c r="C764" s="25">
        <v>33.991291046142578</v>
      </c>
      <c r="D764" s="61">
        <f t="shared" si="522"/>
        <v>34.56953557332357</v>
      </c>
      <c r="E764" s="26"/>
      <c r="F764" s="61">
        <f>E836-D764</f>
        <v>-15.265934061073889</v>
      </c>
      <c r="G764" s="61">
        <f t="shared" si="524"/>
        <v>2.5380252345219897E-3</v>
      </c>
    </row>
    <row r="765" spans="1:7">
      <c r="A765" s="6" t="s">
        <v>207</v>
      </c>
      <c r="B765" s="6" t="s">
        <v>312</v>
      </c>
      <c r="C765" s="25">
        <v>34.816905975341797</v>
      </c>
      <c r="D765" s="61"/>
      <c r="E765" s="26"/>
      <c r="F765" s="61"/>
      <c r="G765" s="61"/>
    </row>
    <row r="766" spans="1:7">
      <c r="A766" s="6" t="s">
        <v>208</v>
      </c>
      <c r="B766" s="6" t="s">
        <v>312</v>
      </c>
      <c r="C766" s="25">
        <v>34.900409698486328</v>
      </c>
      <c r="D766" s="61"/>
      <c r="E766" s="26"/>
      <c r="F766" s="61"/>
      <c r="G766" s="61"/>
    </row>
    <row r="767" spans="1:7">
      <c r="A767" s="6" t="s">
        <v>221</v>
      </c>
      <c r="B767" s="6" t="s">
        <v>312</v>
      </c>
      <c r="C767" s="25">
        <v>36.954246520996094</v>
      </c>
      <c r="D767" s="61">
        <f t="shared" si="522"/>
        <v>37.343425750732422</v>
      </c>
      <c r="E767" s="26"/>
      <c r="F767" s="61">
        <f>E839-D767</f>
        <v>-18.184595178627596</v>
      </c>
      <c r="G767" s="61">
        <f t="shared" si="524"/>
        <v>3.3565366393441861E-4</v>
      </c>
    </row>
    <row r="768" spans="1:7">
      <c r="A768" s="6" t="s">
        <v>222</v>
      </c>
      <c r="B768" s="6" t="s">
        <v>312</v>
      </c>
      <c r="C768" s="25">
        <v>37.73260498046875</v>
      </c>
      <c r="D768" s="61"/>
      <c r="E768" s="26"/>
      <c r="F768" s="61"/>
      <c r="G768" s="61"/>
    </row>
    <row r="769" spans="1:7">
      <c r="A769" s="6" t="s">
        <v>223</v>
      </c>
      <c r="B769" s="6" t="s">
        <v>312</v>
      </c>
      <c r="D769" s="61"/>
      <c r="E769" s="26"/>
      <c r="F769" s="61"/>
      <c r="G769" s="61"/>
    </row>
    <row r="770" spans="1:7">
      <c r="A770" s="6" t="s">
        <v>236</v>
      </c>
      <c r="B770" s="6" t="s">
        <v>312</v>
      </c>
      <c r="C770" s="6">
        <v>40</v>
      </c>
      <c r="D770" s="61">
        <f t="shared" si="522"/>
        <v>40</v>
      </c>
      <c r="E770" s="26"/>
      <c r="F770" s="61">
        <f>E842-D770</f>
        <v>-20.861592045489576</v>
      </c>
      <c r="G770" s="61">
        <f t="shared" si="524"/>
        <v>5.2484980115627107E-5</v>
      </c>
    </row>
    <row r="771" spans="1:7">
      <c r="A771" s="6" t="s">
        <v>237</v>
      </c>
      <c r="B771" s="6" t="s">
        <v>312</v>
      </c>
      <c r="C771" s="6">
        <v>40</v>
      </c>
      <c r="D771" s="61"/>
      <c r="E771" s="26"/>
      <c r="F771" s="61"/>
      <c r="G771" s="61"/>
    </row>
    <row r="772" spans="1:7">
      <c r="A772" s="6" t="s">
        <v>238</v>
      </c>
      <c r="B772" s="6" t="s">
        <v>312</v>
      </c>
      <c r="C772" s="6">
        <v>40</v>
      </c>
      <c r="D772" s="61"/>
      <c r="E772" s="26"/>
      <c r="F772" s="61"/>
      <c r="G772" s="61"/>
    </row>
    <row r="773" spans="1:7">
      <c r="A773" s="6" t="s">
        <v>254</v>
      </c>
      <c r="B773" s="6" t="s">
        <v>312</v>
      </c>
      <c r="C773" s="25"/>
      <c r="D773" s="61">
        <f t="shared" si="522"/>
        <v>28.539694786071777</v>
      </c>
      <c r="E773" s="26"/>
      <c r="F773" s="61">
        <f>E821-D773</f>
        <v>-9.3338836740092681</v>
      </c>
      <c r="G773" s="61">
        <f t="shared" si="524"/>
        <v>0.15496051037050457</v>
      </c>
    </row>
    <row r="774" spans="1:7">
      <c r="A774" s="6" t="s">
        <v>255</v>
      </c>
      <c r="B774" s="6" t="s">
        <v>312</v>
      </c>
      <c r="C774" s="25">
        <v>28.196908950805664</v>
      </c>
      <c r="D774" s="61"/>
      <c r="E774" s="26"/>
      <c r="F774" s="61"/>
      <c r="G774" s="61"/>
    </row>
    <row r="775" spans="1:7">
      <c r="A775" s="6" t="s">
        <v>256</v>
      </c>
      <c r="B775" s="6" t="s">
        <v>312</v>
      </c>
      <c r="C775" s="25">
        <v>28.882480621337891</v>
      </c>
      <c r="D775" s="61"/>
      <c r="E775" s="26"/>
      <c r="F775" s="61"/>
      <c r="G775" s="61"/>
    </row>
    <row r="776" spans="1:7">
      <c r="A776" s="6" t="s">
        <v>269</v>
      </c>
      <c r="B776" s="6" t="s">
        <v>312</v>
      </c>
      <c r="C776" s="25">
        <v>30.178171157836914</v>
      </c>
      <c r="D776" s="61">
        <f t="shared" si="522"/>
        <v>30.743618647257488</v>
      </c>
      <c r="E776" s="26"/>
      <c r="F776" s="61">
        <f>E824-D776</f>
        <v>-10.33475119974576</v>
      </c>
      <c r="G776" s="61">
        <f t="shared" si="524"/>
        <v>7.7433678529555683E-2</v>
      </c>
    </row>
    <row r="777" spans="1:7">
      <c r="A777" s="6" t="s">
        <v>270</v>
      </c>
      <c r="B777" s="6" t="s">
        <v>312</v>
      </c>
      <c r="C777" s="25">
        <v>30.744548797607422</v>
      </c>
      <c r="D777" s="61"/>
      <c r="E777" s="26"/>
      <c r="F777" s="61"/>
      <c r="G777" s="61"/>
    </row>
    <row r="778" spans="1:7">
      <c r="A778" s="6" t="s">
        <v>271</v>
      </c>
      <c r="B778" s="6" t="s">
        <v>312</v>
      </c>
      <c r="C778" s="25">
        <v>31.308135986328125</v>
      </c>
      <c r="D778" s="61"/>
      <c r="E778" s="26"/>
      <c r="F778" s="61"/>
      <c r="G778" s="61"/>
    </row>
    <row r="779" spans="1:7">
      <c r="A779" s="6" t="s">
        <v>284</v>
      </c>
      <c r="B779" s="6" t="s">
        <v>312</v>
      </c>
      <c r="C779" s="25">
        <v>31.301301956176758</v>
      </c>
      <c r="D779" s="61">
        <f t="shared" si="522"/>
        <v>31.008126576741535</v>
      </c>
      <c r="E779" s="26"/>
      <c r="F779" s="61">
        <f>E827-D779</f>
        <v>-11.345568409625315</v>
      </c>
      <c r="G779" s="61">
        <f t="shared" si="524"/>
        <v>3.8427629150106932E-2</v>
      </c>
    </row>
    <row r="780" spans="1:7">
      <c r="A780" s="6" t="s">
        <v>285</v>
      </c>
      <c r="B780" s="6" t="s">
        <v>312</v>
      </c>
      <c r="C780" s="25">
        <v>30.569067001342773</v>
      </c>
      <c r="D780" s="61"/>
      <c r="E780" s="26"/>
      <c r="F780" s="61"/>
      <c r="G780" s="61"/>
    </row>
    <row r="781" spans="1:7">
      <c r="A781" s="6" t="s">
        <v>286</v>
      </c>
      <c r="B781" s="6" t="s">
        <v>312</v>
      </c>
      <c r="C781" s="25">
        <v>31.154010772705078</v>
      </c>
      <c r="D781" s="61"/>
      <c r="E781" s="26"/>
      <c r="F781" s="61"/>
      <c r="G781" s="61"/>
    </row>
    <row r="782" spans="1:7">
      <c r="A782" s="6" t="s">
        <v>299</v>
      </c>
      <c r="B782" s="6" t="s">
        <v>312</v>
      </c>
      <c r="C782" s="25">
        <v>31.686954498291016</v>
      </c>
      <c r="D782" s="61">
        <f t="shared" si="522"/>
        <v>32.38868840535482</v>
      </c>
      <c r="E782" s="26"/>
      <c r="F782" s="61">
        <f>E830-D782</f>
        <v>-12.35371533141894</v>
      </c>
      <c r="G782" s="61">
        <f t="shared" si="524"/>
        <v>1.9105619635982271E-2</v>
      </c>
    </row>
    <row r="783" spans="1:7">
      <c r="A783" s="6" t="s">
        <v>300</v>
      </c>
      <c r="B783" s="6" t="s">
        <v>312</v>
      </c>
      <c r="C783" s="25">
        <v>32.540153503417969</v>
      </c>
      <c r="D783" s="61"/>
      <c r="E783" s="26"/>
      <c r="F783" s="61"/>
      <c r="G783" s="61"/>
    </row>
    <row r="784" spans="1:7">
      <c r="A784" s="6" t="s">
        <v>301</v>
      </c>
      <c r="B784" s="6" t="s">
        <v>312</v>
      </c>
      <c r="C784" s="25">
        <v>32.938957214355469</v>
      </c>
      <c r="D784" s="61"/>
      <c r="E784" s="26"/>
      <c r="F784" s="61"/>
      <c r="G784" s="61"/>
    </row>
    <row r="785" spans="1:7">
      <c r="A785" s="6" t="s">
        <v>194</v>
      </c>
      <c r="B785" s="6" t="s">
        <v>312</v>
      </c>
      <c r="C785" s="25">
        <v>28.168857574462891</v>
      </c>
      <c r="D785" s="61">
        <f t="shared" si="522"/>
        <v>28.606194814046223</v>
      </c>
      <c r="E785" s="26"/>
      <c r="F785" s="61">
        <f>E833-D785</f>
        <v>-4.065743199054026</v>
      </c>
      <c r="G785" s="61">
        <f t="shared" si="524"/>
        <v>5.9715812043333223</v>
      </c>
    </row>
    <row r="786" spans="1:7">
      <c r="A786" s="6" t="s">
        <v>195</v>
      </c>
      <c r="B786" s="6" t="s">
        <v>312</v>
      </c>
      <c r="C786" s="25">
        <v>28.663532257080078</v>
      </c>
      <c r="D786" s="61"/>
      <c r="E786" s="26"/>
      <c r="F786" s="61"/>
      <c r="G786" s="61"/>
    </row>
    <row r="787" spans="1:7">
      <c r="A787" s="6" t="s">
        <v>196</v>
      </c>
      <c r="B787" s="6" t="s">
        <v>312</v>
      </c>
      <c r="C787" s="25">
        <v>28.986194610595703</v>
      </c>
      <c r="D787" s="61"/>
      <c r="E787" s="26"/>
      <c r="F787" s="61"/>
      <c r="G787" s="61"/>
    </row>
    <row r="788" spans="1:7">
      <c r="A788" s="6" t="s">
        <v>209</v>
      </c>
      <c r="B788" s="6" t="s">
        <v>312</v>
      </c>
      <c r="C788" s="25">
        <v>28.646015167236328</v>
      </c>
      <c r="D788" s="61">
        <f t="shared" si="522"/>
        <v>29.331752141316731</v>
      </c>
      <c r="E788" s="26"/>
      <c r="F788" s="61">
        <f>E836-D788</f>
        <v>-10.028150629067049</v>
      </c>
      <c r="G788" s="61">
        <f t="shared" si="524"/>
        <v>9.5769200004777247E-2</v>
      </c>
    </row>
    <row r="789" spans="1:7">
      <c r="A789" s="6" t="s">
        <v>210</v>
      </c>
      <c r="B789" s="6" t="s">
        <v>312</v>
      </c>
      <c r="C789" s="25">
        <v>29.222620010375977</v>
      </c>
      <c r="D789" s="61"/>
      <c r="E789" s="26"/>
      <c r="F789" s="61"/>
      <c r="G789" s="61"/>
    </row>
    <row r="790" spans="1:7">
      <c r="A790" s="6" t="s">
        <v>211</v>
      </c>
      <c r="B790" s="6" t="s">
        <v>312</v>
      </c>
      <c r="C790" s="25">
        <v>30.126621246337891</v>
      </c>
      <c r="D790" s="61"/>
      <c r="E790" s="26"/>
      <c r="F790" s="61"/>
      <c r="G790" s="61"/>
    </row>
    <row r="791" spans="1:7">
      <c r="A791" s="6" t="s">
        <v>224</v>
      </c>
      <c r="B791" s="6" t="s">
        <v>312</v>
      </c>
      <c r="C791" s="25">
        <v>30.635030746459961</v>
      </c>
      <c r="D791" s="61">
        <f t="shared" ref="D791:D842" si="525">AVERAGE(C791:C793)</f>
        <v>30.658598581949871</v>
      </c>
      <c r="E791" s="26"/>
      <c r="F791" s="61">
        <f>E839-D791</f>
        <v>-11.499768009845045</v>
      </c>
      <c r="G791" s="61">
        <f t="shared" si="524"/>
        <v>3.4532250754317283E-2</v>
      </c>
    </row>
    <row r="792" spans="1:7">
      <c r="A792" s="6" t="s">
        <v>225</v>
      </c>
      <c r="B792" s="6" t="s">
        <v>312</v>
      </c>
      <c r="C792" s="25">
        <v>30.526859283447266</v>
      </c>
      <c r="D792" s="61"/>
      <c r="E792" s="26"/>
      <c r="F792" s="61"/>
      <c r="G792" s="61"/>
    </row>
    <row r="793" spans="1:7">
      <c r="A793" s="6" t="s">
        <v>226</v>
      </c>
      <c r="B793" s="6" t="s">
        <v>312</v>
      </c>
      <c r="C793" s="25">
        <v>30.813905715942383</v>
      </c>
      <c r="D793" s="61"/>
      <c r="E793" s="26"/>
      <c r="F793" s="61"/>
      <c r="G793" s="61"/>
    </row>
    <row r="794" spans="1:7">
      <c r="A794" s="6" t="s">
        <v>239</v>
      </c>
      <c r="B794" s="6" t="s">
        <v>312</v>
      </c>
      <c r="C794" s="25">
        <v>31.675416946411133</v>
      </c>
      <c r="D794" s="61">
        <f t="shared" si="525"/>
        <v>31.888373374938965</v>
      </c>
      <c r="E794" s="26"/>
      <c r="F794" s="61">
        <f>E842-D794</f>
        <v>-12.749965420428541</v>
      </c>
      <c r="G794" s="61">
        <f t="shared" ref="G794:G818" si="526">100*2^(F794)</f>
        <v>1.4517036366351368E-2</v>
      </c>
    </row>
    <row r="795" spans="1:7">
      <c r="A795" s="6" t="s">
        <v>240</v>
      </c>
      <c r="B795" s="6" t="s">
        <v>312</v>
      </c>
      <c r="C795" s="25">
        <v>32.101329803466797</v>
      </c>
      <c r="D795" s="61"/>
      <c r="E795" s="26"/>
      <c r="F795" s="61"/>
      <c r="G795" s="61"/>
    </row>
    <row r="796" spans="1:7">
      <c r="A796" s="6" t="s">
        <v>241</v>
      </c>
      <c r="B796" s="6" t="s">
        <v>312</v>
      </c>
      <c r="C796" s="25"/>
      <c r="D796" s="61"/>
      <c r="E796" s="26"/>
      <c r="F796" s="61"/>
      <c r="G796" s="61"/>
    </row>
    <row r="797" spans="1:7">
      <c r="A797" s="6" t="s">
        <v>245</v>
      </c>
      <c r="B797" s="6" t="s">
        <v>312</v>
      </c>
      <c r="C797" s="25">
        <v>21.151403427124023</v>
      </c>
      <c r="D797" s="61">
        <f t="shared" si="525"/>
        <v>21.12127176920573</v>
      </c>
      <c r="E797" s="26"/>
      <c r="F797" s="61">
        <f>E821-D797</f>
        <v>-1.9154606571432211</v>
      </c>
      <c r="G797" s="61">
        <f t="shared" si="526"/>
        <v>26.508727861084363</v>
      </c>
    </row>
    <row r="798" spans="1:7">
      <c r="A798" s="6" t="s">
        <v>246</v>
      </c>
      <c r="B798" s="6" t="s">
        <v>312</v>
      </c>
      <c r="C798" s="25">
        <v>21.060297012329102</v>
      </c>
      <c r="D798" s="61"/>
      <c r="E798" s="26"/>
      <c r="F798" s="61"/>
      <c r="G798" s="61"/>
    </row>
    <row r="799" spans="1:7">
      <c r="A799" s="6" t="s">
        <v>247</v>
      </c>
      <c r="B799" s="6" t="s">
        <v>312</v>
      </c>
      <c r="C799" s="25">
        <v>21.152114868164062</v>
      </c>
      <c r="D799" s="61"/>
      <c r="E799" s="26"/>
      <c r="F799" s="61"/>
      <c r="G799" s="61"/>
    </row>
    <row r="800" spans="1:7">
      <c r="A800" s="6" t="s">
        <v>260</v>
      </c>
      <c r="B800" s="6" t="s">
        <v>312</v>
      </c>
      <c r="C800" s="25">
        <v>21.123918533325195</v>
      </c>
      <c r="D800" s="61">
        <f t="shared" si="525"/>
        <v>21.191952387491863</v>
      </c>
      <c r="E800" s="26"/>
      <c r="F800" s="61">
        <f>E824-D800</f>
        <v>-0.78308493998013518</v>
      </c>
      <c r="G800" s="61">
        <f t="shared" si="526"/>
        <v>58.11228386172084</v>
      </c>
    </row>
    <row r="801" spans="1:7">
      <c r="A801" s="6" t="s">
        <v>261</v>
      </c>
      <c r="B801" s="6" t="s">
        <v>312</v>
      </c>
      <c r="C801" s="25">
        <v>21.23536491394043</v>
      </c>
      <c r="D801" s="61"/>
      <c r="E801" s="26"/>
      <c r="F801" s="61"/>
      <c r="G801" s="61"/>
    </row>
    <row r="802" spans="1:7">
      <c r="A802" s="6" t="s">
        <v>262</v>
      </c>
      <c r="B802" s="6" t="s">
        <v>312</v>
      </c>
      <c r="C802" s="25">
        <v>21.216573715209961</v>
      </c>
      <c r="D802" s="61"/>
      <c r="E802" s="26"/>
      <c r="F802" s="61"/>
      <c r="G802" s="61"/>
    </row>
    <row r="803" spans="1:7">
      <c r="A803" s="6" t="s">
        <v>275</v>
      </c>
      <c r="B803" s="6" t="s">
        <v>312</v>
      </c>
      <c r="C803" s="25">
        <v>21.220003128051758</v>
      </c>
      <c r="D803" s="61">
        <f t="shared" si="525"/>
        <v>21.196873982747395</v>
      </c>
      <c r="E803" s="26"/>
      <c r="F803" s="61">
        <f>E827-D803</f>
        <v>-1.5343158156311745</v>
      </c>
      <c r="G803" s="61">
        <f t="shared" si="526"/>
        <v>34.524302774646408</v>
      </c>
    </row>
    <row r="804" spans="1:7">
      <c r="A804" s="6" t="s">
        <v>276</v>
      </c>
      <c r="B804" s="6" t="s">
        <v>312</v>
      </c>
      <c r="C804" s="25">
        <v>21.15644645690918</v>
      </c>
      <c r="D804" s="61"/>
      <c r="E804" s="26"/>
      <c r="F804" s="61"/>
      <c r="G804" s="61"/>
    </row>
    <row r="805" spans="1:7">
      <c r="A805" s="6" t="s">
        <v>277</v>
      </c>
      <c r="B805" s="6" t="s">
        <v>312</v>
      </c>
      <c r="C805" s="25">
        <v>21.21417236328125</v>
      </c>
      <c r="D805" s="61"/>
      <c r="E805" s="26"/>
      <c r="F805" s="61"/>
      <c r="G805" s="61"/>
    </row>
    <row r="806" spans="1:7">
      <c r="A806" s="6" t="s">
        <v>290</v>
      </c>
      <c r="B806" s="6" t="s">
        <v>312</v>
      </c>
      <c r="C806" s="25">
        <v>21.720212936401367</v>
      </c>
      <c r="D806" s="61">
        <f t="shared" si="525"/>
        <v>21.911399205525715</v>
      </c>
      <c r="E806" s="26"/>
      <c r="F806" s="61">
        <f>E830-D806</f>
        <v>-1.8764261315898345</v>
      </c>
      <c r="G806" s="61">
        <f t="shared" si="526"/>
        <v>27.23575693958167</v>
      </c>
    </row>
    <row r="807" spans="1:7">
      <c r="A807" s="6" t="s">
        <v>291</v>
      </c>
      <c r="B807" s="6" t="s">
        <v>312</v>
      </c>
      <c r="C807" s="25">
        <v>21.811477661132812</v>
      </c>
      <c r="D807" s="61"/>
      <c r="E807" s="26"/>
      <c r="F807" s="61"/>
      <c r="G807" s="61"/>
    </row>
    <row r="808" spans="1:7">
      <c r="A808" s="6" t="s">
        <v>292</v>
      </c>
      <c r="B808" s="6" t="s">
        <v>312</v>
      </c>
      <c r="C808" s="25">
        <v>22.202507019042969</v>
      </c>
      <c r="D808" s="61"/>
      <c r="E808" s="26"/>
      <c r="F808" s="61"/>
      <c r="G808" s="61"/>
    </row>
    <row r="809" spans="1:7">
      <c r="A809" s="6" t="s">
        <v>184</v>
      </c>
      <c r="B809" s="6" t="s">
        <v>312</v>
      </c>
      <c r="C809" s="25">
        <v>20.223171234130859</v>
      </c>
      <c r="D809" s="61">
        <f t="shared" si="525"/>
        <v>19.914906183878582</v>
      </c>
      <c r="E809" s="26"/>
      <c r="F809" s="61">
        <f>E833-D809</f>
        <v>4.6255454311136148</v>
      </c>
      <c r="G809" s="61">
        <f t="shared" si="526"/>
        <v>2468.4703841452892</v>
      </c>
    </row>
    <row r="810" spans="1:7">
      <c r="A810" s="6" t="s">
        <v>186</v>
      </c>
      <c r="B810" s="6" t="s">
        <v>312</v>
      </c>
      <c r="C810" s="25">
        <v>19.414268493652344</v>
      </c>
      <c r="D810" s="61"/>
      <c r="E810" s="26"/>
      <c r="F810" s="61"/>
      <c r="G810" s="61"/>
    </row>
    <row r="811" spans="1:7">
      <c r="A811" s="6" t="s">
        <v>187</v>
      </c>
      <c r="B811" s="6" t="s">
        <v>312</v>
      </c>
      <c r="C811" s="25">
        <v>20.107278823852539</v>
      </c>
      <c r="D811" s="61"/>
      <c r="E811" s="26"/>
      <c r="F811" s="61"/>
      <c r="G811" s="61"/>
    </row>
    <row r="812" spans="1:7">
      <c r="A812" s="6" t="s">
        <v>200</v>
      </c>
      <c r="B812" s="6" t="s">
        <v>312</v>
      </c>
      <c r="C812" s="25">
        <v>20.485437393188477</v>
      </c>
      <c r="D812" s="61">
        <f t="shared" si="525"/>
        <v>20.416922251383465</v>
      </c>
      <c r="E812" s="26"/>
      <c r="F812" s="61">
        <f>E836-D812</f>
        <v>-1.1133207391337834</v>
      </c>
      <c r="G812" s="61">
        <f t="shared" si="526"/>
        <v>46.222886517684316</v>
      </c>
    </row>
    <row r="813" spans="1:7">
      <c r="A813" s="6" t="s">
        <v>201</v>
      </c>
      <c r="B813" s="6" t="s">
        <v>312</v>
      </c>
      <c r="C813" s="25">
        <v>20.397266387939453</v>
      </c>
      <c r="D813" s="61"/>
      <c r="E813" s="26"/>
      <c r="F813" s="61"/>
      <c r="G813" s="61"/>
    </row>
    <row r="814" spans="1:7">
      <c r="A814" s="6" t="s">
        <v>202</v>
      </c>
      <c r="B814" s="6" t="s">
        <v>312</v>
      </c>
      <c r="C814" s="25">
        <v>20.368062973022461</v>
      </c>
      <c r="D814" s="61"/>
      <c r="E814" s="26"/>
      <c r="F814" s="61"/>
      <c r="G814" s="61"/>
    </row>
    <row r="815" spans="1:7">
      <c r="A815" s="6" t="s">
        <v>215</v>
      </c>
      <c r="B815" s="6" t="s">
        <v>312</v>
      </c>
      <c r="C815" s="25">
        <v>20.688997268676758</v>
      </c>
      <c r="D815" s="61">
        <f t="shared" si="525"/>
        <v>20.798533757527668</v>
      </c>
      <c r="E815" s="26"/>
      <c r="F815" s="61">
        <f>E839-D815</f>
        <v>-1.6397031854228423</v>
      </c>
      <c r="G815" s="61">
        <f t="shared" si="526"/>
        <v>32.092249296941212</v>
      </c>
    </row>
    <row r="816" spans="1:7">
      <c r="A816" s="6" t="s">
        <v>216</v>
      </c>
      <c r="B816" s="6" t="s">
        <v>312</v>
      </c>
      <c r="C816" s="25">
        <v>20.850671768188477</v>
      </c>
      <c r="D816" s="61"/>
      <c r="E816" s="26"/>
      <c r="F816" s="61"/>
      <c r="G816" s="61"/>
    </row>
    <row r="817" spans="1:7">
      <c r="A817" s="6" t="s">
        <v>217</v>
      </c>
      <c r="B817" s="6" t="s">
        <v>312</v>
      </c>
      <c r="C817" s="25">
        <v>20.855932235717773</v>
      </c>
      <c r="D817" s="61"/>
      <c r="E817" s="26"/>
      <c r="F817" s="61"/>
      <c r="G817" s="61"/>
    </row>
    <row r="818" spans="1:7">
      <c r="A818" s="6" t="s">
        <v>230</v>
      </c>
      <c r="B818" s="6" t="s">
        <v>312</v>
      </c>
      <c r="C818" s="25">
        <v>20.609525680541992</v>
      </c>
      <c r="D818" s="61">
        <f t="shared" si="525"/>
        <v>20.715576171875</v>
      </c>
      <c r="E818" s="26"/>
      <c r="F818" s="61">
        <f>E842-D818</f>
        <v>-1.5771682173645765</v>
      </c>
      <c r="G818" s="61">
        <f t="shared" si="526"/>
        <v>33.513906860519015</v>
      </c>
    </row>
    <row r="819" spans="1:7">
      <c r="A819" s="6" t="s">
        <v>231</v>
      </c>
      <c r="B819" s="6" t="s">
        <v>312</v>
      </c>
      <c r="C819" s="25">
        <v>20.753231048583984</v>
      </c>
      <c r="D819" s="61"/>
      <c r="E819" s="26"/>
      <c r="F819" s="61"/>
      <c r="G819" s="61"/>
    </row>
    <row r="820" spans="1:7">
      <c r="A820" s="6" t="s">
        <v>232</v>
      </c>
      <c r="B820" s="6" t="s">
        <v>312</v>
      </c>
      <c r="C820" s="25">
        <v>20.783971786499023</v>
      </c>
      <c r="D820" s="61"/>
      <c r="E820" s="26"/>
      <c r="F820" s="61"/>
      <c r="G820" s="61"/>
    </row>
    <row r="821" spans="1:7">
      <c r="A821" s="6" t="s">
        <v>248</v>
      </c>
      <c r="B821" s="6" t="s">
        <v>312</v>
      </c>
      <c r="C821" s="25">
        <v>22.882505416870117</v>
      </c>
      <c r="D821" s="61">
        <f t="shared" si="525"/>
        <v>22.527739206949871</v>
      </c>
      <c r="E821" s="61">
        <f>D821-LOG(10,2)</f>
        <v>19.205811112062509</v>
      </c>
      <c r="F821" s="26"/>
      <c r="G821" s="26"/>
    </row>
    <row r="822" spans="1:7">
      <c r="A822" s="6" t="s">
        <v>249</v>
      </c>
      <c r="B822" s="6" t="s">
        <v>312</v>
      </c>
      <c r="C822" s="25">
        <v>22.545011520385742</v>
      </c>
      <c r="D822" s="61"/>
      <c r="E822" s="61"/>
      <c r="F822" s="26"/>
      <c r="G822" s="26"/>
    </row>
    <row r="823" spans="1:7">
      <c r="A823" s="6" t="s">
        <v>250</v>
      </c>
      <c r="B823" s="6" t="s">
        <v>312</v>
      </c>
      <c r="C823" s="25">
        <v>22.15570068359375</v>
      </c>
      <c r="D823" s="61"/>
      <c r="E823" s="61"/>
      <c r="F823" s="26"/>
      <c r="G823" s="26"/>
    </row>
    <row r="824" spans="1:7">
      <c r="A824" s="6" t="s">
        <v>263</v>
      </c>
      <c r="B824" s="6" t="s">
        <v>312</v>
      </c>
      <c r="C824" s="25">
        <v>23.880882263183594</v>
      </c>
      <c r="D824" s="61">
        <f t="shared" si="525"/>
        <v>23.73079554239909</v>
      </c>
      <c r="E824" s="61">
        <f t="shared" ref="E824" si="527">D824-LOG(10,2)</f>
        <v>20.408867447511728</v>
      </c>
      <c r="F824" s="26"/>
      <c r="G824" s="26"/>
    </row>
    <row r="825" spans="1:7">
      <c r="A825" s="6" t="s">
        <v>264</v>
      </c>
      <c r="B825" s="6" t="s">
        <v>312</v>
      </c>
      <c r="C825" s="25">
        <v>23.600851058959961</v>
      </c>
      <c r="D825" s="61"/>
      <c r="E825" s="61"/>
      <c r="F825" s="26"/>
      <c r="G825" s="26"/>
    </row>
    <row r="826" spans="1:7">
      <c r="A826" s="6" t="s">
        <v>265</v>
      </c>
      <c r="B826" s="6" t="s">
        <v>312</v>
      </c>
      <c r="C826" s="25">
        <v>23.710653305053711</v>
      </c>
      <c r="D826" s="61"/>
      <c r="E826" s="61"/>
      <c r="F826" s="26"/>
      <c r="G826" s="26"/>
    </row>
    <row r="827" spans="1:7">
      <c r="A827" s="6" t="s">
        <v>278</v>
      </c>
      <c r="B827" s="6" t="s">
        <v>312</v>
      </c>
      <c r="C827" s="25">
        <v>23.034820556640625</v>
      </c>
      <c r="D827" s="61">
        <f t="shared" si="525"/>
        <v>22.984486262003582</v>
      </c>
      <c r="E827" s="61">
        <f t="shared" ref="E827" si="528">D827-LOG(10,2)</f>
        <v>19.66255816711622</v>
      </c>
      <c r="F827" s="26"/>
      <c r="G827" s="26"/>
    </row>
    <row r="828" spans="1:7">
      <c r="A828" s="6" t="s">
        <v>279</v>
      </c>
      <c r="B828" s="6" t="s">
        <v>312</v>
      </c>
      <c r="C828" s="25">
        <v>22.990118026733398</v>
      </c>
      <c r="D828" s="61"/>
      <c r="E828" s="61"/>
      <c r="F828" s="26"/>
      <c r="G828" s="26"/>
    </row>
    <row r="829" spans="1:7">
      <c r="A829" s="6" t="s">
        <v>280</v>
      </c>
      <c r="B829" s="6" t="s">
        <v>312</v>
      </c>
      <c r="C829" s="25">
        <v>22.928520202636719</v>
      </c>
      <c r="D829" s="61"/>
      <c r="E829" s="61"/>
      <c r="F829" s="26"/>
      <c r="G829" s="26"/>
    </row>
    <row r="830" spans="1:7">
      <c r="A830" s="6" t="s">
        <v>293</v>
      </c>
      <c r="B830" s="6" t="s">
        <v>312</v>
      </c>
      <c r="C830" s="25">
        <v>23.332260131835938</v>
      </c>
      <c r="D830" s="61">
        <f t="shared" si="525"/>
        <v>23.356901168823242</v>
      </c>
      <c r="E830" s="61">
        <f t="shared" ref="E830" si="529">D830-LOG(10,2)</f>
        <v>20.03497307393588</v>
      </c>
      <c r="F830" s="26"/>
      <c r="G830" s="26"/>
    </row>
    <row r="831" spans="1:7">
      <c r="A831" s="6" t="s">
        <v>294</v>
      </c>
      <c r="B831" s="6" t="s">
        <v>312</v>
      </c>
      <c r="C831" s="25">
        <v>23.315876007080078</v>
      </c>
      <c r="D831" s="61"/>
      <c r="E831" s="61"/>
      <c r="F831" s="26"/>
      <c r="G831" s="26"/>
    </row>
    <row r="832" spans="1:7">
      <c r="A832" s="6" t="s">
        <v>295</v>
      </c>
      <c r="B832" s="6" t="s">
        <v>312</v>
      </c>
      <c r="C832" s="25">
        <v>23.422567367553711</v>
      </c>
      <c r="D832" s="61"/>
      <c r="E832" s="61"/>
      <c r="F832" s="26"/>
      <c r="G832" s="26"/>
    </row>
    <row r="833" spans="1:7">
      <c r="A833" s="6" t="s">
        <v>188</v>
      </c>
      <c r="B833" s="6" t="s">
        <v>312</v>
      </c>
      <c r="C833" s="25">
        <v>27.79450798034668</v>
      </c>
      <c r="D833" s="61">
        <f t="shared" si="525"/>
        <v>27.862379709879558</v>
      </c>
      <c r="E833" s="61">
        <f t="shared" ref="E833" si="530">D833-LOG(10,2)</f>
        <v>24.540451614992197</v>
      </c>
      <c r="F833" s="26"/>
      <c r="G833" s="26"/>
    </row>
    <row r="834" spans="1:7">
      <c r="A834" s="6" t="s">
        <v>189</v>
      </c>
      <c r="B834" s="6" t="s">
        <v>312</v>
      </c>
      <c r="C834" s="25">
        <v>27.927915573120117</v>
      </c>
      <c r="D834" s="61"/>
      <c r="E834" s="61"/>
      <c r="F834" s="26"/>
      <c r="G834" s="26"/>
    </row>
    <row r="835" spans="1:7">
      <c r="A835" s="6" t="s">
        <v>190</v>
      </c>
      <c r="B835" s="6" t="s">
        <v>312</v>
      </c>
      <c r="C835" s="25">
        <v>27.864715576171875</v>
      </c>
      <c r="D835" s="61"/>
      <c r="E835" s="61"/>
      <c r="F835" s="26"/>
      <c r="G835" s="26"/>
    </row>
    <row r="836" spans="1:7">
      <c r="A836" s="6" t="s">
        <v>203</v>
      </c>
      <c r="B836" s="6" t="s">
        <v>312</v>
      </c>
      <c r="C836" s="25">
        <v>22.594108581542969</v>
      </c>
      <c r="D836" s="61">
        <f t="shared" si="525"/>
        <v>22.625529607137043</v>
      </c>
      <c r="E836" s="61">
        <f t="shared" ref="E836" si="531">D836-LOG(10,2)</f>
        <v>19.303601512249681</v>
      </c>
      <c r="F836" s="26"/>
      <c r="G836" s="26"/>
    </row>
    <row r="837" spans="1:7">
      <c r="A837" s="6" t="s">
        <v>204</v>
      </c>
      <c r="B837" s="6" t="s">
        <v>312</v>
      </c>
      <c r="C837" s="25">
        <v>22.817136764526367</v>
      </c>
      <c r="D837" s="61"/>
      <c r="E837" s="61"/>
      <c r="F837" s="26"/>
      <c r="G837" s="26"/>
    </row>
    <row r="838" spans="1:7">
      <c r="A838" s="6" t="s">
        <v>205</v>
      </c>
      <c r="B838" s="6" t="s">
        <v>312</v>
      </c>
      <c r="C838" s="25">
        <v>22.465343475341797</v>
      </c>
      <c r="D838" s="61"/>
      <c r="E838" s="61"/>
      <c r="F838" s="26"/>
      <c r="G838" s="26"/>
    </row>
    <row r="839" spans="1:7">
      <c r="A839" s="6" t="s">
        <v>218</v>
      </c>
      <c r="B839" s="6" t="s">
        <v>312</v>
      </c>
      <c r="C839" s="25">
        <v>22.474376678466797</v>
      </c>
      <c r="D839" s="61">
        <f t="shared" si="525"/>
        <v>22.480758666992188</v>
      </c>
      <c r="E839" s="61">
        <f t="shared" ref="E839" si="532">D839-LOG(10,2)</f>
        <v>19.158830572104826</v>
      </c>
      <c r="F839" s="26"/>
      <c r="G839" s="26"/>
    </row>
    <row r="840" spans="1:7">
      <c r="A840" s="6" t="s">
        <v>219</v>
      </c>
      <c r="B840" s="6" t="s">
        <v>312</v>
      </c>
      <c r="C840" s="25">
        <v>22.500911712646484</v>
      </c>
      <c r="D840" s="61"/>
      <c r="E840" s="61"/>
      <c r="F840" s="26"/>
      <c r="G840" s="26"/>
    </row>
    <row r="841" spans="1:7">
      <c r="A841" s="6" t="s">
        <v>220</v>
      </c>
      <c r="B841" s="6" t="s">
        <v>312</v>
      </c>
      <c r="C841" s="25">
        <v>22.466987609863281</v>
      </c>
      <c r="D841" s="61"/>
      <c r="E841" s="61"/>
      <c r="F841" s="26"/>
      <c r="G841" s="26"/>
    </row>
    <row r="842" spans="1:7">
      <c r="A842" s="6" t="s">
        <v>233</v>
      </c>
      <c r="B842" s="6" t="s">
        <v>312</v>
      </c>
      <c r="C842" s="25">
        <v>22.217769622802734</v>
      </c>
      <c r="D842" s="61">
        <f t="shared" si="525"/>
        <v>22.460336049397785</v>
      </c>
      <c r="E842" s="61">
        <f t="shared" ref="E842" si="533">D842-LOG(10,2)</f>
        <v>19.138407954510424</v>
      </c>
      <c r="F842" s="26"/>
      <c r="G842" s="26"/>
    </row>
    <row r="843" spans="1:7">
      <c r="A843" s="6" t="s">
        <v>234</v>
      </c>
      <c r="B843" s="6" t="s">
        <v>312</v>
      </c>
      <c r="C843" s="25">
        <v>22.349437713623047</v>
      </c>
      <c r="D843" s="61"/>
      <c r="E843" s="61"/>
      <c r="F843" s="26"/>
      <c r="G843" s="26"/>
    </row>
    <row r="844" spans="1:7">
      <c r="A844" s="6" t="s">
        <v>235</v>
      </c>
      <c r="B844" s="6" t="s">
        <v>312</v>
      </c>
      <c r="C844" s="25">
        <v>22.813800811767578</v>
      </c>
      <c r="D844" s="61"/>
      <c r="E844" s="61"/>
      <c r="F844" s="26"/>
      <c r="G844" s="26"/>
    </row>
    <row r="845" spans="1:7">
      <c r="A845" s="6" t="s">
        <v>245</v>
      </c>
      <c r="B845" s="6" t="s">
        <v>185</v>
      </c>
      <c r="C845" s="6">
        <v>24.271925</v>
      </c>
      <c r="D845" s="77">
        <v>24.278022</v>
      </c>
      <c r="E845" s="26"/>
      <c r="F845" s="61">
        <v>-3.4939107615540301</v>
      </c>
      <c r="G845" s="61">
        <v>8.8762200158535549</v>
      </c>
    </row>
    <row r="846" spans="1:7">
      <c r="A846" s="6" t="s">
        <v>246</v>
      </c>
      <c r="B846" s="6" t="s">
        <v>185</v>
      </c>
      <c r="D846" s="77"/>
      <c r="E846" s="26"/>
      <c r="F846" s="61"/>
      <c r="G846" s="61"/>
    </row>
    <row r="847" spans="1:7">
      <c r="A847" s="6" t="s">
        <v>247</v>
      </c>
      <c r="B847" s="6" t="s">
        <v>185</v>
      </c>
      <c r="C847" s="6">
        <v>24.284119</v>
      </c>
      <c r="D847" s="77"/>
      <c r="E847" s="26"/>
      <c r="F847" s="61"/>
      <c r="G847" s="61"/>
    </row>
    <row r="848" spans="1:7">
      <c r="A848" s="6" t="s">
        <v>313</v>
      </c>
      <c r="B848" s="6" t="s">
        <v>185</v>
      </c>
      <c r="C848" s="6">
        <v>26.886099999999999</v>
      </c>
      <c r="D848" s="77">
        <v>26.892960666666667</v>
      </c>
      <c r="E848" s="26"/>
      <c r="F848" s="61">
        <v>-6.1088494282206973</v>
      </c>
      <c r="G848" s="61">
        <v>1.4489489454034927</v>
      </c>
    </row>
    <row r="849" spans="1:7">
      <c r="A849" s="6" t="s">
        <v>314</v>
      </c>
      <c r="B849" s="6" t="s">
        <v>185</v>
      </c>
      <c r="C849" s="6">
        <v>26.847335999999999</v>
      </c>
      <c r="D849" s="77"/>
      <c r="E849" s="26"/>
      <c r="F849" s="61"/>
      <c r="G849" s="61"/>
    </row>
    <row r="850" spans="1:7">
      <c r="A850" s="6" t="s">
        <v>315</v>
      </c>
      <c r="B850" s="6" t="s">
        <v>185</v>
      </c>
      <c r="C850" s="6">
        <v>26.945446</v>
      </c>
      <c r="D850" s="77"/>
      <c r="E850" s="26"/>
      <c r="F850" s="61"/>
      <c r="G850" s="61"/>
    </row>
    <row r="851" spans="1:7">
      <c r="A851" s="6" t="s">
        <v>316</v>
      </c>
      <c r="B851" s="6" t="s">
        <v>185</v>
      </c>
      <c r="C851" s="6">
        <v>24.108051</v>
      </c>
      <c r="D851" s="77">
        <v>24.106039333333332</v>
      </c>
      <c r="E851" s="77">
        <v>20.78411123844597</v>
      </c>
      <c r="F851" s="74"/>
      <c r="G851" s="74"/>
    </row>
    <row r="852" spans="1:7">
      <c r="A852" s="6" t="s">
        <v>317</v>
      </c>
      <c r="B852" s="6" t="s">
        <v>185</v>
      </c>
      <c r="C852" s="6">
        <v>24.076944000000001</v>
      </c>
      <c r="D852" s="77"/>
      <c r="E852" s="77"/>
      <c r="F852" s="74"/>
      <c r="G852" s="74"/>
    </row>
    <row r="853" spans="1:7">
      <c r="A853" s="6" t="s">
        <v>318</v>
      </c>
      <c r="B853" s="6" t="s">
        <v>185</v>
      </c>
      <c r="C853" s="6">
        <v>24.133123000000001</v>
      </c>
      <c r="D853" s="77"/>
      <c r="E853" s="77"/>
      <c r="F853" s="74"/>
      <c r="G853" s="74"/>
    </row>
    <row r="854" spans="1:7">
      <c r="A854" s="6" t="s">
        <v>260</v>
      </c>
      <c r="B854" s="6" t="s">
        <v>185</v>
      </c>
      <c r="C854" s="6">
        <v>24.461264</v>
      </c>
      <c r="D854" s="77">
        <v>24.405163000000002</v>
      </c>
      <c r="E854" s="26"/>
      <c r="F854" s="61">
        <v>-3.0478044282206973</v>
      </c>
      <c r="G854" s="61">
        <v>12.092593281346083</v>
      </c>
    </row>
    <row r="855" spans="1:7">
      <c r="A855" s="6" t="s">
        <v>261</v>
      </c>
      <c r="B855" s="6" t="s">
        <v>185</v>
      </c>
      <c r="D855" s="77"/>
      <c r="E855" s="26"/>
      <c r="F855" s="61"/>
      <c r="G855" s="61"/>
    </row>
    <row r="856" spans="1:7">
      <c r="A856" s="6" t="s">
        <v>262</v>
      </c>
      <c r="B856" s="6" t="s">
        <v>185</v>
      </c>
      <c r="C856" s="6">
        <v>24.349062</v>
      </c>
      <c r="D856" s="77"/>
      <c r="E856" s="26"/>
      <c r="F856" s="61"/>
      <c r="G856" s="61"/>
    </row>
    <row r="857" spans="1:7">
      <c r="A857" s="6" t="s">
        <v>322</v>
      </c>
      <c r="B857" s="6" t="s">
        <v>185</v>
      </c>
      <c r="C857" s="6">
        <v>26.861485999999999</v>
      </c>
      <c r="D857" s="77">
        <v>26.904427499999997</v>
      </c>
      <c r="E857" s="26"/>
      <c r="F857" s="61">
        <v>-5.5470689282206926</v>
      </c>
      <c r="G857" s="61">
        <v>2.1387787702221455</v>
      </c>
    </row>
    <row r="858" spans="1:7">
      <c r="A858" s="6" t="s">
        <v>323</v>
      </c>
      <c r="B858" s="6" t="s">
        <v>185</v>
      </c>
      <c r="C858" s="6">
        <v>26.947368999999998</v>
      </c>
      <c r="D858" s="77"/>
      <c r="E858" s="26"/>
      <c r="F858" s="61"/>
      <c r="G858" s="61"/>
    </row>
    <row r="859" spans="1:7">
      <c r="A859" s="6" t="s">
        <v>324</v>
      </c>
      <c r="B859" s="6" t="s">
        <v>185</v>
      </c>
      <c r="D859" s="77"/>
      <c r="E859" s="26"/>
      <c r="F859" s="61"/>
      <c r="G859" s="61"/>
    </row>
    <row r="860" spans="1:7">
      <c r="A860" s="6" t="s">
        <v>325</v>
      </c>
      <c r="B860" s="6" t="s">
        <v>185</v>
      </c>
      <c r="C860" s="6">
        <v>24.495111000000001</v>
      </c>
      <c r="D860" s="77">
        <v>24.679286666666666</v>
      </c>
      <c r="E860" s="77">
        <v>21.357358571779304</v>
      </c>
      <c r="F860" s="74"/>
      <c r="G860" s="74"/>
    </row>
    <row r="861" spans="1:7">
      <c r="A861" s="6" t="s">
        <v>326</v>
      </c>
      <c r="B861" s="6" t="s">
        <v>185</v>
      </c>
      <c r="C861" s="6">
        <v>24.627988999999999</v>
      </c>
      <c r="D861" s="77"/>
      <c r="E861" s="77"/>
      <c r="F861" s="74"/>
      <c r="G861" s="74"/>
    </row>
    <row r="862" spans="1:7">
      <c r="A862" s="6" t="s">
        <v>327</v>
      </c>
      <c r="B862" s="6" t="s">
        <v>185</v>
      </c>
      <c r="C862" s="6">
        <v>24.914760000000001</v>
      </c>
      <c r="D862" s="77"/>
      <c r="E862" s="77"/>
      <c r="F862" s="74"/>
      <c r="G862" s="74"/>
    </row>
    <row r="863" spans="1:7">
      <c r="A863" s="6" t="s">
        <v>331</v>
      </c>
      <c r="B863" s="6" t="s">
        <v>185</v>
      </c>
      <c r="C863" s="6">
        <v>23.893180000000001</v>
      </c>
      <c r="D863" s="77">
        <v>23.880482999999998</v>
      </c>
      <c r="E863" s="26"/>
      <c r="F863" s="61">
        <v>-2.9332780948873598</v>
      </c>
      <c r="G863" s="61">
        <v>13.091677784705089</v>
      </c>
    </row>
    <row r="864" spans="1:7">
      <c r="A864" s="6" t="s">
        <v>332</v>
      </c>
      <c r="B864" s="6" t="s">
        <v>185</v>
      </c>
      <c r="D864" s="77"/>
      <c r="E864" s="26"/>
      <c r="F864" s="61"/>
      <c r="G864" s="61"/>
    </row>
    <row r="865" spans="1:7">
      <c r="A865" s="6" t="s">
        <v>333</v>
      </c>
      <c r="B865" s="6" t="s">
        <v>185</v>
      </c>
      <c r="C865" s="6">
        <v>23.867785999999999</v>
      </c>
      <c r="D865" s="77"/>
      <c r="E865" s="26"/>
      <c r="F865" s="61"/>
      <c r="G865" s="61"/>
    </row>
    <row r="866" spans="1:7">
      <c r="A866" s="6" t="s">
        <v>334</v>
      </c>
      <c r="B866" s="6" t="s">
        <v>185</v>
      </c>
      <c r="C866" s="6">
        <v>26.23526</v>
      </c>
      <c r="D866" s="77">
        <v>26.317971666666665</v>
      </c>
      <c r="E866" s="26"/>
      <c r="F866" s="61">
        <v>-5.3707667615540267</v>
      </c>
      <c r="G866" s="61">
        <v>2.4167854912234601</v>
      </c>
    </row>
    <row r="867" spans="1:7">
      <c r="A867" s="6" t="s">
        <v>335</v>
      </c>
      <c r="B867" s="6" t="s">
        <v>185</v>
      </c>
      <c r="C867" s="6">
        <v>26.345673000000001</v>
      </c>
      <c r="D867" s="77"/>
      <c r="E867" s="26"/>
      <c r="F867" s="61"/>
      <c r="G867" s="61"/>
    </row>
    <row r="868" spans="1:7">
      <c r="A868" s="6" t="s">
        <v>336</v>
      </c>
      <c r="B868" s="6" t="s">
        <v>185</v>
      </c>
      <c r="C868" s="6">
        <v>26.372982</v>
      </c>
      <c r="D868" s="77"/>
      <c r="E868" s="26"/>
      <c r="F868" s="61"/>
      <c r="G868" s="61"/>
    </row>
    <row r="869" spans="1:7">
      <c r="A869" s="6" t="s">
        <v>337</v>
      </c>
      <c r="B869" s="6" t="s">
        <v>185</v>
      </c>
      <c r="C869" s="6">
        <v>24.234114000000002</v>
      </c>
      <c r="D869" s="77">
        <v>24.269133</v>
      </c>
      <c r="E869" s="77">
        <v>20.947204905112638</v>
      </c>
      <c r="F869" s="74"/>
      <c r="G869" s="74"/>
    </row>
    <row r="870" spans="1:7">
      <c r="A870" s="6" t="s">
        <v>338</v>
      </c>
      <c r="B870" s="6" t="s">
        <v>185</v>
      </c>
      <c r="D870" s="77"/>
      <c r="E870" s="77"/>
      <c r="F870" s="74"/>
      <c r="G870" s="74"/>
    </row>
    <row r="871" spans="1:7">
      <c r="A871" s="6" t="s">
        <v>339</v>
      </c>
      <c r="B871" s="6" t="s">
        <v>185</v>
      </c>
      <c r="C871" s="6">
        <v>24.304151999999998</v>
      </c>
      <c r="D871" s="77"/>
      <c r="E871" s="77"/>
      <c r="F871" s="74"/>
      <c r="G871" s="74"/>
    </row>
    <row r="872" spans="1:7">
      <c r="A872" s="24" t="s">
        <v>184</v>
      </c>
      <c r="B872" s="24" t="s">
        <v>185</v>
      </c>
      <c r="C872" s="24">
        <v>24.026668999999998</v>
      </c>
      <c r="D872" s="79">
        <f>AVERAGE(C872:C874)</f>
        <v>24.029442666666665</v>
      </c>
      <c r="E872" s="26"/>
      <c r="F872" s="78">
        <f>$E$878-D872</f>
        <v>-3.3022050948873591</v>
      </c>
      <c r="G872" s="78">
        <f>100*(2^F872)</f>
        <v>10.137648164646516</v>
      </c>
    </row>
    <row r="873" spans="1:7">
      <c r="A873" s="24" t="s">
        <v>186</v>
      </c>
      <c r="B873" s="24" t="s">
        <v>185</v>
      </c>
      <c r="C873" s="24">
        <v>23.991143999999998</v>
      </c>
      <c r="D873" s="71"/>
      <c r="E873" s="26"/>
      <c r="F873" s="71"/>
      <c r="G873" s="71"/>
    </row>
    <row r="874" spans="1:7">
      <c r="A874" s="24" t="s">
        <v>187</v>
      </c>
      <c r="B874" s="24" t="s">
        <v>185</v>
      </c>
      <c r="C874" s="24">
        <v>24.070515</v>
      </c>
      <c r="D874" s="71"/>
      <c r="E874" s="26"/>
      <c r="F874" s="71"/>
      <c r="G874" s="71"/>
    </row>
    <row r="875" spans="1:7">
      <c r="A875" s="24" t="s">
        <v>346</v>
      </c>
      <c r="B875" s="24" t="s">
        <v>185</v>
      </c>
      <c r="C875" s="24">
        <v>28.968437000000002</v>
      </c>
      <c r="D875" s="79">
        <f>AVERAGE(C875:C877)</f>
        <v>29.13842</v>
      </c>
      <c r="E875" s="26"/>
      <c r="F875" s="78">
        <f>$E$878-D875</f>
        <v>-8.4111824282206946</v>
      </c>
      <c r="G875" s="78">
        <f>100*(2^F875)</f>
        <v>0.29375264793768807</v>
      </c>
    </row>
    <row r="876" spans="1:7">
      <c r="A876" s="24" t="s">
        <v>347</v>
      </c>
      <c r="B876" s="24" t="s">
        <v>185</v>
      </c>
      <c r="C876" s="24">
        <v>29.200074999999998</v>
      </c>
      <c r="D876" s="71"/>
      <c r="E876" s="26"/>
      <c r="F876" s="71"/>
      <c r="G876" s="71"/>
    </row>
    <row r="877" spans="1:7">
      <c r="A877" s="24" t="s">
        <v>348</v>
      </c>
      <c r="B877" s="24" t="s">
        <v>185</v>
      </c>
      <c r="C877" s="24">
        <v>29.246748</v>
      </c>
      <c r="D877" s="71"/>
      <c r="E877" s="26"/>
      <c r="F877" s="71"/>
      <c r="G877" s="71"/>
    </row>
    <row r="878" spans="1:7">
      <c r="A878" s="24" t="s">
        <v>349</v>
      </c>
      <c r="B878" s="24" t="s">
        <v>185</v>
      </c>
      <c r="C878" s="24">
        <v>24.081593000000002</v>
      </c>
      <c r="D878" s="79">
        <f>AVERAGE(C878:C880)</f>
        <v>24.049165666666667</v>
      </c>
      <c r="E878" s="79">
        <f>D878-LOG(10,2)</f>
        <v>20.727237571779305</v>
      </c>
      <c r="F878" s="74"/>
      <c r="G878" s="74"/>
    </row>
    <row r="879" spans="1:7">
      <c r="A879" s="24" t="s">
        <v>350</v>
      </c>
      <c r="B879" s="24" t="s">
        <v>185</v>
      </c>
      <c r="C879" s="24">
        <v>24.005604000000002</v>
      </c>
      <c r="D879" s="71"/>
      <c r="E879" s="71"/>
      <c r="F879" s="75"/>
      <c r="G879" s="75"/>
    </row>
    <row r="880" spans="1:7">
      <c r="A880" s="24" t="s">
        <v>351</v>
      </c>
      <c r="B880" s="24" t="s">
        <v>185</v>
      </c>
      <c r="C880" s="24">
        <v>24.060300000000002</v>
      </c>
      <c r="D880" s="71"/>
      <c r="E880" s="71"/>
      <c r="F880" s="75"/>
      <c r="G880" s="75"/>
    </row>
    <row r="881" spans="1:7">
      <c r="A881" s="24" t="s">
        <v>200</v>
      </c>
      <c r="B881" s="24" t="s">
        <v>185</v>
      </c>
      <c r="C881" s="24">
        <v>23.775724</v>
      </c>
      <c r="D881" s="79">
        <f>AVERAGE(C881:C883)</f>
        <v>23.824821333333333</v>
      </c>
      <c r="E881" s="26"/>
      <c r="F881" s="78">
        <f t="shared" ref="F881" si="534">$E$887-D881</f>
        <v>-2.7132094282206971</v>
      </c>
      <c r="G881" s="78">
        <f>100*(2^F881)</f>
        <v>15.249042596850607</v>
      </c>
    </row>
    <row r="882" spans="1:7">
      <c r="A882" s="24" t="s">
        <v>201</v>
      </c>
      <c r="B882" s="24" t="s">
        <v>185</v>
      </c>
      <c r="C882" s="24">
        <v>23.741589999999999</v>
      </c>
      <c r="D882" s="71"/>
      <c r="E882" s="26"/>
      <c r="F882" s="71"/>
      <c r="G882" s="71"/>
    </row>
    <row r="883" spans="1:7">
      <c r="A883" s="24" t="s">
        <v>202</v>
      </c>
      <c r="B883" s="24" t="s">
        <v>185</v>
      </c>
      <c r="C883" s="24">
        <v>23.957149999999999</v>
      </c>
      <c r="D883" s="71"/>
      <c r="E883" s="26"/>
      <c r="F883" s="71"/>
      <c r="G883" s="71"/>
    </row>
    <row r="884" spans="1:7">
      <c r="A884" s="24" t="s">
        <v>358</v>
      </c>
      <c r="B884" s="24" t="s">
        <v>185</v>
      </c>
      <c r="C884" s="24">
        <v>28.165932000000002</v>
      </c>
      <c r="D884" s="79">
        <f>AVERAGE(C884:C886)</f>
        <v>28.168462000000002</v>
      </c>
      <c r="E884" s="26"/>
      <c r="F884" s="78">
        <f t="shared" ref="F884" si="535">$E$887-D884</f>
        <v>-7.0568500948873663</v>
      </c>
      <c r="G884" s="78">
        <f>100*(2^F884)</f>
        <v>0.75106313644563738</v>
      </c>
    </row>
    <row r="885" spans="1:7">
      <c r="A885" s="24" t="s">
        <v>359</v>
      </c>
      <c r="B885" s="24" t="s">
        <v>185</v>
      </c>
      <c r="C885" s="24">
        <v>28.170528000000001</v>
      </c>
      <c r="D885" s="71"/>
      <c r="E885" s="26"/>
      <c r="F885" s="71"/>
      <c r="G885" s="71"/>
    </row>
    <row r="886" spans="1:7">
      <c r="A886" s="24" t="s">
        <v>360</v>
      </c>
      <c r="B886" s="24" t="s">
        <v>185</v>
      </c>
      <c r="C886" s="24">
        <v>28.168925999999999</v>
      </c>
      <c r="D886" s="71"/>
      <c r="E886" s="26"/>
      <c r="F886" s="71"/>
      <c r="G886" s="71"/>
    </row>
    <row r="887" spans="1:7">
      <c r="A887" s="24" t="s">
        <v>361</v>
      </c>
      <c r="B887" s="24" t="s">
        <v>185</v>
      </c>
      <c r="C887" s="24">
        <v>24.331113999999999</v>
      </c>
      <c r="D887" s="79">
        <f>AVERAGE(C887:C889)</f>
        <v>24.433539999999997</v>
      </c>
      <c r="E887" s="79">
        <f>D887-LOG(10,2)</f>
        <v>21.111611905112635</v>
      </c>
      <c r="F887" s="74"/>
      <c r="G887" s="74"/>
    </row>
    <row r="888" spans="1:7">
      <c r="A888" s="24" t="s">
        <v>362</v>
      </c>
      <c r="B888" s="24" t="s">
        <v>185</v>
      </c>
      <c r="C888" s="24">
        <v>24.474088999999999</v>
      </c>
      <c r="D888" s="71"/>
      <c r="E888" s="71"/>
      <c r="F888" s="75"/>
      <c r="G888" s="75"/>
    </row>
    <row r="889" spans="1:7">
      <c r="A889" s="24" t="s">
        <v>363</v>
      </c>
      <c r="B889" s="24" t="s">
        <v>185</v>
      </c>
      <c r="C889" s="24">
        <v>24.495417</v>
      </c>
      <c r="D889" s="71"/>
      <c r="E889" s="71"/>
      <c r="F889" s="75"/>
      <c r="G889" s="75"/>
    </row>
    <row r="890" spans="1:7">
      <c r="A890" s="24" t="s">
        <v>230</v>
      </c>
      <c r="B890" s="24" t="s">
        <v>185</v>
      </c>
      <c r="C890" s="24">
        <v>23.857008</v>
      </c>
      <c r="D890" s="79">
        <f>AVERAGE(C890:C892)</f>
        <v>23.817997666666667</v>
      </c>
      <c r="E890" s="26"/>
      <c r="F890" s="78">
        <f>$E$896-D890</f>
        <v>-1.3788454282206928</v>
      </c>
      <c r="G890" s="78">
        <f>100*(2^F890)</f>
        <v>38.45264041514033</v>
      </c>
    </row>
    <row r="891" spans="1:7">
      <c r="A891" s="24" t="s">
        <v>231</v>
      </c>
      <c r="B891" s="24" t="s">
        <v>185</v>
      </c>
      <c r="C891" s="24">
        <v>23.695446</v>
      </c>
      <c r="D891" s="71"/>
      <c r="E891" s="26"/>
      <c r="F891" s="71"/>
      <c r="G891" s="71"/>
    </row>
    <row r="892" spans="1:7">
      <c r="A892" s="24" t="s">
        <v>232</v>
      </c>
      <c r="B892" s="24" t="s">
        <v>185</v>
      </c>
      <c r="C892" s="24">
        <v>23.901539</v>
      </c>
      <c r="D892" s="71"/>
      <c r="E892" s="26"/>
      <c r="F892" s="71"/>
      <c r="G892" s="71"/>
    </row>
    <row r="893" spans="1:7">
      <c r="A893" s="24" t="s">
        <v>367</v>
      </c>
      <c r="B893" s="24" t="s">
        <v>185</v>
      </c>
      <c r="C893" s="24">
        <v>30.035574</v>
      </c>
      <c r="D893" s="79">
        <f>AVERAGE(C893:C895)</f>
        <v>30.330708666666666</v>
      </c>
      <c r="E893" s="26"/>
      <c r="F893" s="78">
        <f>$E$896-D893</f>
        <v>-7.8915564282206923</v>
      </c>
      <c r="G893" s="78">
        <f>100*(2^F893)</f>
        <v>0.42111896734025445</v>
      </c>
    </row>
    <row r="894" spans="1:7">
      <c r="A894" s="24" t="s">
        <v>368</v>
      </c>
      <c r="B894" s="24" t="s">
        <v>185</v>
      </c>
      <c r="C894" s="24">
        <v>30.244046999999998</v>
      </c>
      <c r="D894" s="71"/>
      <c r="E894" s="26"/>
      <c r="F894" s="71"/>
      <c r="G894" s="71"/>
    </row>
    <row r="895" spans="1:7">
      <c r="A895" s="24" t="s">
        <v>369</v>
      </c>
      <c r="B895" s="24" t="s">
        <v>185</v>
      </c>
      <c r="C895" s="24">
        <v>30.712505</v>
      </c>
      <c r="D895" s="71"/>
      <c r="E895" s="26"/>
      <c r="F895" s="71"/>
      <c r="G895" s="71"/>
    </row>
    <row r="896" spans="1:7">
      <c r="A896" s="24" t="s">
        <v>370</v>
      </c>
      <c r="B896" s="24" t="s">
        <v>185</v>
      </c>
      <c r="C896" s="24">
        <v>25.726296999999999</v>
      </c>
      <c r="D896" s="79">
        <f>AVERAGE(C896:C898)</f>
        <v>25.761080333333336</v>
      </c>
      <c r="E896" s="79">
        <f>D896-LOG(10,2)</f>
        <v>22.439152238445974</v>
      </c>
      <c r="F896" s="74"/>
      <c r="G896" s="74"/>
    </row>
    <row r="897" spans="1:7">
      <c r="A897" s="24" t="s">
        <v>371</v>
      </c>
      <c r="B897" s="24" t="s">
        <v>185</v>
      </c>
      <c r="C897" s="24">
        <v>25.810942000000001</v>
      </c>
      <c r="D897" s="71"/>
      <c r="E897" s="71"/>
      <c r="F897" s="75"/>
      <c r="G897" s="75"/>
    </row>
    <row r="898" spans="1:7">
      <c r="A898" s="24" t="s">
        <v>372</v>
      </c>
      <c r="B898" s="24" t="s">
        <v>185</v>
      </c>
      <c r="C898" s="24">
        <v>25.746002000000001</v>
      </c>
      <c r="D898" s="71"/>
      <c r="E898" s="71"/>
      <c r="F898" s="75"/>
      <c r="G898" s="75"/>
    </row>
    <row r="899" spans="1:7">
      <c r="A899" s="6" t="s">
        <v>184</v>
      </c>
      <c r="B899" s="6" t="s">
        <v>305</v>
      </c>
      <c r="C899" s="6">
        <v>23.88466</v>
      </c>
      <c r="D899" s="77">
        <f>AVERAGE(C899:C901)</f>
        <v>23.855993000000002</v>
      </c>
      <c r="E899" s="26"/>
      <c r="F899" s="61">
        <f t="shared" ref="F899" si="536">$E$905-D899</f>
        <v>0.13801966666666488</v>
      </c>
      <c r="G899" s="61">
        <f>100*(2^F899)</f>
        <v>110.03936097135463</v>
      </c>
    </row>
    <row r="900" spans="1:7">
      <c r="A900" s="6" t="s">
        <v>186</v>
      </c>
      <c r="B900" s="6" t="s">
        <v>305</v>
      </c>
      <c r="C900" s="6">
        <v>23.842960000000001</v>
      </c>
      <c r="D900" s="71"/>
      <c r="E900" s="26"/>
      <c r="F900" s="71"/>
      <c r="G900" s="71"/>
    </row>
    <row r="901" spans="1:7">
      <c r="A901" s="6" t="s">
        <v>187</v>
      </c>
      <c r="B901" s="6" t="s">
        <v>305</v>
      </c>
      <c r="C901" s="6">
        <v>23.840358999999999</v>
      </c>
      <c r="D901" s="71"/>
      <c r="E901" s="26"/>
      <c r="F901" s="71"/>
      <c r="G901" s="71"/>
    </row>
    <row r="902" spans="1:7">
      <c r="A902" s="6" t="s">
        <v>346</v>
      </c>
      <c r="B902" s="6" t="s">
        <v>305</v>
      </c>
      <c r="C902" s="6">
        <v>28.921628999999999</v>
      </c>
      <c r="D902" s="77">
        <f>AVERAGE(C902:C904)</f>
        <v>28.932209</v>
      </c>
      <c r="E902" s="26"/>
      <c r="F902" s="61">
        <f>$E$905-D902</f>
        <v>-4.9381963333333339</v>
      </c>
      <c r="G902" s="61">
        <f>100*(2^F902)</f>
        <v>3.261780854092434</v>
      </c>
    </row>
    <row r="903" spans="1:7">
      <c r="A903" s="6" t="s">
        <v>347</v>
      </c>
      <c r="B903" s="6" t="s">
        <v>305</v>
      </c>
      <c r="C903" s="6">
        <v>28.929424000000001</v>
      </c>
      <c r="D903" s="71"/>
      <c r="E903" s="26"/>
      <c r="F903" s="71"/>
      <c r="G903" s="71"/>
    </row>
    <row r="904" spans="1:7">
      <c r="A904" s="6" t="s">
        <v>348</v>
      </c>
      <c r="B904" s="6" t="s">
        <v>305</v>
      </c>
      <c r="C904" s="6">
        <v>28.945574000000001</v>
      </c>
      <c r="D904" s="71"/>
      <c r="E904" s="26"/>
      <c r="F904" s="71"/>
      <c r="G904" s="71"/>
    </row>
    <row r="905" spans="1:7">
      <c r="A905" s="6" t="s">
        <v>349</v>
      </c>
      <c r="B905" s="6" t="s">
        <v>305</v>
      </c>
      <c r="C905" s="6">
        <v>24.027170000000002</v>
      </c>
      <c r="D905" s="77">
        <f>AVERAGE(C905:C907)</f>
        <v>23.994012666666666</v>
      </c>
      <c r="E905" s="77">
        <f>D905-$F$3</f>
        <v>23.994012666666666</v>
      </c>
      <c r="F905" s="74"/>
      <c r="G905" s="74"/>
    </row>
    <row r="906" spans="1:7">
      <c r="A906" s="6" t="s">
        <v>350</v>
      </c>
      <c r="B906" s="6" t="s">
        <v>305</v>
      </c>
      <c r="C906" s="6">
        <v>24.034372000000001</v>
      </c>
      <c r="D906" s="71"/>
      <c r="E906" s="71"/>
      <c r="F906" s="75"/>
      <c r="G906" s="75"/>
    </row>
    <row r="907" spans="1:7">
      <c r="A907" s="6" t="s">
        <v>351</v>
      </c>
      <c r="B907" s="6" t="s">
        <v>305</v>
      </c>
      <c r="C907" s="6">
        <v>23.920496</v>
      </c>
      <c r="D907" s="71"/>
      <c r="E907" s="71"/>
      <c r="F907" s="75"/>
      <c r="G907" s="75"/>
    </row>
    <row r="908" spans="1:7">
      <c r="A908" s="6" t="s">
        <v>200</v>
      </c>
      <c r="B908" s="6" t="s">
        <v>305</v>
      </c>
      <c r="C908" s="6">
        <v>23.72739</v>
      </c>
      <c r="D908" s="77">
        <f>AVERAGE(C908:C910)</f>
        <v>23.681825000000003</v>
      </c>
      <c r="E908" s="26"/>
      <c r="F908" s="61">
        <f>$E$914-D908</f>
        <v>0.74866466666666653</v>
      </c>
      <c r="G908" s="61">
        <f>100*(2^F908)</f>
        <v>168.02369126121368</v>
      </c>
    </row>
    <row r="909" spans="1:7">
      <c r="A909" s="6" t="s">
        <v>201</v>
      </c>
      <c r="B909" s="6" t="s">
        <v>305</v>
      </c>
      <c r="C909" s="6">
        <v>23.643246000000001</v>
      </c>
      <c r="D909" s="71"/>
      <c r="E909" s="26"/>
      <c r="F909" s="71"/>
      <c r="G909" s="71"/>
    </row>
    <row r="910" spans="1:7">
      <c r="A910" s="6" t="s">
        <v>202</v>
      </c>
      <c r="B910" s="6" t="s">
        <v>305</v>
      </c>
      <c r="C910" s="6">
        <v>23.674838999999999</v>
      </c>
      <c r="D910" s="71"/>
      <c r="E910" s="26"/>
      <c r="F910" s="71"/>
      <c r="G910" s="71"/>
    </row>
    <row r="911" spans="1:7">
      <c r="A911" s="6" t="s">
        <v>358</v>
      </c>
      <c r="B911" s="6" t="s">
        <v>305</v>
      </c>
      <c r="D911" s="77">
        <f>AVERAGE(C911:C913)</f>
        <v>28.2601145</v>
      </c>
      <c r="E911" s="26"/>
      <c r="F911" s="61">
        <f t="shared" ref="F911" si="537">$E$914-D911</f>
        <v>-3.8296248333333303</v>
      </c>
      <c r="G911" s="61">
        <f>100*(2^F911)</f>
        <v>7.0334443085815517</v>
      </c>
    </row>
    <row r="912" spans="1:7">
      <c r="A912" s="6" t="s">
        <v>359</v>
      </c>
      <c r="B912" s="6" t="s">
        <v>305</v>
      </c>
      <c r="C912" s="6">
        <v>28.283514</v>
      </c>
      <c r="D912" s="71"/>
      <c r="E912" s="26"/>
      <c r="F912" s="71"/>
      <c r="G912" s="71"/>
    </row>
    <row r="913" spans="1:7">
      <c r="A913" s="6" t="s">
        <v>360</v>
      </c>
      <c r="B913" s="6" t="s">
        <v>305</v>
      </c>
      <c r="C913" s="6">
        <v>28.236715</v>
      </c>
      <c r="D913" s="71"/>
      <c r="E913" s="26"/>
      <c r="F913" s="71"/>
      <c r="G913" s="71"/>
    </row>
    <row r="914" spans="1:7">
      <c r="A914" s="6" t="s">
        <v>361</v>
      </c>
      <c r="B914" s="6" t="s">
        <v>305</v>
      </c>
      <c r="C914" s="6">
        <v>24.398579999999999</v>
      </c>
      <c r="D914" s="77">
        <f>AVERAGE(C914:C916)</f>
        <v>24.43048966666667</v>
      </c>
      <c r="E914" s="77">
        <f>D914-$F$3</f>
        <v>24.43048966666667</v>
      </c>
      <c r="F914" s="74"/>
      <c r="G914" s="74"/>
    </row>
    <row r="915" spans="1:7">
      <c r="A915" s="6" t="s">
        <v>362</v>
      </c>
      <c r="B915" s="6" t="s">
        <v>305</v>
      </c>
      <c r="C915" s="6">
        <v>24.484719999999999</v>
      </c>
      <c r="D915" s="71"/>
      <c r="E915" s="71"/>
      <c r="F915" s="75"/>
      <c r="G915" s="75"/>
    </row>
    <row r="916" spans="1:7">
      <c r="A916" s="6" t="s">
        <v>363</v>
      </c>
      <c r="B916" s="6" t="s">
        <v>305</v>
      </c>
      <c r="C916" s="6">
        <v>24.408169000000001</v>
      </c>
      <c r="D916" s="71"/>
      <c r="E916" s="71"/>
      <c r="F916" s="75"/>
      <c r="G916" s="75"/>
    </row>
    <row r="917" spans="1:7">
      <c r="A917" s="6" t="s">
        <v>230</v>
      </c>
      <c r="B917" s="6" t="s">
        <v>305</v>
      </c>
      <c r="C917" s="6">
        <v>23.823613999999999</v>
      </c>
      <c r="D917" s="77">
        <f>AVERAGE(C917:C919)</f>
        <v>23.867003666666665</v>
      </c>
      <c r="E917" s="26"/>
      <c r="F917" s="61">
        <f t="shared" ref="F917" si="538">$E$923-D917</f>
        <v>1.9150906666666678</v>
      </c>
      <c r="G917" s="61">
        <f>100*(2^F917)</f>
        <v>377.13751495955512</v>
      </c>
    </row>
    <row r="918" spans="1:7">
      <c r="A918" s="6" t="s">
        <v>231</v>
      </c>
      <c r="B918" s="6" t="s">
        <v>305</v>
      </c>
      <c r="C918" s="6">
        <v>23.909292000000001</v>
      </c>
      <c r="D918" s="71"/>
      <c r="E918" s="26"/>
      <c r="F918" s="71"/>
      <c r="G918" s="71"/>
    </row>
    <row r="919" spans="1:7">
      <c r="A919" s="6" t="s">
        <v>232</v>
      </c>
      <c r="B919" s="6" t="s">
        <v>305</v>
      </c>
      <c r="C919" s="6">
        <v>23.868105</v>
      </c>
      <c r="D919" s="71"/>
      <c r="E919" s="26"/>
      <c r="F919" s="71"/>
      <c r="G919" s="71"/>
    </row>
    <row r="920" spans="1:7">
      <c r="A920" s="6" t="s">
        <v>367</v>
      </c>
      <c r="B920" s="6" t="s">
        <v>305</v>
      </c>
      <c r="C920" s="6">
        <v>30.232621999999999</v>
      </c>
      <c r="D920" s="77">
        <f>AVERAGE(C920:C922)</f>
        <v>30.172701999999997</v>
      </c>
      <c r="E920" s="26"/>
      <c r="F920" s="61">
        <f t="shared" ref="F920" si="539">$E$923-D920</f>
        <v>-4.3906076666666642</v>
      </c>
      <c r="G920" s="61">
        <f>100*(2^F920)</f>
        <v>4.7675515007238651</v>
      </c>
    </row>
    <row r="921" spans="1:7">
      <c r="A921" s="6" t="s">
        <v>368</v>
      </c>
      <c r="B921" s="6" t="s">
        <v>305</v>
      </c>
      <c r="C921" s="6">
        <v>30.129648</v>
      </c>
      <c r="D921" s="71"/>
      <c r="E921" s="26"/>
      <c r="F921" s="71"/>
      <c r="G921" s="71"/>
    </row>
    <row r="922" spans="1:7">
      <c r="A922" s="6" t="s">
        <v>369</v>
      </c>
      <c r="B922" s="6" t="s">
        <v>305</v>
      </c>
      <c r="C922" s="6">
        <v>30.155836000000001</v>
      </c>
      <c r="D922" s="71"/>
      <c r="E922" s="26"/>
      <c r="F922" s="71"/>
      <c r="G922" s="71"/>
    </row>
    <row r="923" spans="1:7">
      <c r="A923" s="6" t="s">
        <v>370</v>
      </c>
      <c r="B923" s="6" t="s">
        <v>305</v>
      </c>
      <c r="C923" s="6">
        <v>25.785170000000001</v>
      </c>
      <c r="D923" s="77">
        <f>AVERAGE(C923:C925)</f>
        <v>25.782094333333333</v>
      </c>
      <c r="E923" s="77">
        <f>D923-$F$3</f>
        <v>25.782094333333333</v>
      </c>
      <c r="F923" s="74"/>
      <c r="G923" s="74"/>
    </row>
    <row r="924" spans="1:7">
      <c r="A924" s="6" t="s">
        <v>371</v>
      </c>
      <c r="B924" s="6" t="s">
        <v>305</v>
      </c>
      <c r="C924" s="6">
        <v>25.762453000000001</v>
      </c>
      <c r="D924" s="71"/>
      <c r="E924" s="71"/>
      <c r="F924" s="75"/>
      <c r="G924" s="75"/>
    </row>
    <row r="925" spans="1:7">
      <c r="A925" s="6" t="s">
        <v>372</v>
      </c>
      <c r="B925" s="6" t="s">
        <v>305</v>
      </c>
      <c r="C925" s="6">
        <v>25.798660000000002</v>
      </c>
      <c r="D925" s="71"/>
      <c r="E925" s="71"/>
      <c r="F925" s="75"/>
      <c r="G925" s="75"/>
    </row>
    <row r="926" spans="1:7">
      <c r="A926" s="6" t="s">
        <v>245</v>
      </c>
      <c r="B926" s="6" t="s">
        <v>305</v>
      </c>
      <c r="C926" s="6">
        <v>23.955660000000002</v>
      </c>
      <c r="D926" s="77">
        <f>AVERAGE(C926:C928)</f>
        <v>23.996036666666669</v>
      </c>
      <c r="E926" s="26"/>
      <c r="F926" s="61">
        <f t="shared" ref="F926" si="540">$E$932-D926</f>
        <v>0.30185483333332996</v>
      </c>
      <c r="G926" s="61">
        <f>100*(2^F926)</f>
        <v>123.27282798036265</v>
      </c>
    </row>
    <row r="927" spans="1:7">
      <c r="A927" s="6" t="s">
        <v>246</v>
      </c>
      <c r="B927" s="6" t="s">
        <v>305</v>
      </c>
      <c r="C927" s="6">
        <v>23.909486999999999</v>
      </c>
      <c r="D927" s="71"/>
      <c r="E927" s="26"/>
      <c r="F927" s="71"/>
      <c r="G927" s="71"/>
    </row>
    <row r="928" spans="1:7">
      <c r="A928" s="6" t="s">
        <v>247</v>
      </c>
      <c r="B928" s="6" t="s">
        <v>305</v>
      </c>
      <c r="C928" s="6">
        <v>24.122962999999999</v>
      </c>
      <c r="D928" s="71"/>
      <c r="E928" s="26"/>
      <c r="F928" s="71"/>
      <c r="G928" s="71"/>
    </row>
    <row r="929" spans="1:7">
      <c r="A929" s="6" t="s">
        <v>313</v>
      </c>
      <c r="B929" s="6" t="s">
        <v>305</v>
      </c>
      <c r="C929" s="6">
        <v>26.336178</v>
      </c>
      <c r="D929" s="77">
        <f>AVERAGE(C929:C931)</f>
        <v>26.450955666666669</v>
      </c>
      <c r="E929" s="26"/>
      <c r="F929" s="61">
        <f t="shared" ref="F929" si="541">$E$932-D929</f>
        <v>-2.1530641666666703</v>
      </c>
      <c r="G929" s="61">
        <f>100*(2^F929)</f>
        <v>22.48345778596024</v>
      </c>
    </row>
    <row r="930" spans="1:7">
      <c r="A930" s="6" t="s">
        <v>314</v>
      </c>
      <c r="B930" s="6" t="s">
        <v>305</v>
      </c>
      <c r="C930" s="6">
        <v>26.539726000000002</v>
      </c>
      <c r="D930" s="71"/>
      <c r="E930" s="26"/>
      <c r="F930" s="71"/>
      <c r="G930" s="71"/>
    </row>
    <row r="931" spans="1:7">
      <c r="A931" s="6" t="s">
        <v>315</v>
      </c>
      <c r="B931" s="6" t="s">
        <v>305</v>
      </c>
      <c r="C931" s="6">
        <v>26.476963000000001</v>
      </c>
      <c r="D931" s="71"/>
      <c r="E931" s="26"/>
      <c r="F931" s="71"/>
      <c r="G931" s="71"/>
    </row>
    <row r="932" spans="1:7">
      <c r="A932" s="6" t="s">
        <v>316</v>
      </c>
      <c r="B932" s="6" t="s">
        <v>305</v>
      </c>
      <c r="C932" s="6">
        <v>24.298871999999999</v>
      </c>
      <c r="D932" s="77">
        <f>AVERAGE(C932:C934)</f>
        <v>24.297891499999999</v>
      </c>
      <c r="E932" s="77">
        <f>D932-$F$3</f>
        <v>24.297891499999999</v>
      </c>
      <c r="F932" s="74"/>
      <c r="G932" s="74"/>
    </row>
    <row r="933" spans="1:7">
      <c r="A933" s="6" t="s">
        <v>317</v>
      </c>
      <c r="B933" s="6" t="s">
        <v>305</v>
      </c>
      <c r="C933" s="6">
        <v>24.296911000000001</v>
      </c>
      <c r="D933" s="71"/>
      <c r="E933" s="71"/>
      <c r="F933" s="75"/>
      <c r="G933" s="75"/>
    </row>
    <row r="934" spans="1:7">
      <c r="A934" s="6" t="s">
        <v>318</v>
      </c>
      <c r="B934" s="6" t="s">
        <v>305</v>
      </c>
      <c r="D934" s="71"/>
      <c r="E934" s="71"/>
      <c r="F934" s="75"/>
      <c r="G934" s="75"/>
    </row>
    <row r="935" spans="1:7">
      <c r="A935" s="6" t="s">
        <v>260</v>
      </c>
      <c r="B935" s="6" t="s">
        <v>305</v>
      </c>
      <c r="C935" s="6">
        <v>24.117376</v>
      </c>
      <c r="D935" s="77">
        <f>AVERAGE(C935:C937)</f>
        <v>24.224393666666668</v>
      </c>
      <c r="E935" s="26"/>
      <c r="F935" s="61">
        <f t="shared" ref="F935" si="542">$E$941-D935</f>
        <v>0.42225483333333003</v>
      </c>
      <c r="G935" s="61">
        <f>100*(2^F935)</f>
        <v>134.00202786950237</v>
      </c>
    </row>
    <row r="936" spans="1:7">
      <c r="A936" s="6" t="s">
        <v>261</v>
      </c>
      <c r="B936" s="6" t="s">
        <v>305</v>
      </c>
      <c r="C936" s="6">
        <v>24.210953</v>
      </c>
      <c r="D936" s="71"/>
      <c r="E936" s="26"/>
      <c r="F936" s="71"/>
      <c r="G936" s="71"/>
    </row>
    <row r="937" spans="1:7">
      <c r="A937" s="6" t="s">
        <v>262</v>
      </c>
      <c r="B937" s="6" t="s">
        <v>305</v>
      </c>
      <c r="C937" s="6">
        <v>24.344851999999999</v>
      </c>
      <c r="D937" s="71"/>
      <c r="E937" s="26"/>
      <c r="F937" s="71"/>
      <c r="G937" s="71"/>
    </row>
    <row r="938" spans="1:7">
      <c r="A938" s="6" t="s">
        <v>322</v>
      </c>
      <c r="B938" s="6" t="s">
        <v>305</v>
      </c>
      <c r="C938" s="6">
        <v>26.647794999999999</v>
      </c>
      <c r="D938" s="77">
        <f>AVERAGE(C938:C940)</f>
        <v>26.652659666666665</v>
      </c>
      <c r="E938" s="26"/>
      <c r="F938" s="61">
        <f t="shared" ref="F938" si="543">$E$941-D938</f>
        <v>-2.0060111666666671</v>
      </c>
      <c r="G938" s="61">
        <f>100*(2^F938)</f>
        <v>24.89605112760697</v>
      </c>
    </row>
    <row r="939" spans="1:7">
      <c r="A939" s="6" t="s">
        <v>323</v>
      </c>
      <c r="B939" s="6" t="s">
        <v>305</v>
      </c>
      <c r="C939" s="6">
        <v>26.630732999999999</v>
      </c>
      <c r="D939" s="71"/>
      <c r="E939" s="26"/>
      <c r="F939" s="71"/>
      <c r="G939" s="71"/>
    </row>
    <row r="940" spans="1:7">
      <c r="A940" s="6" t="s">
        <v>324</v>
      </c>
      <c r="B940" s="6" t="s">
        <v>305</v>
      </c>
      <c r="C940" s="6">
        <v>26.679451</v>
      </c>
      <c r="D940" s="71"/>
      <c r="E940" s="26"/>
      <c r="F940" s="71"/>
      <c r="G940" s="71"/>
    </row>
    <row r="941" spans="1:7">
      <c r="A941" s="6" t="s">
        <v>325</v>
      </c>
      <c r="B941" s="6" t="s">
        <v>305</v>
      </c>
      <c r="D941" s="77">
        <f>AVERAGE(C941:C943)</f>
        <v>24.646648499999998</v>
      </c>
      <c r="E941" s="77">
        <f>D941-$F$3</f>
        <v>24.646648499999998</v>
      </c>
      <c r="F941" s="74"/>
      <c r="G941" s="74"/>
    </row>
    <row r="942" spans="1:7">
      <c r="A942" s="6" t="s">
        <v>326</v>
      </c>
      <c r="B942" s="6" t="s">
        <v>305</v>
      </c>
      <c r="C942" s="6">
        <v>24.643809999999998</v>
      </c>
      <c r="D942" s="71"/>
      <c r="E942" s="71"/>
      <c r="F942" s="75"/>
      <c r="G942" s="75"/>
    </row>
    <row r="943" spans="1:7">
      <c r="A943" s="6" t="s">
        <v>327</v>
      </c>
      <c r="B943" s="6" t="s">
        <v>305</v>
      </c>
      <c r="C943" s="6">
        <v>24.649487000000001</v>
      </c>
      <c r="D943" s="71"/>
      <c r="E943" s="71"/>
      <c r="F943" s="75"/>
      <c r="G943" s="75"/>
    </row>
    <row r="944" spans="1:7">
      <c r="A944" s="6" t="s">
        <v>331</v>
      </c>
      <c r="B944" s="6" t="s">
        <v>305</v>
      </c>
      <c r="C944" s="6">
        <v>23.717789</v>
      </c>
      <c r="D944" s="77">
        <f>AVERAGE(C944:C946)</f>
        <v>23.650674666666664</v>
      </c>
      <c r="E944" s="26"/>
      <c r="F944" s="61">
        <f t="shared" ref="F944" si="544">$E$950-D944</f>
        <v>0.58640700000000479</v>
      </c>
      <c r="G944" s="61">
        <f>100*(2^F944)</f>
        <v>150.15026280317608</v>
      </c>
    </row>
    <row r="945" spans="1:7">
      <c r="A945" s="6" t="s">
        <v>332</v>
      </c>
      <c r="B945" s="6" t="s">
        <v>305</v>
      </c>
      <c r="C945" s="6">
        <v>23.57067</v>
      </c>
      <c r="D945" s="71"/>
      <c r="E945" s="26"/>
      <c r="F945" s="71"/>
      <c r="G945" s="71"/>
    </row>
    <row r="946" spans="1:7">
      <c r="A946" s="6" t="s">
        <v>333</v>
      </c>
      <c r="B946" s="6" t="s">
        <v>305</v>
      </c>
      <c r="C946" s="6">
        <v>23.663564999999998</v>
      </c>
      <c r="D946" s="71"/>
      <c r="E946" s="26"/>
      <c r="F946" s="71"/>
      <c r="G946" s="71"/>
    </row>
    <row r="947" spans="1:7">
      <c r="A947" s="6" t="s">
        <v>334</v>
      </c>
      <c r="B947" s="6" t="s">
        <v>305</v>
      </c>
      <c r="C947" s="6">
        <v>25.881799999999998</v>
      </c>
      <c r="D947" s="77">
        <f>AVERAGE(C947:C949)</f>
        <v>25.948633999999998</v>
      </c>
      <c r="E947" s="26"/>
      <c r="F947" s="61">
        <f t="shared" ref="F947" si="545">$E$950-D947</f>
        <v>-1.71155233333333</v>
      </c>
      <c r="G947" s="61">
        <f>100*(2^F947)</f>
        <v>30.533135744996525</v>
      </c>
    </row>
    <row r="948" spans="1:7">
      <c r="A948" s="6" t="s">
        <v>335</v>
      </c>
      <c r="B948" s="6" t="s">
        <v>305</v>
      </c>
      <c r="C948" s="6">
        <v>26.011986</v>
      </c>
      <c r="D948" s="71"/>
      <c r="E948" s="26"/>
      <c r="F948" s="71"/>
      <c r="G948" s="71"/>
    </row>
    <row r="949" spans="1:7">
      <c r="A949" s="6" t="s">
        <v>336</v>
      </c>
      <c r="B949" s="6" t="s">
        <v>305</v>
      </c>
      <c r="C949" s="6">
        <v>25.952116</v>
      </c>
      <c r="D949" s="71"/>
      <c r="E949" s="26"/>
      <c r="F949" s="71"/>
      <c r="G949" s="71"/>
    </row>
    <row r="950" spans="1:7">
      <c r="A950" s="6" t="s">
        <v>337</v>
      </c>
      <c r="B950" s="6" t="s">
        <v>305</v>
      </c>
      <c r="C950" s="6">
        <v>24.366410999999999</v>
      </c>
      <c r="D950" s="77">
        <f>AVERAGE(C950:C952)</f>
        <v>24.237081666666668</v>
      </c>
      <c r="E950" s="77">
        <f>D950-$F$3</f>
        <v>24.237081666666668</v>
      </c>
      <c r="F950" s="74"/>
      <c r="G950" s="74"/>
    </row>
    <row r="951" spans="1:7">
      <c r="A951" s="6" t="s">
        <v>338</v>
      </c>
      <c r="B951" s="6" t="s">
        <v>305</v>
      </c>
      <c r="C951" s="6">
        <v>24.233246000000001</v>
      </c>
      <c r="D951" s="71"/>
      <c r="E951" s="71"/>
      <c r="F951" s="75"/>
      <c r="G951" s="75"/>
    </row>
    <row r="952" spans="1:7">
      <c r="A952" s="6" t="s">
        <v>339</v>
      </c>
      <c r="B952" s="6" t="s">
        <v>305</v>
      </c>
      <c r="C952" s="6">
        <v>24.111588000000001</v>
      </c>
      <c r="D952" s="71"/>
      <c r="E952" s="71"/>
      <c r="F952" s="75"/>
      <c r="G952" s="75"/>
    </row>
    <row r="953" spans="1:7">
      <c r="A953" s="6" t="s">
        <v>184</v>
      </c>
      <c r="B953" s="6" t="s">
        <v>306</v>
      </c>
      <c r="C953" s="6">
        <v>24.079658999999999</v>
      </c>
      <c r="D953" s="77">
        <f>AVERAGE(C953:C955)</f>
        <v>24.077502666666664</v>
      </c>
      <c r="E953" s="26"/>
      <c r="F953" s="61">
        <f>$E$959-D953</f>
        <v>0.15005466666666933</v>
      </c>
      <c r="G953" s="61">
        <f>100*(2^F953)</f>
        <v>110.96115167217533</v>
      </c>
    </row>
    <row r="954" spans="1:7">
      <c r="A954" s="6" t="s">
        <v>186</v>
      </c>
      <c r="B954" s="6" t="s">
        <v>306</v>
      </c>
      <c r="C954" s="6">
        <v>24.043665000000001</v>
      </c>
      <c r="D954" s="71"/>
      <c r="E954" s="26"/>
      <c r="F954" s="71"/>
      <c r="G954" s="71"/>
    </row>
    <row r="955" spans="1:7">
      <c r="A955" s="6" t="s">
        <v>187</v>
      </c>
      <c r="B955" s="6" t="s">
        <v>306</v>
      </c>
      <c r="C955" s="6">
        <v>24.109183999999999</v>
      </c>
      <c r="D955" s="71"/>
      <c r="E955" s="26"/>
      <c r="F955" s="71"/>
      <c r="G955" s="71"/>
    </row>
    <row r="956" spans="1:7">
      <c r="A956" s="6" t="s">
        <v>346</v>
      </c>
      <c r="B956" s="6" t="s">
        <v>306</v>
      </c>
      <c r="D956" s="77">
        <f>AVERAGE(C956:C958)</f>
        <v>28.796083500000002</v>
      </c>
      <c r="E956" s="26"/>
      <c r="F956" s="61">
        <f>$E$959-D956</f>
        <v>-4.5685261666666683</v>
      </c>
      <c r="G956" s="61">
        <f>100*(2^F956)</f>
        <v>4.2144080987441095</v>
      </c>
    </row>
    <row r="957" spans="1:7">
      <c r="A957" s="6" t="s">
        <v>347</v>
      </c>
      <c r="B957" s="6" t="s">
        <v>306</v>
      </c>
      <c r="C957" s="6">
        <v>28.793322</v>
      </c>
      <c r="D957" s="71"/>
      <c r="E957" s="26"/>
      <c r="F957" s="71"/>
      <c r="G957" s="71"/>
    </row>
    <row r="958" spans="1:7">
      <c r="A958" s="6" t="s">
        <v>348</v>
      </c>
      <c r="B958" s="6" t="s">
        <v>306</v>
      </c>
      <c r="C958" s="6">
        <v>28.798845</v>
      </c>
      <c r="D958" s="71"/>
      <c r="E958" s="26"/>
      <c r="F958" s="71"/>
      <c r="G958" s="71"/>
    </row>
    <row r="959" spans="1:7">
      <c r="A959" s="6" t="s">
        <v>349</v>
      </c>
      <c r="B959" s="6" t="s">
        <v>306</v>
      </c>
      <c r="C959" s="6">
        <v>24.208632999999999</v>
      </c>
      <c r="D959" s="77">
        <f>AVERAGE(C959:C961)</f>
        <v>24.227557333333333</v>
      </c>
      <c r="E959" s="77">
        <f>D959-$F$3</f>
        <v>24.227557333333333</v>
      </c>
      <c r="F959" s="74"/>
      <c r="G959" s="74"/>
    </row>
    <row r="960" spans="1:7">
      <c r="A960" s="6" t="s">
        <v>350</v>
      </c>
      <c r="B960" s="6" t="s">
        <v>306</v>
      </c>
      <c r="C960" s="6">
        <v>24.261856000000002</v>
      </c>
      <c r="D960" s="71"/>
      <c r="E960" s="71"/>
      <c r="F960" s="75"/>
      <c r="G960" s="75"/>
    </row>
    <row r="961" spans="1:7">
      <c r="A961" s="6" t="s">
        <v>351</v>
      </c>
      <c r="B961" s="6" t="s">
        <v>306</v>
      </c>
      <c r="C961" s="6">
        <v>24.212183</v>
      </c>
      <c r="D961" s="71"/>
      <c r="E961" s="71"/>
      <c r="F961" s="75"/>
      <c r="G961" s="75"/>
    </row>
    <row r="962" spans="1:7">
      <c r="A962" s="6" t="s">
        <v>200</v>
      </c>
      <c r="B962" s="6" t="s">
        <v>306</v>
      </c>
      <c r="C962" s="6">
        <v>23.851369999999999</v>
      </c>
      <c r="D962" s="77">
        <f>AVERAGE(C962:C964)</f>
        <v>23.847751000000002</v>
      </c>
      <c r="E962" s="26"/>
      <c r="F962" s="61">
        <f t="shared" ref="F962" si="546">$E$968-D962</f>
        <v>0.84359399999999596</v>
      </c>
      <c r="G962" s="61">
        <f>100*(2^F962)</f>
        <v>179.45150218793654</v>
      </c>
    </row>
    <row r="963" spans="1:7">
      <c r="A963" s="6" t="s">
        <v>201</v>
      </c>
      <c r="B963" s="6" t="s">
        <v>306</v>
      </c>
      <c r="C963" s="6">
        <v>23.893360000000001</v>
      </c>
      <c r="D963" s="71"/>
      <c r="E963" s="26"/>
      <c r="F963" s="71"/>
      <c r="G963" s="71"/>
    </row>
    <row r="964" spans="1:7">
      <c r="A964" s="6" t="s">
        <v>202</v>
      </c>
      <c r="B964" s="6" t="s">
        <v>306</v>
      </c>
      <c r="C964" s="6">
        <v>23.798522999999999</v>
      </c>
      <c r="D964" s="71"/>
      <c r="E964" s="26"/>
      <c r="F964" s="71"/>
      <c r="G964" s="71"/>
    </row>
    <row r="965" spans="1:7">
      <c r="A965" s="6" t="s">
        <v>358</v>
      </c>
      <c r="B965" s="6" t="s">
        <v>306</v>
      </c>
      <c r="C965" s="6">
        <v>28.054874000000002</v>
      </c>
      <c r="D965" s="77">
        <f>AVERAGE(C965:C967)</f>
        <v>28.036787666666665</v>
      </c>
      <c r="E965" s="26"/>
      <c r="F965" s="61">
        <f t="shared" ref="F965" si="547">$E$968-D965</f>
        <v>-3.345442666666667</v>
      </c>
      <c r="G965" s="61">
        <f>100*(2^F965)</f>
        <v>9.8383305179825253</v>
      </c>
    </row>
    <row r="966" spans="1:7">
      <c r="A966" s="6" t="s">
        <v>359</v>
      </c>
      <c r="B966" s="6" t="s">
        <v>306</v>
      </c>
      <c r="C966" s="6">
        <v>27.989671999999999</v>
      </c>
      <c r="D966" s="71"/>
      <c r="E966" s="26"/>
      <c r="F966" s="71"/>
      <c r="G966" s="71"/>
    </row>
    <row r="967" spans="1:7">
      <c r="A967" s="6" t="s">
        <v>360</v>
      </c>
      <c r="B967" s="6" t="s">
        <v>306</v>
      </c>
      <c r="C967" s="6">
        <v>28.065816999999999</v>
      </c>
      <c r="D967" s="71"/>
      <c r="E967" s="26"/>
      <c r="F967" s="71"/>
      <c r="G967" s="71"/>
    </row>
    <row r="968" spans="1:7">
      <c r="A968" s="6" t="s">
        <v>361</v>
      </c>
      <c r="B968" s="6" t="s">
        <v>306</v>
      </c>
      <c r="D968" s="77">
        <f>AVERAGE(C968:C970)</f>
        <v>24.691344999999998</v>
      </c>
      <c r="E968" s="77">
        <f>D968-$F$3</f>
        <v>24.691344999999998</v>
      </c>
      <c r="F968" s="74"/>
      <c r="G968" s="74"/>
    </row>
    <row r="969" spans="1:7">
      <c r="A969" s="6" t="s">
        <v>362</v>
      </c>
      <c r="B969" s="6" t="s">
        <v>306</v>
      </c>
      <c r="C969" s="6">
        <v>24.689762000000002</v>
      </c>
      <c r="D969" s="71"/>
      <c r="E969" s="71"/>
      <c r="F969" s="75"/>
      <c r="G969" s="75"/>
    </row>
    <row r="970" spans="1:7">
      <c r="A970" s="6" t="s">
        <v>363</v>
      </c>
      <c r="B970" s="6" t="s">
        <v>306</v>
      </c>
      <c r="C970" s="6">
        <v>24.692927999999998</v>
      </c>
      <c r="D970" s="71"/>
      <c r="E970" s="71"/>
      <c r="F970" s="75"/>
      <c r="G970" s="75"/>
    </row>
    <row r="971" spans="1:7">
      <c r="A971" s="6" t="s">
        <v>230</v>
      </c>
      <c r="B971" s="6" t="s">
        <v>306</v>
      </c>
      <c r="C971" s="6">
        <v>24.048207999999999</v>
      </c>
      <c r="D971" s="77">
        <f>AVERAGE(C971:C973)</f>
        <v>24.104688666666664</v>
      </c>
      <c r="E971" s="26"/>
      <c r="F971" s="61">
        <f t="shared" ref="F971" si="548">$E$977-D971</f>
        <v>1.9282733333333333</v>
      </c>
      <c r="G971" s="61">
        <f>100*(2^F971)</f>
        <v>380.59941215422748</v>
      </c>
    </row>
    <row r="972" spans="1:7">
      <c r="A972" s="6" t="s">
        <v>231</v>
      </c>
      <c r="B972" s="6" t="s">
        <v>306</v>
      </c>
      <c r="C972" s="6">
        <v>24.083134000000001</v>
      </c>
      <c r="D972" s="71"/>
      <c r="E972" s="26"/>
      <c r="F972" s="71"/>
      <c r="G972" s="71"/>
    </row>
    <row r="973" spans="1:7">
      <c r="A973" s="6" t="s">
        <v>232</v>
      </c>
      <c r="B973" s="6" t="s">
        <v>306</v>
      </c>
      <c r="C973" s="6">
        <v>24.182724</v>
      </c>
      <c r="D973" s="71"/>
      <c r="E973" s="26"/>
      <c r="F973" s="71"/>
      <c r="G973" s="71"/>
    </row>
    <row r="974" spans="1:7">
      <c r="A974" s="6" t="s">
        <v>367</v>
      </c>
      <c r="B974" s="6" t="s">
        <v>306</v>
      </c>
      <c r="C974" s="6">
        <v>29.864882999999999</v>
      </c>
      <c r="D974" s="77">
        <f>AVERAGE(C974:C976)</f>
        <v>29.9049665</v>
      </c>
      <c r="E974" s="26"/>
      <c r="F974" s="61">
        <f t="shared" ref="F974" si="549">$E$977-D974</f>
        <v>-3.8720045000000027</v>
      </c>
      <c r="G974" s="61">
        <f>100*(2^F974)</f>
        <v>6.8298395659695421</v>
      </c>
    </row>
    <row r="975" spans="1:7">
      <c r="A975" s="6" t="s">
        <v>368</v>
      </c>
      <c r="B975" s="6" t="s">
        <v>306</v>
      </c>
      <c r="D975" s="71"/>
      <c r="E975" s="26"/>
      <c r="F975" s="71"/>
      <c r="G975" s="71"/>
    </row>
    <row r="976" spans="1:7">
      <c r="A976" s="6" t="s">
        <v>369</v>
      </c>
      <c r="B976" s="6" t="s">
        <v>306</v>
      </c>
      <c r="C976" s="6">
        <v>29.945049999999998</v>
      </c>
      <c r="D976" s="71"/>
      <c r="E976" s="26"/>
      <c r="F976" s="71"/>
      <c r="G976" s="71"/>
    </row>
    <row r="977" spans="1:7">
      <c r="A977" s="6" t="s">
        <v>370</v>
      </c>
      <c r="B977" s="6" t="s">
        <v>306</v>
      </c>
      <c r="C977" s="6">
        <v>26.118880999999998</v>
      </c>
      <c r="D977" s="77">
        <f>AVERAGE(C977:C979)</f>
        <v>26.032961999999998</v>
      </c>
      <c r="E977" s="77">
        <f>D977-$F$3</f>
        <v>26.032961999999998</v>
      </c>
      <c r="F977" s="74"/>
      <c r="G977" s="74"/>
    </row>
    <row r="978" spans="1:7">
      <c r="A978" s="6" t="s">
        <v>371</v>
      </c>
      <c r="B978" s="6" t="s">
        <v>306</v>
      </c>
      <c r="C978" s="6">
        <v>25.937028999999999</v>
      </c>
      <c r="D978" s="71"/>
      <c r="E978" s="71"/>
      <c r="F978" s="75"/>
      <c r="G978" s="75"/>
    </row>
    <row r="979" spans="1:7">
      <c r="A979" s="6" t="s">
        <v>372</v>
      </c>
      <c r="B979" s="6" t="s">
        <v>306</v>
      </c>
      <c r="C979" s="6">
        <v>26.042975999999999</v>
      </c>
      <c r="D979" s="71"/>
      <c r="E979" s="71"/>
      <c r="F979" s="75"/>
      <c r="G979" s="75"/>
    </row>
    <row r="980" spans="1:7">
      <c r="A980" s="6" t="s">
        <v>245</v>
      </c>
      <c r="B980" s="6" t="s">
        <v>306</v>
      </c>
      <c r="C980" s="6">
        <v>24.323637000000002</v>
      </c>
      <c r="D980" s="77">
        <f>AVERAGE(C980:C982)</f>
        <v>24.225074000000003</v>
      </c>
      <c r="E980" s="26"/>
      <c r="F980" s="61">
        <f t="shared" ref="F980" si="550">$E$986-D980</f>
        <v>0.12055199999999644</v>
      </c>
      <c r="G980" s="61">
        <f>100*(2^F980)</f>
        <v>108.71507455806946</v>
      </c>
    </row>
    <row r="981" spans="1:7">
      <c r="A981" s="6" t="s">
        <v>246</v>
      </c>
      <c r="B981" s="6" t="s">
        <v>306</v>
      </c>
      <c r="C981" s="6">
        <v>24.136827</v>
      </c>
      <c r="D981" s="71"/>
      <c r="E981" s="26"/>
      <c r="F981" s="71"/>
      <c r="G981" s="71"/>
    </row>
    <row r="982" spans="1:7">
      <c r="A982" s="6" t="s">
        <v>247</v>
      </c>
      <c r="B982" s="6" t="s">
        <v>306</v>
      </c>
      <c r="C982" s="6">
        <v>24.214758</v>
      </c>
      <c r="D982" s="71"/>
      <c r="E982" s="26"/>
      <c r="F982" s="71"/>
      <c r="G982" s="71"/>
    </row>
    <row r="983" spans="1:7">
      <c r="A983" s="6" t="s">
        <v>313</v>
      </c>
      <c r="B983" s="6" t="s">
        <v>306</v>
      </c>
      <c r="C983" s="6">
        <v>26.448167999999999</v>
      </c>
      <c r="D983" s="77">
        <f>AVERAGE(C983:C985)</f>
        <v>26.486515666666662</v>
      </c>
      <c r="E983" s="26"/>
      <c r="F983" s="61">
        <f t="shared" ref="F983" si="551">$E$986-D983</f>
        <v>-2.1408896666666628</v>
      </c>
      <c r="G983" s="61">
        <f>100*(2^F983)</f>
        <v>22.673992201341761</v>
      </c>
    </row>
    <row r="984" spans="1:7">
      <c r="A984" s="6" t="s">
        <v>314</v>
      </c>
      <c r="B984" s="6" t="s">
        <v>306</v>
      </c>
      <c r="C984" s="6">
        <v>26.558413999999999</v>
      </c>
      <c r="D984" s="71"/>
      <c r="E984" s="26"/>
      <c r="F984" s="71"/>
      <c r="G984" s="71"/>
    </row>
    <row r="985" spans="1:7">
      <c r="A985" s="6" t="s">
        <v>315</v>
      </c>
      <c r="B985" s="6" t="s">
        <v>306</v>
      </c>
      <c r="C985" s="6">
        <v>26.452964999999999</v>
      </c>
      <c r="D985" s="71"/>
      <c r="E985" s="26"/>
      <c r="F985" s="71"/>
      <c r="G985" s="71"/>
    </row>
    <row r="986" spans="1:7">
      <c r="A986" s="6" t="s">
        <v>316</v>
      </c>
      <c r="B986" s="6" t="s">
        <v>306</v>
      </c>
      <c r="C986" s="6">
        <v>24.300062</v>
      </c>
      <c r="D986" s="77">
        <f>AVERAGE(C986:C988)</f>
        <v>24.345625999999999</v>
      </c>
      <c r="E986" s="77">
        <f>D986-$F$3</f>
        <v>24.345625999999999</v>
      </c>
      <c r="F986" s="74"/>
      <c r="G986" s="74"/>
    </row>
    <row r="987" spans="1:7">
      <c r="A987" s="6" t="s">
        <v>317</v>
      </c>
      <c r="B987" s="6" t="s">
        <v>306</v>
      </c>
      <c r="C987" s="6">
        <v>24.413906000000001</v>
      </c>
      <c r="D987" s="71"/>
      <c r="E987" s="71"/>
      <c r="F987" s="75"/>
      <c r="G987" s="75"/>
    </row>
    <row r="988" spans="1:7">
      <c r="A988" s="6" t="s">
        <v>318</v>
      </c>
      <c r="B988" s="6" t="s">
        <v>306</v>
      </c>
      <c r="C988" s="6">
        <v>24.32291</v>
      </c>
      <c r="D988" s="71"/>
      <c r="E988" s="71"/>
      <c r="F988" s="75"/>
      <c r="G988" s="75"/>
    </row>
    <row r="989" spans="1:7">
      <c r="A989" s="6" t="s">
        <v>260</v>
      </c>
      <c r="B989" s="6" t="s">
        <v>306</v>
      </c>
      <c r="C989" s="6">
        <v>24.523275000000002</v>
      </c>
      <c r="D989" s="77">
        <f>AVERAGE(C989:C991)</f>
        <v>24.43046866666667</v>
      </c>
      <c r="E989" s="26"/>
      <c r="F989" s="61">
        <f t="shared" ref="F989" si="552">$E$995-D989</f>
        <v>0.5572826666666657</v>
      </c>
      <c r="G989" s="61">
        <f>100*(2^F989)</f>
        <v>147.14950270499273</v>
      </c>
    </row>
    <row r="990" spans="1:7">
      <c r="A990" s="6" t="s">
        <v>261</v>
      </c>
      <c r="B990" s="6" t="s">
        <v>306</v>
      </c>
      <c r="C990" s="6">
        <v>24.370956</v>
      </c>
      <c r="D990" s="71"/>
      <c r="E990" s="26"/>
      <c r="F990" s="71"/>
      <c r="G990" s="71"/>
    </row>
    <row r="991" spans="1:7">
      <c r="A991" s="6" t="s">
        <v>262</v>
      </c>
      <c r="B991" s="6" t="s">
        <v>306</v>
      </c>
      <c r="C991" s="6">
        <v>24.397175000000001</v>
      </c>
      <c r="D991" s="71"/>
      <c r="E991" s="26"/>
      <c r="F991" s="71"/>
      <c r="G991" s="71"/>
    </row>
    <row r="992" spans="1:7">
      <c r="A992" s="6" t="s">
        <v>322</v>
      </c>
      <c r="B992" s="6" t="s">
        <v>306</v>
      </c>
      <c r="C992" s="6">
        <v>26.622949999999999</v>
      </c>
      <c r="D992" s="77">
        <f>AVERAGE(C992:C994)</f>
        <v>26.796093333333335</v>
      </c>
      <c r="E992" s="26"/>
      <c r="F992" s="61">
        <f t="shared" ref="F992" si="553">$E$995-D992</f>
        <v>-1.8083419999999997</v>
      </c>
      <c r="G992" s="61">
        <f>100*(2^F992)</f>
        <v>28.551886963201227</v>
      </c>
    </row>
    <row r="993" spans="1:7">
      <c r="A993" s="6" t="s">
        <v>323</v>
      </c>
      <c r="B993" s="6" t="s">
        <v>306</v>
      </c>
      <c r="C993" s="6">
        <v>26.879300000000001</v>
      </c>
      <c r="D993" s="71"/>
      <c r="E993" s="26"/>
      <c r="F993" s="71"/>
      <c r="G993" s="71"/>
    </row>
    <row r="994" spans="1:7">
      <c r="A994" s="6" t="s">
        <v>324</v>
      </c>
      <c r="B994" s="6" t="s">
        <v>306</v>
      </c>
      <c r="C994" s="6">
        <v>26.886030000000002</v>
      </c>
      <c r="D994" s="71"/>
      <c r="E994" s="26"/>
      <c r="F994" s="71"/>
      <c r="G994" s="71"/>
    </row>
    <row r="995" spans="1:7">
      <c r="A995" s="6" t="s">
        <v>325</v>
      </c>
      <c r="B995" s="6" t="s">
        <v>306</v>
      </c>
      <c r="C995" s="6">
        <v>25.09094</v>
      </c>
      <c r="D995" s="77">
        <f>AVERAGE(C995:C997)</f>
        <v>24.987751333333335</v>
      </c>
      <c r="E995" s="77">
        <f>D995-$F$3</f>
        <v>24.987751333333335</v>
      </c>
      <c r="F995" s="74"/>
      <c r="G995" s="74"/>
    </row>
    <row r="996" spans="1:7">
      <c r="A996" s="6" t="s">
        <v>326</v>
      </c>
      <c r="B996" s="6" t="s">
        <v>306</v>
      </c>
      <c r="C996" s="6">
        <v>24.981697</v>
      </c>
      <c r="D996" s="71"/>
      <c r="E996" s="71"/>
      <c r="F996" s="75"/>
      <c r="G996" s="75"/>
    </row>
    <row r="997" spans="1:7">
      <c r="A997" s="6" t="s">
        <v>327</v>
      </c>
      <c r="B997" s="6" t="s">
        <v>306</v>
      </c>
      <c r="C997" s="6">
        <v>24.890616999999999</v>
      </c>
      <c r="D997" s="71"/>
      <c r="E997" s="71"/>
      <c r="F997" s="75"/>
      <c r="G997" s="75"/>
    </row>
    <row r="998" spans="1:7">
      <c r="A998" s="6" t="s">
        <v>331</v>
      </c>
      <c r="B998" s="6" t="s">
        <v>306</v>
      </c>
      <c r="C998" s="6">
        <v>23.937704</v>
      </c>
      <c r="D998" s="77">
        <f>AVERAGE(C998:C1000)</f>
        <v>23.937068</v>
      </c>
      <c r="E998" s="26"/>
      <c r="F998" s="61">
        <f t="shared" ref="F998" si="554">$E$1004-D998</f>
        <v>0.33293550000000138</v>
      </c>
      <c r="G998" s="61">
        <f>100*(2^F998)</f>
        <v>125.95736656777487</v>
      </c>
    </row>
    <row r="999" spans="1:7">
      <c r="A999" s="6" t="s">
        <v>332</v>
      </c>
      <c r="B999" s="6" t="s">
        <v>306</v>
      </c>
      <c r="C999" s="6">
        <v>23.936432</v>
      </c>
      <c r="D999" s="71"/>
      <c r="E999" s="26"/>
      <c r="F999" s="71"/>
      <c r="G999" s="71"/>
    </row>
    <row r="1000" spans="1:7">
      <c r="A1000" s="6" t="s">
        <v>333</v>
      </c>
      <c r="B1000" s="6" t="s">
        <v>306</v>
      </c>
      <c r="D1000" s="71"/>
      <c r="E1000" s="26"/>
      <c r="F1000" s="71"/>
      <c r="G1000" s="71"/>
    </row>
    <row r="1001" spans="1:7">
      <c r="A1001" s="6" t="s">
        <v>334</v>
      </c>
      <c r="B1001" s="6" t="s">
        <v>306</v>
      </c>
      <c r="C1001" s="6">
        <v>26.127185999999998</v>
      </c>
      <c r="D1001" s="77">
        <f>AVERAGE(C1001:C1003)</f>
        <v>26.21897633333333</v>
      </c>
      <c r="E1001" s="26"/>
      <c r="F1001" s="61">
        <f t="shared" ref="F1001" si="555">$E$1004-D1001</f>
        <v>-1.9489728333333289</v>
      </c>
      <c r="G1001" s="61">
        <f>100*(2^F1001)</f>
        <v>25.900056795386835</v>
      </c>
    </row>
    <row r="1002" spans="1:7">
      <c r="A1002" s="6" t="s">
        <v>335</v>
      </c>
      <c r="B1002" s="6" t="s">
        <v>306</v>
      </c>
      <c r="C1002" s="6">
        <v>26.259449</v>
      </c>
      <c r="D1002" s="71"/>
      <c r="E1002" s="26"/>
      <c r="F1002" s="71"/>
      <c r="G1002" s="71"/>
    </row>
    <row r="1003" spans="1:7">
      <c r="A1003" s="6" t="s">
        <v>336</v>
      </c>
      <c r="B1003" s="6" t="s">
        <v>306</v>
      </c>
      <c r="C1003" s="6">
        <v>26.270294</v>
      </c>
      <c r="D1003" s="71"/>
      <c r="E1003" s="26"/>
      <c r="F1003" s="71"/>
      <c r="G1003" s="71"/>
    </row>
    <row r="1004" spans="1:7">
      <c r="A1004" s="6" t="s">
        <v>337</v>
      </c>
      <c r="B1004" s="6" t="s">
        <v>306</v>
      </c>
      <c r="D1004" s="77">
        <f>AVERAGE(C1004:C1006)</f>
        <v>24.270003500000001</v>
      </c>
      <c r="E1004" s="77">
        <f>D1004-$F$3</f>
        <v>24.270003500000001</v>
      </c>
      <c r="F1004" s="74"/>
      <c r="G1004" s="74"/>
    </row>
    <row r="1005" spans="1:7">
      <c r="A1005" s="6" t="s">
        <v>338</v>
      </c>
      <c r="B1005" s="6" t="s">
        <v>306</v>
      </c>
      <c r="C1005" s="6">
        <v>24.287324999999999</v>
      </c>
      <c r="D1005" s="71"/>
      <c r="E1005" s="71"/>
      <c r="F1005" s="75"/>
      <c r="G1005" s="75"/>
    </row>
    <row r="1006" spans="1:7">
      <c r="A1006" s="6" t="s">
        <v>339</v>
      </c>
      <c r="B1006" s="6" t="s">
        <v>306</v>
      </c>
      <c r="C1006" s="6">
        <v>24.252682</v>
      </c>
      <c r="D1006" s="71"/>
      <c r="E1006" s="71"/>
      <c r="F1006" s="75"/>
      <c r="G1006" s="75"/>
    </row>
    <row r="1007" spans="1:7">
      <c r="A1007" s="6" t="s">
        <v>184</v>
      </c>
      <c r="B1007" s="6" t="s">
        <v>311</v>
      </c>
      <c r="C1007" s="6">
        <v>23.632860000000001</v>
      </c>
      <c r="D1007" s="65">
        <f t="shared" ref="D1007" si="556">AVERAGE(C1007:C1009)</f>
        <v>23.705461333333336</v>
      </c>
      <c r="E1007" s="64"/>
      <c r="F1007" s="65">
        <f t="shared" ref="F1007" si="557">$E$1013-D1007</f>
        <v>2.3464333333333087E-2</v>
      </c>
      <c r="G1007" s="65">
        <f t="shared" ref="G1007" si="558">100*2^(F1007)</f>
        <v>101.63972191637403</v>
      </c>
    </row>
    <row r="1008" spans="1:7">
      <c r="A1008" s="6" t="s">
        <v>186</v>
      </c>
      <c r="B1008" s="6" t="s">
        <v>311</v>
      </c>
      <c r="C1008" s="6">
        <v>23.706831000000001</v>
      </c>
      <c r="D1008" s="65"/>
      <c r="E1008" s="64"/>
      <c r="F1008" s="65"/>
      <c r="G1008" s="65"/>
    </row>
    <row r="1009" spans="1:7">
      <c r="A1009" s="6" t="s">
        <v>187</v>
      </c>
      <c r="B1009" s="6" t="s">
        <v>311</v>
      </c>
      <c r="C1009" s="6">
        <v>23.776693000000002</v>
      </c>
      <c r="D1009" s="65"/>
      <c r="E1009" s="64"/>
      <c r="F1009" s="65"/>
      <c r="G1009" s="65"/>
    </row>
    <row r="1010" spans="1:7">
      <c r="A1010" s="6" t="s">
        <v>346</v>
      </c>
      <c r="B1010" s="6" t="s">
        <v>311</v>
      </c>
      <c r="C1010" s="6">
        <v>29.052858000000001</v>
      </c>
      <c r="D1010" s="65">
        <f t="shared" ref="D1010" si="559">AVERAGE(C1010:C1012)</f>
        <v>29.197710666666666</v>
      </c>
      <c r="E1010" s="64"/>
      <c r="F1010" s="65">
        <f t="shared" ref="F1010" si="560">$E$1013-D1010</f>
        <v>-5.4687849999999969</v>
      </c>
      <c r="G1010" s="65">
        <f t="shared" ref="G1010" si="561">100*2^(F1010)</f>
        <v>2.2580402298394833</v>
      </c>
    </row>
    <row r="1011" spans="1:7">
      <c r="A1011" s="6" t="s">
        <v>347</v>
      </c>
      <c r="B1011" s="6" t="s">
        <v>311</v>
      </c>
      <c r="C1011" s="6">
        <v>29.263259999999999</v>
      </c>
      <c r="D1011" s="65"/>
      <c r="E1011" s="64"/>
      <c r="F1011" s="65"/>
      <c r="G1011" s="65"/>
    </row>
    <row r="1012" spans="1:7">
      <c r="A1012" s="6" t="s">
        <v>348</v>
      </c>
      <c r="B1012" s="6" t="s">
        <v>311</v>
      </c>
      <c r="C1012" s="6">
        <v>29.277014000000001</v>
      </c>
      <c r="D1012" s="65"/>
      <c r="E1012" s="64"/>
      <c r="F1012" s="65"/>
      <c r="G1012" s="65"/>
    </row>
    <row r="1013" spans="1:7">
      <c r="A1013" s="6" t="s">
        <v>349</v>
      </c>
      <c r="B1013" s="6" t="s">
        <v>311</v>
      </c>
      <c r="C1013" s="6">
        <v>23.780118999999999</v>
      </c>
      <c r="D1013" s="65">
        <f t="shared" ref="D1013" si="562">AVERAGE(C1013:C1015)</f>
        <v>23.728925666666669</v>
      </c>
      <c r="E1013" s="65">
        <f>D1013-$F$3</f>
        <v>23.728925666666669</v>
      </c>
      <c r="F1013" s="64"/>
      <c r="G1013" s="64"/>
    </row>
    <row r="1014" spans="1:7">
      <c r="A1014" s="6" t="s">
        <v>350</v>
      </c>
      <c r="B1014" s="6" t="s">
        <v>311</v>
      </c>
      <c r="C1014" s="6">
        <v>23.648401</v>
      </c>
      <c r="D1014" s="65"/>
      <c r="E1014" s="65"/>
      <c r="F1014" s="64"/>
      <c r="G1014" s="64"/>
    </row>
    <row r="1015" spans="1:7">
      <c r="A1015" s="6" t="s">
        <v>351</v>
      </c>
      <c r="B1015" s="6" t="s">
        <v>311</v>
      </c>
      <c r="C1015" s="6">
        <v>23.758257</v>
      </c>
      <c r="D1015" s="65"/>
      <c r="E1015" s="65"/>
      <c r="F1015" s="64"/>
      <c r="G1015" s="64"/>
    </row>
    <row r="1016" spans="1:7">
      <c r="A1016" s="6" t="s">
        <v>200</v>
      </c>
      <c r="B1016" s="6" t="s">
        <v>311</v>
      </c>
      <c r="C1016" s="6">
        <v>23.697569999999999</v>
      </c>
      <c r="D1016" s="65">
        <f t="shared" ref="D1016" si="563">AVERAGE(C1016:C1018)</f>
        <v>23.753884333333332</v>
      </c>
      <c r="E1016" s="64"/>
      <c r="F1016" s="65">
        <f t="shared" ref="F1016" si="564">$E$1022-D1016</f>
        <v>-1.44706666666643E-2</v>
      </c>
      <c r="G1016" s="65">
        <f t="shared" ref="G1016" si="565">100*2^(F1016)</f>
        <v>99.001983391082959</v>
      </c>
    </row>
    <row r="1017" spans="1:7">
      <c r="A1017" s="6" t="s">
        <v>201</v>
      </c>
      <c r="B1017" s="6" t="s">
        <v>311</v>
      </c>
      <c r="C1017" s="6">
        <v>23.772189999999998</v>
      </c>
      <c r="D1017" s="65"/>
      <c r="E1017" s="64"/>
      <c r="F1017" s="65"/>
      <c r="G1017" s="65"/>
    </row>
    <row r="1018" spans="1:7">
      <c r="A1018" s="6" t="s">
        <v>202</v>
      </c>
      <c r="B1018" s="6" t="s">
        <v>311</v>
      </c>
      <c r="C1018" s="6">
        <v>23.791893000000002</v>
      </c>
      <c r="D1018" s="65"/>
      <c r="E1018" s="64"/>
      <c r="F1018" s="65"/>
      <c r="G1018" s="65"/>
    </row>
    <row r="1019" spans="1:7">
      <c r="A1019" s="6" t="s">
        <v>358</v>
      </c>
      <c r="B1019" s="6" t="s">
        <v>311</v>
      </c>
      <c r="C1019" s="6">
        <v>27.918797999999999</v>
      </c>
      <c r="D1019" s="65">
        <f t="shared" ref="D1019" si="566">AVERAGE(C1019:C1021)</f>
        <v>28.005819666666667</v>
      </c>
      <c r="E1019" s="64"/>
      <c r="F1019" s="65">
        <f t="shared" ref="F1019" si="567">$E$1022-D1019</f>
        <v>-4.2664059999999999</v>
      </c>
      <c r="G1019" s="65">
        <f t="shared" ref="G1019" si="568">100*2^(F1019)</f>
        <v>5.1961756129886334</v>
      </c>
    </row>
    <row r="1020" spans="1:7">
      <c r="A1020" s="6" t="s">
        <v>359</v>
      </c>
      <c r="B1020" s="6" t="s">
        <v>311</v>
      </c>
      <c r="C1020" s="6">
        <v>28.10951</v>
      </c>
      <c r="D1020" s="65"/>
      <c r="E1020" s="64"/>
      <c r="F1020" s="65"/>
      <c r="G1020" s="65"/>
    </row>
    <row r="1021" spans="1:7">
      <c r="A1021" s="6" t="s">
        <v>360</v>
      </c>
      <c r="B1021" s="6" t="s">
        <v>311</v>
      </c>
      <c r="C1021" s="6">
        <v>27.989151</v>
      </c>
      <c r="D1021" s="65"/>
      <c r="E1021" s="64"/>
      <c r="F1021" s="65"/>
      <c r="G1021" s="65"/>
    </row>
    <row r="1022" spans="1:7">
      <c r="A1022" s="6" t="s">
        <v>361</v>
      </c>
      <c r="B1022" s="6" t="s">
        <v>311</v>
      </c>
      <c r="C1022" s="6">
        <v>23.811606999999999</v>
      </c>
      <c r="D1022" s="65">
        <f t="shared" ref="D1022" si="569">AVERAGE(C1022:C1024)</f>
        <v>23.739413666666668</v>
      </c>
      <c r="E1022" s="65">
        <f t="shared" ref="E1022" si="570">D1022-$F$3</f>
        <v>23.739413666666668</v>
      </c>
      <c r="F1022" s="64"/>
      <c r="G1022" s="64"/>
    </row>
    <row r="1023" spans="1:7">
      <c r="A1023" s="6" t="s">
        <v>362</v>
      </c>
      <c r="B1023" s="6" t="s">
        <v>311</v>
      </c>
      <c r="C1023" s="6">
        <v>23.774052000000001</v>
      </c>
      <c r="D1023" s="65"/>
      <c r="E1023" s="65"/>
      <c r="F1023" s="64"/>
      <c r="G1023" s="64"/>
    </row>
    <row r="1024" spans="1:7">
      <c r="A1024" s="6" t="s">
        <v>363</v>
      </c>
      <c r="B1024" s="6" t="s">
        <v>311</v>
      </c>
      <c r="C1024" s="6">
        <v>23.632581999999999</v>
      </c>
      <c r="D1024" s="65"/>
      <c r="E1024" s="65"/>
      <c r="F1024" s="64"/>
      <c r="G1024" s="64"/>
    </row>
    <row r="1025" spans="1:7">
      <c r="A1025" s="6" t="s">
        <v>230</v>
      </c>
      <c r="B1025" s="6" t="s">
        <v>311</v>
      </c>
      <c r="C1025" s="6">
        <v>23.454788000000001</v>
      </c>
      <c r="D1025" s="65">
        <f t="shared" ref="D1025" si="571">AVERAGE(C1025:C1027)</f>
        <v>23.559681999999999</v>
      </c>
      <c r="E1025" s="64"/>
      <c r="F1025" s="65">
        <f t="shared" ref="F1025" si="572">$E$1031-D1025</f>
        <v>2.124216999999998</v>
      </c>
      <c r="G1025" s="65">
        <f t="shared" ref="G1025" si="573">100*2^(F1025)</f>
        <v>435.9664149433346</v>
      </c>
    </row>
    <row r="1026" spans="1:7">
      <c r="A1026" s="6" t="s">
        <v>231</v>
      </c>
      <c r="B1026" s="6" t="s">
        <v>311</v>
      </c>
      <c r="C1026" s="6">
        <v>23.556072</v>
      </c>
      <c r="D1026" s="65"/>
      <c r="E1026" s="64"/>
      <c r="F1026" s="65"/>
      <c r="G1026" s="65"/>
    </row>
    <row r="1027" spans="1:7">
      <c r="A1027" s="6" t="s">
        <v>232</v>
      </c>
      <c r="B1027" s="6" t="s">
        <v>311</v>
      </c>
      <c r="C1027" s="6">
        <v>23.668185999999999</v>
      </c>
      <c r="D1027" s="65"/>
      <c r="E1027" s="64"/>
      <c r="F1027" s="65"/>
      <c r="G1027" s="65"/>
    </row>
    <row r="1028" spans="1:7">
      <c r="A1028" s="6" t="s">
        <v>367</v>
      </c>
      <c r="B1028" s="6" t="s">
        <v>311</v>
      </c>
      <c r="C1028" s="6">
        <v>30.049500999999999</v>
      </c>
      <c r="D1028" s="65">
        <f t="shared" ref="D1028" si="574">AVERAGE(C1028:C1030)</f>
        <v>30.009906000000001</v>
      </c>
      <c r="E1028" s="64"/>
      <c r="F1028" s="65">
        <f t="shared" ref="F1028" si="575">$E$1031-D1028</f>
        <v>-4.3260070000000042</v>
      </c>
      <c r="G1028" s="65">
        <f t="shared" ref="G1028" si="576">100*2^(F1028)</f>
        <v>4.9858835570898403</v>
      </c>
    </row>
    <row r="1029" spans="1:7">
      <c r="A1029" s="6" t="s">
        <v>368</v>
      </c>
      <c r="B1029" s="6" t="s">
        <v>311</v>
      </c>
      <c r="C1029" s="6">
        <v>29.946390000000001</v>
      </c>
      <c r="D1029" s="65"/>
      <c r="E1029" s="64"/>
      <c r="F1029" s="65"/>
      <c r="G1029" s="65"/>
    </row>
    <row r="1030" spans="1:7">
      <c r="A1030" s="6" t="s">
        <v>369</v>
      </c>
      <c r="B1030" s="6" t="s">
        <v>311</v>
      </c>
      <c r="C1030" s="6">
        <v>30.033826999999999</v>
      </c>
      <c r="D1030" s="65"/>
      <c r="E1030" s="64"/>
      <c r="F1030" s="65"/>
      <c r="G1030" s="65"/>
    </row>
    <row r="1031" spans="1:7">
      <c r="A1031" s="6" t="s">
        <v>370</v>
      </c>
      <c r="B1031" s="6" t="s">
        <v>311</v>
      </c>
      <c r="C1031" s="6">
        <v>25.932365000000001</v>
      </c>
      <c r="D1031" s="65">
        <f t="shared" ref="D1031" si="577">AVERAGE(C1031:C1033)</f>
        <v>25.683898999999997</v>
      </c>
      <c r="E1031" s="65">
        <f t="shared" ref="E1031" si="578">D1031-$F$3</f>
        <v>25.683898999999997</v>
      </c>
      <c r="F1031" s="64"/>
      <c r="G1031" s="64"/>
    </row>
    <row r="1032" spans="1:7">
      <c r="A1032" s="6" t="s">
        <v>371</v>
      </c>
      <c r="B1032" s="6" t="s">
        <v>311</v>
      </c>
      <c r="C1032" s="6">
        <v>25.573602999999999</v>
      </c>
      <c r="D1032" s="65"/>
      <c r="E1032" s="65"/>
      <c r="F1032" s="64"/>
      <c r="G1032" s="64"/>
    </row>
    <row r="1033" spans="1:7">
      <c r="A1033" s="6" t="s">
        <v>372</v>
      </c>
      <c r="B1033" s="6" t="s">
        <v>311</v>
      </c>
      <c r="C1033" s="6">
        <v>25.545729000000001</v>
      </c>
      <c r="D1033" s="65"/>
      <c r="E1033" s="65"/>
      <c r="F1033" s="64"/>
      <c r="G1033" s="64"/>
    </row>
    <row r="1034" spans="1:7">
      <c r="A1034" s="6" t="s">
        <v>245</v>
      </c>
      <c r="B1034" s="6" t="s">
        <v>311</v>
      </c>
      <c r="C1034" s="6">
        <v>23.690467999999999</v>
      </c>
      <c r="D1034" s="65">
        <f t="shared" ref="D1034" si="579">AVERAGE(C1034:C1036)</f>
        <v>23.733057666666667</v>
      </c>
      <c r="E1034" s="64"/>
      <c r="F1034" s="65">
        <f t="shared" ref="F1034" si="580">$E$1040-D1034</f>
        <v>-7.0802000000000476E-2</v>
      </c>
      <c r="G1034" s="65">
        <f t="shared" ref="G1034" si="581">100*2^(F1034)</f>
        <v>95.210856990255664</v>
      </c>
    </row>
    <row r="1035" spans="1:7">
      <c r="A1035" s="6" t="s">
        <v>246</v>
      </c>
      <c r="B1035" s="6" t="s">
        <v>311</v>
      </c>
      <c r="C1035" s="6">
        <v>23.69594</v>
      </c>
      <c r="D1035" s="65"/>
      <c r="E1035" s="64"/>
      <c r="F1035" s="65"/>
      <c r="G1035" s="65"/>
    </row>
    <row r="1036" spans="1:7">
      <c r="A1036" s="6" t="s">
        <v>247</v>
      </c>
      <c r="B1036" s="6" t="s">
        <v>311</v>
      </c>
      <c r="C1036" s="6">
        <v>23.812764999999999</v>
      </c>
      <c r="D1036" s="65"/>
      <c r="E1036" s="64"/>
      <c r="F1036" s="65"/>
      <c r="G1036" s="65"/>
    </row>
    <row r="1037" spans="1:7">
      <c r="A1037" s="6" t="s">
        <v>313</v>
      </c>
      <c r="B1037" s="6" t="s">
        <v>311</v>
      </c>
      <c r="C1037" s="6">
        <v>27.272950999999999</v>
      </c>
      <c r="D1037" s="65">
        <f t="shared" ref="D1037" si="582">AVERAGE(C1037:C1039)</f>
        <v>27.370294000000001</v>
      </c>
      <c r="E1037" s="64"/>
      <c r="F1037" s="65">
        <f t="shared" ref="F1037" si="583">$E$1040-D1037</f>
        <v>-3.7080383333333344</v>
      </c>
      <c r="G1037" s="65">
        <f t="shared" ref="G1037" si="584">100*2^(F1037)</f>
        <v>7.6518991339282252</v>
      </c>
    </row>
    <row r="1038" spans="1:7">
      <c r="A1038" s="6" t="s">
        <v>314</v>
      </c>
      <c r="B1038" s="6" t="s">
        <v>311</v>
      </c>
      <c r="C1038" s="6">
        <v>27.507496</v>
      </c>
      <c r="D1038" s="65"/>
      <c r="E1038" s="64"/>
      <c r="F1038" s="65"/>
      <c r="G1038" s="65"/>
    </row>
    <row r="1039" spans="1:7">
      <c r="A1039" s="6" t="s">
        <v>315</v>
      </c>
      <c r="B1039" s="6" t="s">
        <v>311</v>
      </c>
      <c r="C1039" s="6">
        <v>27.330435000000001</v>
      </c>
      <c r="D1039" s="65"/>
      <c r="E1039" s="64"/>
      <c r="F1039" s="65"/>
      <c r="G1039" s="65"/>
    </row>
    <row r="1040" spans="1:7">
      <c r="A1040" s="6" t="s">
        <v>316</v>
      </c>
      <c r="B1040" s="6" t="s">
        <v>311</v>
      </c>
      <c r="C1040" s="6">
        <v>23.693731</v>
      </c>
      <c r="D1040" s="65">
        <f t="shared" ref="D1040" si="585">AVERAGE(C1040:C1042)</f>
        <v>23.662255666666667</v>
      </c>
      <c r="E1040" s="65">
        <f t="shared" ref="E1040" si="586">D1040-$F$3</f>
        <v>23.662255666666667</v>
      </c>
      <c r="F1040" s="64"/>
      <c r="G1040" s="64"/>
    </row>
    <row r="1041" spans="1:7">
      <c r="A1041" s="6" t="s">
        <v>317</v>
      </c>
      <c r="B1041" s="6" t="s">
        <v>311</v>
      </c>
      <c r="C1041" s="6">
        <v>23.784773000000001</v>
      </c>
      <c r="D1041" s="65"/>
      <c r="E1041" s="65"/>
      <c r="F1041" s="64"/>
      <c r="G1041" s="64"/>
    </row>
    <row r="1042" spans="1:7">
      <c r="A1042" s="6" t="s">
        <v>318</v>
      </c>
      <c r="B1042" s="6" t="s">
        <v>311</v>
      </c>
      <c r="C1042" s="6">
        <v>23.508262999999999</v>
      </c>
      <c r="D1042" s="65"/>
      <c r="E1042" s="65"/>
      <c r="F1042" s="64"/>
      <c r="G1042" s="64"/>
    </row>
    <row r="1043" spans="1:7">
      <c r="A1043" s="6" t="s">
        <v>260</v>
      </c>
      <c r="B1043" s="6" t="s">
        <v>311</v>
      </c>
      <c r="C1043" s="6">
        <v>23.908418999999999</v>
      </c>
      <c r="D1043" s="65">
        <f t="shared" ref="D1043" si="587">AVERAGE(C1043:C1045)</f>
        <v>23.886727000000004</v>
      </c>
      <c r="E1043" s="64"/>
      <c r="F1043" s="65">
        <f t="shared" ref="F1043" si="588">$E$1049-D1043</f>
        <v>0.62376699999999374</v>
      </c>
      <c r="G1043" s="65">
        <f t="shared" ref="G1043" si="589">100*2^(F1043)</f>
        <v>154.08933372716854</v>
      </c>
    </row>
    <row r="1044" spans="1:7">
      <c r="A1044" s="6" t="s">
        <v>261</v>
      </c>
      <c r="B1044" s="6" t="s">
        <v>311</v>
      </c>
      <c r="C1044" s="6">
        <v>23.850895000000001</v>
      </c>
      <c r="D1044" s="65"/>
      <c r="E1044" s="64"/>
      <c r="F1044" s="65"/>
      <c r="G1044" s="65"/>
    </row>
    <row r="1045" spans="1:7">
      <c r="A1045" s="6" t="s">
        <v>262</v>
      </c>
      <c r="B1045" s="6" t="s">
        <v>311</v>
      </c>
      <c r="C1045" s="6">
        <v>23.900867000000002</v>
      </c>
      <c r="D1045" s="65"/>
      <c r="E1045" s="64"/>
      <c r="F1045" s="65"/>
      <c r="G1045" s="65"/>
    </row>
    <row r="1046" spans="1:7">
      <c r="A1046" s="6" t="s">
        <v>322</v>
      </c>
      <c r="B1046" s="6" t="s">
        <v>311</v>
      </c>
      <c r="C1046" s="6">
        <v>27.426798000000002</v>
      </c>
      <c r="D1046" s="65">
        <f t="shared" ref="D1046" si="590">AVERAGE(C1046:C1048)</f>
        <v>27.320774333333333</v>
      </c>
      <c r="E1046" s="64"/>
      <c r="F1046" s="65">
        <f t="shared" ref="F1046" si="591">$E$1049-D1046</f>
        <v>-2.8102803333333348</v>
      </c>
      <c r="G1046" s="65">
        <f t="shared" ref="G1046" si="592">100*2^(F1046)</f>
        <v>14.256775912847012</v>
      </c>
    </row>
    <row r="1047" spans="1:7">
      <c r="A1047" s="6" t="s">
        <v>323</v>
      </c>
      <c r="B1047" s="6" t="s">
        <v>311</v>
      </c>
      <c r="C1047" s="6">
        <v>27.174025</v>
      </c>
      <c r="D1047" s="65"/>
      <c r="E1047" s="64"/>
      <c r="F1047" s="65"/>
      <c r="G1047" s="65"/>
    </row>
    <row r="1048" spans="1:7">
      <c r="A1048" s="6" t="s">
        <v>324</v>
      </c>
      <c r="B1048" s="6" t="s">
        <v>311</v>
      </c>
      <c r="C1048" s="6">
        <v>27.361499999999999</v>
      </c>
      <c r="D1048" s="65"/>
      <c r="E1048" s="64"/>
      <c r="F1048" s="65"/>
      <c r="G1048" s="65"/>
    </row>
    <row r="1049" spans="1:7">
      <c r="A1049" s="6" t="s">
        <v>325</v>
      </c>
      <c r="B1049" s="6" t="s">
        <v>311</v>
      </c>
      <c r="C1049" s="6">
        <v>24.51192</v>
      </c>
      <c r="D1049" s="65">
        <f t="shared" ref="D1049" si="593">AVERAGE(C1049:C1051)</f>
        <v>24.510493999999998</v>
      </c>
      <c r="E1049" s="71">
        <f t="shared" ref="E1049" si="594">D1049-$F$3</f>
        <v>24.510493999999998</v>
      </c>
      <c r="F1049" s="64"/>
      <c r="G1049" s="64"/>
    </row>
    <row r="1050" spans="1:7">
      <c r="A1050" s="6" t="s">
        <v>326</v>
      </c>
      <c r="B1050" s="6" t="s">
        <v>311</v>
      </c>
      <c r="C1050" s="6">
        <v>24.581934</v>
      </c>
      <c r="D1050" s="65"/>
      <c r="E1050" s="71"/>
      <c r="F1050" s="64"/>
      <c r="G1050" s="64"/>
    </row>
    <row r="1051" spans="1:7">
      <c r="A1051" s="6" t="s">
        <v>327</v>
      </c>
      <c r="B1051" s="6" t="s">
        <v>311</v>
      </c>
      <c r="C1051" s="6">
        <v>24.437628</v>
      </c>
      <c r="D1051" s="65"/>
      <c r="E1051" s="71"/>
      <c r="F1051" s="64"/>
      <c r="G1051" s="64"/>
    </row>
    <row r="1052" spans="1:7">
      <c r="A1052" s="6" t="s">
        <v>290</v>
      </c>
      <c r="B1052" s="6" t="s">
        <v>311</v>
      </c>
      <c r="C1052" s="6">
        <v>23.156946000000001</v>
      </c>
      <c r="D1052" s="65">
        <f t="shared" ref="D1052" si="595">AVERAGE(C1052:C1054)</f>
        <v>23.158158666666665</v>
      </c>
      <c r="E1052" s="64"/>
      <c r="F1052" s="65">
        <f t="shared" ref="F1052" si="596">$E$1058-D1052</f>
        <v>0.89815400000000167</v>
      </c>
      <c r="G1052" s="65">
        <f t="shared" ref="G1052" si="597">100*2^(F1052)</f>
        <v>186.36797858680598</v>
      </c>
    </row>
    <row r="1053" spans="1:7">
      <c r="A1053" s="6" t="s">
        <v>291</v>
      </c>
      <c r="B1053" s="6" t="s">
        <v>311</v>
      </c>
      <c r="C1053" s="6">
        <v>23.206219999999998</v>
      </c>
      <c r="D1053" s="65"/>
      <c r="E1053" s="64"/>
      <c r="F1053" s="65"/>
      <c r="G1053" s="65"/>
    </row>
    <row r="1054" spans="1:7">
      <c r="A1054" s="6" t="s">
        <v>292</v>
      </c>
      <c r="B1054" s="6" t="s">
        <v>311</v>
      </c>
      <c r="C1054" s="6">
        <v>23.11131</v>
      </c>
      <c r="D1054" s="65"/>
      <c r="E1054" s="64"/>
      <c r="F1054" s="65"/>
      <c r="G1054" s="65"/>
    </row>
    <row r="1055" spans="1:7">
      <c r="A1055" s="6" t="s">
        <v>380</v>
      </c>
      <c r="B1055" s="6" t="s">
        <v>311</v>
      </c>
      <c r="C1055" s="6">
        <v>28.041938999999999</v>
      </c>
      <c r="D1055" s="65">
        <f t="shared" ref="D1055" si="598">AVERAGE(C1055:C1057)</f>
        <v>28.153428666666667</v>
      </c>
      <c r="E1055" s="64"/>
      <c r="F1055" s="65">
        <f t="shared" ref="F1055" si="599">$E$1058-D1055</f>
        <v>-4.0971159999999998</v>
      </c>
      <c r="G1055" s="65">
        <f t="shared" ref="G1055" si="600">100*2^(F1055)</f>
        <v>5.8431251501543375</v>
      </c>
    </row>
    <row r="1056" spans="1:7">
      <c r="A1056" s="6" t="s">
        <v>381</v>
      </c>
      <c r="B1056" s="6" t="s">
        <v>311</v>
      </c>
      <c r="C1056" s="6">
        <v>28.276909</v>
      </c>
      <c r="D1056" s="65"/>
      <c r="E1056" s="64"/>
      <c r="F1056" s="65"/>
      <c r="G1056" s="65"/>
    </row>
    <row r="1057" spans="1:7">
      <c r="A1057" s="6" t="s">
        <v>382</v>
      </c>
      <c r="B1057" s="6" t="s">
        <v>311</v>
      </c>
      <c r="C1057" s="6">
        <v>28.141438000000001</v>
      </c>
      <c r="D1057" s="65"/>
      <c r="E1057" s="64"/>
      <c r="F1057" s="65"/>
      <c r="G1057" s="65"/>
    </row>
    <row r="1058" spans="1:7">
      <c r="A1058" s="6" t="s">
        <v>383</v>
      </c>
      <c r="B1058" s="6" t="s">
        <v>311</v>
      </c>
      <c r="C1058" s="6">
        <v>24.098051000000002</v>
      </c>
      <c r="D1058" s="65">
        <f t="shared" ref="D1058" si="601">AVERAGE(C1058:C1060)</f>
        <v>24.056312666666667</v>
      </c>
      <c r="E1058" s="65">
        <f t="shared" ref="E1058" si="602">D1058-$F$3</f>
        <v>24.056312666666667</v>
      </c>
      <c r="F1058" s="64"/>
      <c r="G1058" s="64"/>
    </row>
    <row r="1059" spans="1:7">
      <c r="A1059" s="6" t="s">
        <v>384</v>
      </c>
      <c r="B1059" s="6" t="s">
        <v>311</v>
      </c>
      <c r="C1059" s="6">
        <v>24.035706000000001</v>
      </c>
      <c r="D1059" s="65"/>
      <c r="E1059" s="65"/>
      <c r="F1059" s="64"/>
      <c r="G1059" s="64"/>
    </row>
    <row r="1060" spans="1:7">
      <c r="A1060" s="6" t="s">
        <v>385</v>
      </c>
      <c r="B1060" s="6" t="s">
        <v>311</v>
      </c>
      <c r="C1060" s="6">
        <v>24.035181000000001</v>
      </c>
      <c r="D1060" s="65"/>
      <c r="E1060" s="65"/>
      <c r="F1060" s="64"/>
      <c r="G1060" s="64"/>
    </row>
    <row r="1061" spans="1:7">
      <c r="A1061" s="6" t="s">
        <v>432</v>
      </c>
      <c r="B1061" s="6" t="s">
        <v>433</v>
      </c>
      <c r="C1061" s="6">
        <v>22.428926000000001</v>
      </c>
      <c r="D1061" s="61">
        <f t="shared" ref="D1061" si="603">AVERAGE(C1061:C1063)</f>
        <v>22.456447666666666</v>
      </c>
      <c r="E1061" s="26"/>
      <c r="F1061" s="61">
        <f>$E$1067-D1061</f>
        <v>1.4829056666666673</v>
      </c>
      <c r="G1061" s="61">
        <f t="shared" ref="G1061:G1064" si="604">100 * 2^(F1061)</f>
        <v>279.51111741166312</v>
      </c>
    </row>
    <row r="1062" spans="1:7">
      <c r="A1062" s="6" t="s">
        <v>434</v>
      </c>
      <c r="B1062" s="6" t="s">
        <v>433</v>
      </c>
      <c r="C1062" s="6">
        <v>22.695723000000001</v>
      </c>
      <c r="D1062" s="61"/>
      <c r="E1062" s="26"/>
      <c r="F1062" s="61"/>
      <c r="G1062" s="61"/>
    </row>
    <row r="1063" spans="1:7">
      <c r="A1063" s="6" t="s">
        <v>435</v>
      </c>
      <c r="B1063" s="6" t="s">
        <v>433</v>
      </c>
      <c r="C1063" s="6">
        <v>22.244693999999999</v>
      </c>
      <c r="D1063" s="61"/>
      <c r="E1063" s="26"/>
      <c r="F1063" s="61"/>
      <c r="G1063" s="61"/>
    </row>
    <row r="1064" spans="1:7">
      <c r="A1064" s="6" t="s">
        <v>436</v>
      </c>
      <c r="B1064" s="6" t="s">
        <v>433</v>
      </c>
      <c r="C1064" s="6">
        <v>31.531836999999999</v>
      </c>
      <c r="D1064" s="61">
        <f t="shared" ref="D1064:D1076" si="605">AVERAGE(C1064:C1066)</f>
        <v>31.410831999999999</v>
      </c>
      <c r="E1064" s="26"/>
      <c r="F1064" s="61">
        <f>$E$1067-D1064</f>
        <v>-7.4714786666666662</v>
      </c>
      <c r="G1064" s="61">
        <f t="shared" si="604"/>
        <v>0.56345703987735496</v>
      </c>
    </row>
    <row r="1065" spans="1:7">
      <c r="A1065" s="6" t="s">
        <v>437</v>
      </c>
      <c r="B1065" s="6" t="s">
        <v>433</v>
      </c>
      <c r="C1065" s="6">
        <v>31.184985999999999</v>
      </c>
      <c r="D1065" s="61"/>
      <c r="E1065" s="26"/>
      <c r="F1065" s="61"/>
      <c r="G1065" s="61"/>
    </row>
    <row r="1066" spans="1:7">
      <c r="A1066" s="6" t="s">
        <v>438</v>
      </c>
      <c r="B1066" s="6" t="s">
        <v>433</v>
      </c>
      <c r="C1066" s="6">
        <v>31.515673</v>
      </c>
      <c r="D1066" s="61"/>
      <c r="E1066" s="26"/>
      <c r="F1066" s="61"/>
      <c r="G1066" s="61"/>
    </row>
    <row r="1067" spans="1:7">
      <c r="A1067" s="6" t="s">
        <v>439</v>
      </c>
      <c r="B1067" s="6" t="s">
        <v>433</v>
      </c>
      <c r="C1067" s="6">
        <v>24.011382999999999</v>
      </c>
      <c r="D1067" s="61">
        <f t="shared" si="605"/>
        <v>23.939353333333333</v>
      </c>
      <c r="E1067" s="61">
        <f>D1067-$P$8</f>
        <v>23.939353333333333</v>
      </c>
      <c r="F1067" s="26"/>
      <c r="G1067" s="74"/>
    </row>
    <row r="1068" spans="1:7">
      <c r="A1068" s="6" t="s">
        <v>440</v>
      </c>
      <c r="B1068" s="6" t="s">
        <v>433</v>
      </c>
      <c r="C1068" s="6">
        <v>23.911992999999999</v>
      </c>
      <c r="D1068" s="61"/>
      <c r="E1068" s="61"/>
      <c r="F1068" s="26"/>
      <c r="G1068" s="74"/>
    </row>
    <row r="1069" spans="1:7">
      <c r="A1069" s="6" t="s">
        <v>441</v>
      </c>
      <c r="B1069" s="6" t="s">
        <v>433</v>
      </c>
      <c r="C1069" s="6">
        <v>23.894684000000002</v>
      </c>
      <c r="D1069" s="61"/>
      <c r="E1069" s="61"/>
      <c r="F1069" s="26"/>
      <c r="G1069" s="74"/>
    </row>
    <row r="1070" spans="1:7">
      <c r="A1070" s="6" t="s">
        <v>442</v>
      </c>
      <c r="B1070" s="6" t="s">
        <v>433</v>
      </c>
      <c r="C1070" s="6">
        <v>22.584607999999999</v>
      </c>
      <c r="D1070" s="61">
        <f t="shared" si="605"/>
        <v>22.619958666666665</v>
      </c>
      <c r="E1070" s="26"/>
      <c r="F1070" s="61">
        <f>$E$1076-D1070</f>
        <v>2.7525536666666675</v>
      </c>
      <c r="G1070" s="61">
        <f t="shared" ref="G1070:G1073" si="606">100 * 2^(F1070)</f>
        <v>673.90894097759883</v>
      </c>
    </row>
    <row r="1071" spans="1:7">
      <c r="A1071" s="6" t="s">
        <v>443</v>
      </c>
      <c r="B1071" s="6" t="s">
        <v>433</v>
      </c>
      <c r="C1071" s="6">
        <v>22.722185</v>
      </c>
      <c r="D1071" s="61"/>
      <c r="E1071" s="26"/>
      <c r="F1071" s="61"/>
      <c r="G1071" s="61"/>
    </row>
    <row r="1072" spans="1:7">
      <c r="A1072" s="6" t="s">
        <v>444</v>
      </c>
      <c r="B1072" s="6" t="s">
        <v>433</v>
      </c>
      <c r="C1072" s="6">
        <v>22.553083000000001</v>
      </c>
      <c r="D1072" s="61"/>
      <c r="E1072" s="26"/>
      <c r="F1072" s="61"/>
      <c r="G1072" s="61"/>
    </row>
    <row r="1073" spans="1:7">
      <c r="A1073" s="6" t="s">
        <v>445</v>
      </c>
      <c r="B1073" s="6" t="s">
        <v>433</v>
      </c>
      <c r="D1073" s="61">
        <f t="shared" si="605"/>
        <v>31.453643499999998</v>
      </c>
      <c r="E1073" s="26"/>
      <c r="F1073" s="61">
        <f>$E$1076-D1073</f>
        <v>-6.0811311666666654</v>
      </c>
      <c r="G1073" s="61">
        <f t="shared" si="606"/>
        <v>1.4770565105820699</v>
      </c>
    </row>
    <row r="1074" spans="1:7">
      <c r="A1074" s="6" t="s">
        <v>446</v>
      </c>
      <c r="B1074" s="6" t="s">
        <v>433</v>
      </c>
      <c r="C1074" s="6">
        <v>31.282812</v>
      </c>
      <c r="D1074" s="61"/>
      <c r="E1074" s="26"/>
      <c r="F1074" s="61"/>
      <c r="G1074" s="61"/>
    </row>
    <row r="1075" spans="1:7">
      <c r="A1075" s="6" t="s">
        <v>447</v>
      </c>
      <c r="B1075" s="6" t="s">
        <v>433</v>
      </c>
      <c r="C1075" s="6">
        <v>31.624475</v>
      </c>
      <c r="D1075" s="61"/>
      <c r="E1075" s="26"/>
      <c r="F1075" s="61"/>
      <c r="G1075" s="61"/>
    </row>
    <row r="1076" spans="1:7">
      <c r="A1076" s="6" t="s">
        <v>448</v>
      </c>
      <c r="B1076" s="6" t="s">
        <v>433</v>
      </c>
      <c r="C1076" s="6">
        <v>25.361393</v>
      </c>
      <c r="D1076" s="61">
        <f t="shared" si="605"/>
        <v>25.372512333333333</v>
      </c>
      <c r="E1076" s="61">
        <f>D1076-$P$8</f>
        <v>25.372512333333333</v>
      </c>
      <c r="F1076" s="26"/>
      <c r="G1076" s="74"/>
    </row>
    <row r="1077" spans="1:7">
      <c r="A1077" s="6" t="s">
        <v>449</v>
      </c>
      <c r="B1077" s="6" t="s">
        <v>433</v>
      </c>
      <c r="C1077" s="6">
        <v>25.380828999999999</v>
      </c>
      <c r="D1077" s="61"/>
      <c r="E1077" s="61"/>
      <c r="F1077" s="26"/>
      <c r="G1077" s="74"/>
    </row>
    <row r="1078" spans="1:7">
      <c r="A1078" s="6" t="s">
        <v>450</v>
      </c>
      <c r="B1078" s="6" t="s">
        <v>433</v>
      </c>
      <c r="C1078" s="6">
        <v>25.375315000000001</v>
      </c>
      <c r="D1078" s="61"/>
      <c r="E1078" s="61"/>
      <c r="F1078" s="26"/>
      <c r="G1078" s="74"/>
    </row>
    <row r="1079" spans="1:7">
      <c r="A1079" s="6" t="s">
        <v>346</v>
      </c>
      <c r="B1079" s="6" t="s">
        <v>433</v>
      </c>
      <c r="C1079" s="6">
        <v>28.845483999999999</v>
      </c>
      <c r="D1079" s="71">
        <f>AVERAGE(C1079:C1081)</f>
        <v>28.908525000000001</v>
      </c>
      <c r="E1079" s="75"/>
      <c r="F1079" s="65">
        <f>$E$1091-D1079</f>
        <v>-11.042686167387824</v>
      </c>
      <c r="G1079" s="61">
        <f>100*2^(F1079)</f>
        <v>4.7404572118102256E-2</v>
      </c>
    </row>
    <row r="1080" spans="1:7">
      <c r="A1080" s="6" t="s">
        <v>347</v>
      </c>
      <c r="B1080" s="6" t="s">
        <v>433</v>
      </c>
      <c r="C1080" s="6">
        <v>28.649933000000001</v>
      </c>
      <c r="D1080" s="71"/>
      <c r="E1080" s="75"/>
      <c r="F1080" s="65"/>
      <c r="G1080" s="61"/>
    </row>
    <row r="1081" spans="1:7">
      <c r="A1081" s="6" t="s">
        <v>348</v>
      </c>
      <c r="B1081" s="6" t="s">
        <v>433</v>
      </c>
      <c r="C1081" s="6">
        <v>29.230157999999999</v>
      </c>
      <c r="D1081" s="71"/>
      <c r="E1081" s="75"/>
      <c r="F1081" s="65"/>
      <c r="G1081" s="61"/>
    </row>
    <row r="1082" spans="1:7">
      <c r="A1082" s="6" t="s">
        <v>358</v>
      </c>
      <c r="B1082" s="6" t="s">
        <v>433</v>
      </c>
      <c r="C1082" s="6">
        <v>28.145721000000002</v>
      </c>
      <c r="D1082" s="71">
        <f>AVERAGE(C1082:C1084)</f>
        <v>28.220291333333336</v>
      </c>
      <c r="E1082" s="75"/>
      <c r="F1082" s="65">
        <f>$E$1094-D1082</f>
        <v>-10.259784500721164</v>
      </c>
      <c r="G1082" s="61">
        <f t="shared" ref="G1082" si="607">100*2^(F1082)</f>
        <v>8.1563737118854451E-2</v>
      </c>
    </row>
    <row r="1083" spans="1:7">
      <c r="A1083" s="6" t="s">
        <v>359</v>
      </c>
      <c r="B1083" s="6" t="s">
        <v>433</v>
      </c>
      <c r="C1083" s="6">
        <v>28.273399999999999</v>
      </c>
      <c r="D1083" s="71"/>
      <c r="E1083" s="75"/>
      <c r="F1083" s="65"/>
      <c r="G1083" s="61"/>
    </row>
    <row r="1084" spans="1:7">
      <c r="A1084" s="6" t="s">
        <v>360</v>
      </c>
      <c r="B1084" s="6" t="s">
        <v>433</v>
      </c>
      <c r="C1084" s="6">
        <v>28.241752999999999</v>
      </c>
      <c r="D1084" s="71"/>
      <c r="E1084" s="75"/>
      <c r="F1084" s="65"/>
      <c r="G1084" s="61"/>
    </row>
    <row r="1085" spans="1:7">
      <c r="A1085" s="6" t="s">
        <v>313</v>
      </c>
      <c r="B1085" s="6" t="s">
        <v>433</v>
      </c>
      <c r="C1085" s="6">
        <v>28.233920000000001</v>
      </c>
      <c r="D1085" s="71">
        <f>AVERAGE(C1085:C1087)</f>
        <v>28.095439333333335</v>
      </c>
      <c r="E1085" s="75"/>
      <c r="F1085" s="71">
        <f>$E$1097-D1085</f>
        <v>-8.8640118340544944</v>
      </c>
      <c r="G1085" s="61">
        <f t="shared" ref="G1085" si="608">100*2^(F1085)</f>
        <v>0.21461820390561459</v>
      </c>
    </row>
    <row r="1086" spans="1:7">
      <c r="A1086" s="6" t="s">
        <v>314</v>
      </c>
      <c r="B1086" s="6" t="s">
        <v>433</v>
      </c>
      <c r="C1086" s="6">
        <v>27.907232</v>
      </c>
      <c r="D1086" s="71"/>
      <c r="E1086" s="75"/>
      <c r="F1086" s="71"/>
      <c r="G1086" s="61"/>
    </row>
    <row r="1087" spans="1:7">
      <c r="A1087" s="6" t="s">
        <v>315</v>
      </c>
      <c r="B1087" s="6" t="s">
        <v>433</v>
      </c>
      <c r="C1087" s="6">
        <v>28.145166</v>
      </c>
      <c r="D1087" s="71"/>
      <c r="E1087" s="75"/>
      <c r="F1087" s="71"/>
      <c r="G1087" s="61"/>
    </row>
    <row r="1088" spans="1:7">
      <c r="A1088" s="6" t="s">
        <v>322</v>
      </c>
      <c r="B1088" s="6" t="s">
        <v>433</v>
      </c>
      <c r="C1088" s="6">
        <v>29.352350000000001</v>
      </c>
      <c r="D1088" s="71">
        <f>AVERAGE(C1088:C1090)</f>
        <v>29.391505333333331</v>
      </c>
      <c r="E1088" s="75"/>
      <c r="F1088" s="71">
        <f>$E$1100-D1088</f>
        <v>-9.4628565007211556</v>
      </c>
      <c r="G1088" s="61">
        <f t="shared" ref="G1088" si="609">100*2^(F1088)</f>
        <v>0.14170864605460243</v>
      </c>
    </row>
    <row r="1089" spans="1:7">
      <c r="A1089" s="6" t="s">
        <v>323</v>
      </c>
      <c r="B1089" s="6" t="s">
        <v>433</v>
      </c>
      <c r="C1089" s="6">
        <v>29.363976999999998</v>
      </c>
      <c r="D1089" s="71"/>
      <c r="E1089" s="75"/>
      <c r="F1089" s="71"/>
      <c r="G1089" s="61"/>
    </row>
    <row r="1090" spans="1:7">
      <c r="A1090" s="6" t="s">
        <v>324</v>
      </c>
      <c r="B1090" s="6" t="s">
        <v>433</v>
      </c>
      <c r="C1090" s="6">
        <v>29.458189000000001</v>
      </c>
      <c r="D1090" s="71"/>
      <c r="E1090" s="75"/>
      <c r="F1090" s="71"/>
      <c r="G1090" s="61"/>
    </row>
    <row r="1091" spans="1:7">
      <c r="A1091" s="6" t="s">
        <v>349</v>
      </c>
      <c r="B1091" s="6" t="s">
        <v>433</v>
      </c>
      <c r="C1091" s="6">
        <v>21.405756</v>
      </c>
      <c r="D1091" s="61">
        <v>21.450801333333334</v>
      </c>
      <c r="E1091" s="61">
        <v>17.865838832612177</v>
      </c>
      <c r="F1091" s="74"/>
      <c r="G1091" s="74"/>
    </row>
    <row r="1092" spans="1:7">
      <c r="A1092" s="6" t="s">
        <v>350</v>
      </c>
      <c r="B1092" s="6" t="s">
        <v>433</v>
      </c>
      <c r="C1092" s="6">
        <v>21.413996000000001</v>
      </c>
      <c r="D1092" s="61"/>
      <c r="E1092" s="61"/>
      <c r="F1092" s="74"/>
      <c r="G1092" s="74"/>
    </row>
    <row r="1093" spans="1:7">
      <c r="A1093" s="6" t="s">
        <v>351</v>
      </c>
      <c r="B1093" s="6" t="s">
        <v>433</v>
      </c>
      <c r="C1093" s="6">
        <v>21.532651999999999</v>
      </c>
      <c r="D1093" s="61"/>
      <c r="E1093" s="61"/>
      <c r="F1093" s="74"/>
      <c r="G1093" s="74"/>
    </row>
    <row r="1094" spans="1:7">
      <c r="A1094" s="6" t="s">
        <v>361</v>
      </c>
      <c r="B1094" s="6" t="s">
        <v>433</v>
      </c>
      <c r="C1094" s="6">
        <v>21.208957999999999</v>
      </c>
      <c r="D1094" s="61">
        <v>21.54546933333333</v>
      </c>
      <c r="E1094" s="61">
        <v>17.960506832612172</v>
      </c>
      <c r="F1094" s="74"/>
      <c r="G1094" s="74"/>
    </row>
    <row r="1095" spans="1:7">
      <c r="A1095" s="6" t="s">
        <v>362</v>
      </c>
      <c r="B1095" s="6" t="s">
        <v>433</v>
      </c>
      <c r="C1095" s="6">
        <v>21.377775</v>
      </c>
      <c r="D1095" s="61"/>
      <c r="E1095" s="61"/>
      <c r="F1095" s="74"/>
      <c r="G1095" s="74"/>
    </row>
    <row r="1096" spans="1:7">
      <c r="A1096" s="6" t="s">
        <v>363</v>
      </c>
      <c r="B1096" s="6" t="s">
        <v>433</v>
      </c>
      <c r="C1096" s="6">
        <v>22.049675000000001</v>
      </c>
      <c r="D1096" s="61"/>
      <c r="E1096" s="61"/>
      <c r="F1096" s="74"/>
      <c r="G1096" s="74"/>
    </row>
    <row r="1097" spans="1:7">
      <c r="A1097" s="6" t="s">
        <v>316</v>
      </c>
      <c r="B1097" s="6" t="s">
        <v>433</v>
      </c>
      <c r="C1097" s="6">
        <v>22.816389999999998</v>
      </c>
      <c r="D1097" s="61">
        <v>22.816389999999998</v>
      </c>
      <c r="E1097" s="61">
        <v>19.231427499278841</v>
      </c>
      <c r="F1097" s="74"/>
      <c r="G1097" s="74"/>
    </row>
    <row r="1098" spans="1:7">
      <c r="A1098" s="6" t="s">
        <v>317</v>
      </c>
      <c r="B1098" s="6" t="s">
        <v>433</v>
      </c>
      <c r="D1098" s="61"/>
      <c r="E1098" s="61"/>
      <c r="F1098" s="74"/>
      <c r="G1098" s="74"/>
    </row>
    <row r="1099" spans="1:7">
      <c r="A1099" s="6" t="s">
        <v>318</v>
      </c>
      <c r="B1099" s="6" t="s">
        <v>433</v>
      </c>
      <c r="D1099" s="61"/>
      <c r="E1099" s="61"/>
      <c r="F1099" s="74"/>
      <c r="G1099" s="74"/>
    </row>
    <row r="1100" spans="1:7">
      <c r="A1100" s="6" t="s">
        <v>325</v>
      </c>
      <c r="B1100" s="6" t="s">
        <v>433</v>
      </c>
      <c r="C1100" s="6">
        <v>23.784824</v>
      </c>
      <c r="D1100" s="61">
        <v>23.513611333333333</v>
      </c>
      <c r="E1100" s="61">
        <v>19.928648832612176</v>
      </c>
      <c r="F1100" s="74"/>
      <c r="G1100" s="74"/>
    </row>
    <row r="1101" spans="1:7">
      <c r="A1101" s="6" t="s">
        <v>326</v>
      </c>
      <c r="B1101" s="6" t="s">
        <v>433</v>
      </c>
      <c r="C1101" s="6">
        <v>23.277645</v>
      </c>
      <c r="D1101" s="61"/>
      <c r="E1101" s="61"/>
      <c r="F1101" s="74"/>
      <c r="G1101" s="74"/>
    </row>
    <row r="1102" spans="1:7">
      <c r="A1102" s="6" t="s">
        <v>327</v>
      </c>
      <c r="B1102" s="6" t="s">
        <v>433</v>
      </c>
      <c r="C1102" s="6">
        <v>23.478365</v>
      </c>
      <c r="D1102" s="61"/>
      <c r="E1102" s="61"/>
      <c r="F1102" s="74"/>
      <c r="G1102" s="74"/>
    </row>
    <row r="1103" spans="1:7">
      <c r="A1103" s="6" t="s">
        <v>184</v>
      </c>
      <c r="B1103" s="6" t="s">
        <v>433</v>
      </c>
      <c r="C1103" s="6">
        <v>20.381357000000001</v>
      </c>
      <c r="D1103" s="61">
        <v>20.26484566666667</v>
      </c>
      <c r="E1103" s="26"/>
      <c r="F1103" s="61">
        <f>E1091-D1103</f>
        <v>-2.399006834054493</v>
      </c>
      <c r="G1103" s="61">
        <f t="shared" ref="G1103" si="610">100*2^(F1103)</f>
        <v>18.959504505688727</v>
      </c>
    </row>
    <row r="1104" spans="1:7">
      <c r="A1104" s="6" t="s">
        <v>186</v>
      </c>
      <c r="B1104" s="6" t="s">
        <v>433</v>
      </c>
      <c r="C1104" s="6">
        <v>20.235903</v>
      </c>
      <c r="D1104" s="61"/>
      <c r="E1104" s="26"/>
      <c r="F1104" s="61"/>
      <c r="G1104" s="61"/>
    </row>
    <row r="1105" spans="1:7">
      <c r="A1105" s="6" t="s">
        <v>187</v>
      </c>
      <c r="B1105" s="6" t="s">
        <v>433</v>
      </c>
      <c r="C1105" s="6">
        <v>20.177277</v>
      </c>
      <c r="D1105" s="61"/>
      <c r="E1105" s="26"/>
      <c r="F1105" s="61"/>
      <c r="G1105" s="61"/>
    </row>
    <row r="1106" spans="1:7">
      <c r="A1106" s="6" t="s">
        <v>200</v>
      </c>
      <c r="B1106" s="6" t="s">
        <v>433</v>
      </c>
      <c r="C1106" s="6">
        <v>20.231928</v>
      </c>
      <c r="D1106" s="61">
        <v>20.133141666666663</v>
      </c>
      <c r="E1106" s="26"/>
      <c r="F1106" s="61">
        <f t="shared" ref="F1106" si="611">E1094-D1106</f>
        <v>-2.1726348340544916</v>
      </c>
      <c r="G1106" s="61">
        <f t="shared" ref="G1106:G1112" si="612">100*2^(F1106)</f>
        <v>22.180521113126296</v>
      </c>
    </row>
    <row r="1107" spans="1:7">
      <c r="A1107" s="6" t="s">
        <v>201</v>
      </c>
      <c r="B1107" s="6" t="s">
        <v>433</v>
      </c>
      <c r="C1107" s="6">
        <v>19.977862999999999</v>
      </c>
      <c r="D1107" s="61"/>
      <c r="E1107" s="26"/>
      <c r="F1107" s="61"/>
      <c r="G1107" s="61"/>
    </row>
    <row r="1108" spans="1:7">
      <c r="A1108" s="6" t="s">
        <v>202</v>
      </c>
      <c r="B1108" s="6" t="s">
        <v>433</v>
      </c>
      <c r="C1108" s="6">
        <v>20.189634000000002</v>
      </c>
      <c r="D1108" s="61"/>
      <c r="E1108" s="26"/>
      <c r="F1108" s="61"/>
      <c r="G1108" s="61"/>
    </row>
    <row r="1109" spans="1:7">
      <c r="A1109" s="6" t="s">
        <v>245</v>
      </c>
      <c r="B1109" s="6" t="s">
        <v>433</v>
      </c>
      <c r="C1109" s="6">
        <v>20.343927000000001</v>
      </c>
      <c r="D1109" s="61">
        <v>20.093703666666666</v>
      </c>
      <c r="E1109" s="26"/>
      <c r="F1109" s="61">
        <f t="shared" ref="F1109" si="613">E1097-D1109</f>
        <v>-0.86227616738782586</v>
      </c>
      <c r="G1109" s="61">
        <f t="shared" si="612"/>
        <v>55.008399496981674</v>
      </c>
    </row>
    <row r="1110" spans="1:7">
      <c r="A1110" s="6" t="s">
        <v>246</v>
      </c>
      <c r="B1110" s="6" t="s">
        <v>433</v>
      </c>
      <c r="C1110" s="6">
        <v>19.948709999999998</v>
      </c>
      <c r="D1110" s="61"/>
      <c r="E1110" s="26"/>
      <c r="F1110" s="61"/>
      <c r="G1110" s="61"/>
    </row>
    <row r="1111" spans="1:7">
      <c r="A1111" s="6" t="s">
        <v>247</v>
      </c>
      <c r="B1111" s="6" t="s">
        <v>433</v>
      </c>
      <c r="C1111" s="6">
        <v>19.988474</v>
      </c>
      <c r="D1111" s="61"/>
      <c r="E1111" s="26"/>
      <c r="F1111" s="61"/>
      <c r="G1111" s="61"/>
    </row>
    <row r="1112" spans="1:7">
      <c r="A1112" s="6" t="s">
        <v>260</v>
      </c>
      <c r="B1112" s="6" t="s">
        <v>433</v>
      </c>
      <c r="C1112" s="6">
        <v>20.493238000000002</v>
      </c>
      <c r="D1112" s="61">
        <v>20.422245666666669</v>
      </c>
      <c r="E1112" s="26"/>
      <c r="F1112" s="61">
        <f t="shared" ref="F1112" si="614">E1100-D1112</f>
        <v>-0.49359683405449317</v>
      </c>
      <c r="G1112" s="61">
        <f t="shared" si="612"/>
        <v>71.025213387095619</v>
      </c>
    </row>
    <row r="1113" spans="1:7">
      <c r="A1113" s="6" t="s">
        <v>261</v>
      </c>
      <c r="B1113" s="6" t="s">
        <v>433</v>
      </c>
      <c r="C1113" s="6">
        <v>20.382372</v>
      </c>
      <c r="D1113" s="61"/>
      <c r="E1113" s="26"/>
      <c r="F1113" s="61"/>
      <c r="G1113" s="61"/>
    </row>
    <row r="1114" spans="1:7">
      <c r="A1114" s="6" t="s">
        <v>262</v>
      </c>
      <c r="B1114" s="6" t="s">
        <v>433</v>
      </c>
      <c r="C1114" s="6">
        <v>20.391127000000001</v>
      </c>
      <c r="D1114" s="61"/>
      <c r="E1114" s="26"/>
      <c r="F1114" s="61"/>
      <c r="G1114" s="61"/>
    </row>
    <row r="1115" spans="1:7">
      <c r="A1115" s="6" t="s">
        <v>186</v>
      </c>
      <c r="B1115" s="6" t="s">
        <v>309</v>
      </c>
      <c r="C1115" s="6">
        <v>23.364198999999999</v>
      </c>
      <c r="D1115" s="61">
        <f>AVERAGE(C1115:C1116)</f>
        <v>23.454171500000001</v>
      </c>
      <c r="E1115" s="26"/>
      <c r="F1115" s="61">
        <f>$E$1120-D1115</f>
        <v>-2.3408275948873651</v>
      </c>
      <c r="G1115" s="61">
        <f>100*2^(F1115)</f>
        <v>19.739705963236638</v>
      </c>
    </row>
    <row r="1116" spans="1:7">
      <c r="A1116" s="6" t="s">
        <v>187</v>
      </c>
      <c r="B1116" s="6" t="s">
        <v>309</v>
      </c>
      <c r="C1116" s="6">
        <v>23.544143999999999</v>
      </c>
      <c r="D1116" s="61"/>
      <c r="E1116" s="26"/>
      <c r="F1116" s="61"/>
      <c r="G1116" s="61"/>
    </row>
    <row r="1117" spans="1:7">
      <c r="A1117" s="6" t="s">
        <v>346</v>
      </c>
      <c r="B1117" s="6" t="s">
        <v>309</v>
      </c>
      <c r="C1117" s="6">
        <v>28.011956999999999</v>
      </c>
      <c r="D1117" s="61">
        <f>AVERAGE(C1117:C1119)</f>
        <v>28.071838999999997</v>
      </c>
      <c r="E1117" s="26"/>
      <c r="F1117" s="65">
        <f>$E$1120-D1117</f>
        <v>-6.9584950948873612</v>
      </c>
      <c r="G1117" s="65">
        <f t="shared" ref="G1117" si="615">100*2^(F1117)</f>
        <v>0.80405221331856613</v>
      </c>
    </row>
    <row r="1118" spans="1:7">
      <c r="A1118" s="6" t="s">
        <v>347</v>
      </c>
      <c r="B1118" s="6" t="s">
        <v>309</v>
      </c>
      <c r="C1118" s="6">
        <v>28.200367</v>
      </c>
      <c r="D1118" s="61"/>
      <c r="E1118" s="26"/>
      <c r="F1118" s="65"/>
      <c r="G1118" s="65"/>
    </row>
    <row r="1119" spans="1:7">
      <c r="A1119" s="6" t="s">
        <v>348</v>
      </c>
      <c r="B1119" s="6" t="s">
        <v>309</v>
      </c>
      <c r="C1119" s="6">
        <v>28.003193</v>
      </c>
      <c r="D1119" s="61"/>
      <c r="E1119" s="26"/>
      <c r="F1119" s="65"/>
      <c r="G1119" s="65"/>
    </row>
    <row r="1120" spans="1:7">
      <c r="A1120" s="6" t="s">
        <v>349</v>
      </c>
      <c r="B1120" s="6" t="s">
        <v>309</v>
      </c>
      <c r="C1120" s="6">
        <v>24.424574</v>
      </c>
      <c r="D1120" s="61">
        <f>AVERAGE(C1120:C1122)</f>
        <v>24.435271999999998</v>
      </c>
      <c r="E1120" s="61">
        <f>D1120-LOG(10,2)</f>
        <v>21.113343905112636</v>
      </c>
      <c r="F1120" s="26"/>
      <c r="G1120" s="26"/>
    </row>
    <row r="1121" spans="1:7">
      <c r="A1121" s="6" t="s">
        <v>350</v>
      </c>
      <c r="B1121" s="6" t="s">
        <v>309</v>
      </c>
      <c r="C1121" s="6">
        <v>24.369990999999999</v>
      </c>
      <c r="D1121" s="61"/>
      <c r="E1121" s="61"/>
      <c r="F1121" s="26"/>
      <c r="G1121" s="26"/>
    </row>
    <row r="1122" spans="1:7">
      <c r="A1122" s="6" t="s">
        <v>351</v>
      </c>
      <c r="B1122" s="6" t="s">
        <v>309</v>
      </c>
      <c r="C1122" s="6">
        <v>24.511251000000001</v>
      </c>
      <c r="D1122" s="61"/>
      <c r="E1122" s="61"/>
      <c r="F1122" s="26"/>
      <c r="G1122" s="26"/>
    </row>
    <row r="1123" spans="1:7">
      <c r="A1123" s="6" t="s">
        <v>201</v>
      </c>
      <c r="B1123" s="6" t="s">
        <v>309</v>
      </c>
      <c r="C1123" s="6">
        <v>23.096481000000001</v>
      </c>
      <c r="D1123" s="61">
        <f t="shared" ref="D1123" si="616">AVERAGE(C1123:C1124)</f>
        <v>23.2429305</v>
      </c>
      <c r="E1123" s="26"/>
      <c r="F1123" s="61">
        <f>$E$1128-D1123</f>
        <v>-3.0165509282206919</v>
      </c>
      <c r="G1123" s="61">
        <f>100*2^(F1123)</f>
        <v>12.357416573284768</v>
      </c>
    </row>
    <row r="1124" spans="1:7">
      <c r="A1124" s="6" t="s">
        <v>202</v>
      </c>
      <c r="B1124" s="6" t="s">
        <v>309</v>
      </c>
      <c r="C1124" s="6">
        <v>23.389379999999999</v>
      </c>
      <c r="D1124" s="61"/>
      <c r="E1124" s="26"/>
      <c r="F1124" s="61"/>
      <c r="G1124" s="61"/>
    </row>
    <row r="1125" spans="1:7">
      <c r="A1125" s="6" t="s">
        <v>358</v>
      </c>
      <c r="B1125" s="6" t="s">
        <v>309</v>
      </c>
      <c r="C1125" s="6">
        <v>26.727646</v>
      </c>
      <c r="D1125" s="61">
        <f t="shared" ref="D1125" si="617">AVERAGE(C1125:C1127)</f>
        <v>26.859130333333336</v>
      </c>
      <c r="E1125" s="26"/>
      <c r="F1125" s="65">
        <f>$E$1128-D1125</f>
        <v>-6.6327507615540284</v>
      </c>
      <c r="G1125" s="65">
        <f t="shared" ref="G1125" si="618">100*2^(F1125)</f>
        <v>1.0077273996910237</v>
      </c>
    </row>
    <row r="1126" spans="1:7">
      <c r="A1126" s="6" t="s">
        <v>359</v>
      </c>
      <c r="B1126" s="6" t="s">
        <v>309</v>
      </c>
      <c r="C1126" s="6">
        <v>26.848980000000001</v>
      </c>
      <c r="D1126" s="61"/>
      <c r="E1126" s="26"/>
      <c r="F1126" s="65"/>
      <c r="G1126" s="65"/>
    </row>
    <row r="1127" spans="1:7">
      <c r="A1127" s="6" t="s">
        <v>360</v>
      </c>
      <c r="B1127" s="6" t="s">
        <v>309</v>
      </c>
      <c r="C1127" s="6">
        <v>27.000765000000001</v>
      </c>
      <c r="D1127" s="61"/>
      <c r="E1127" s="26"/>
      <c r="F1127" s="65"/>
      <c r="G1127" s="65"/>
    </row>
    <row r="1128" spans="1:7">
      <c r="A1128" s="6" t="s">
        <v>361</v>
      </c>
      <c r="B1128" s="6" t="s">
        <v>309</v>
      </c>
      <c r="C1128" s="6">
        <v>23.600100000000001</v>
      </c>
      <c r="D1128" s="61">
        <f t="shared" ref="D1128" si="619">AVERAGE(C1128:C1130)</f>
        <v>23.54830766666667</v>
      </c>
      <c r="E1128" s="61">
        <f>D1128-LOG(10,2)</f>
        <v>20.226379571779308</v>
      </c>
      <c r="F1128" s="26"/>
      <c r="G1128" s="26"/>
    </row>
    <row r="1129" spans="1:7">
      <c r="A1129" s="6" t="s">
        <v>362</v>
      </c>
      <c r="B1129" s="6" t="s">
        <v>309</v>
      </c>
      <c r="C1129" s="6">
        <v>23.513735</v>
      </c>
      <c r="D1129" s="61"/>
      <c r="E1129" s="61"/>
      <c r="F1129" s="26"/>
      <c r="G1129" s="26"/>
    </row>
    <row r="1130" spans="1:7">
      <c r="A1130" s="6" t="s">
        <v>363</v>
      </c>
      <c r="B1130" s="6" t="s">
        <v>309</v>
      </c>
      <c r="C1130" s="6">
        <v>23.531088</v>
      </c>
      <c r="D1130" s="61"/>
      <c r="E1130" s="61"/>
      <c r="F1130" s="26"/>
      <c r="G1130" s="26"/>
    </row>
    <row r="1131" spans="1:7">
      <c r="A1131" s="6" t="s">
        <v>231</v>
      </c>
      <c r="B1131" s="6" t="s">
        <v>309</v>
      </c>
      <c r="C1131" s="6">
        <v>23.583271</v>
      </c>
      <c r="D1131" s="61">
        <f t="shared" ref="D1131" si="620">AVERAGE(C1131:C1132)</f>
        <v>23.8175925</v>
      </c>
      <c r="E1131" s="26"/>
      <c r="F1131" s="61">
        <f>$E$1136-D1131</f>
        <v>-1.8955135948873618</v>
      </c>
      <c r="G1131" s="61">
        <f>100*2^(F1131)</f>
        <v>26.87778964967087</v>
      </c>
    </row>
    <row r="1132" spans="1:7">
      <c r="A1132" s="6" t="s">
        <v>232</v>
      </c>
      <c r="B1132" s="6" t="s">
        <v>309</v>
      </c>
      <c r="C1132" s="6">
        <v>24.051914</v>
      </c>
      <c r="D1132" s="61"/>
      <c r="E1132" s="26"/>
      <c r="F1132" s="61"/>
      <c r="G1132" s="61"/>
    </row>
    <row r="1133" spans="1:7">
      <c r="A1133" s="6" t="s">
        <v>367</v>
      </c>
      <c r="B1133" s="6" t="s">
        <v>309</v>
      </c>
      <c r="C1133" s="6">
        <v>29.454048</v>
      </c>
      <c r="D1133" s="61">
        <f t="shared" ref="D1133" si="621">AVERAGE(C1133:C1135)</f>
        <v>29.408332333333334</v>
      </c>
      <c r="E1133" s="26"/>
      <c r="F1133" s="65">
        <f>$E$1136-D1133</f>
        <v>-7.4862534282206958</v>
      </c>
      <c r="G1133" s="65">
        <f t="shared" ref="G1133" si="622">100*2^(F1133)</f>
        <v>0.55771607584848382</v>
      </c>
    </row>
    <row r="1134" spans="1:7">
      <c r="A1134" s="6" t="s">
        <v>368</v>
      </c>
      <c r="B1134" s="6" t="s">
        <v>309</v>
      </c>
      <c r="C1134" s="6">
        <v>29.551082999999998</v>
      </c>
      <c r="D1134" s="61"/>
      <c r="E1134" s="26"/>
      <c r="F1134" s="65"/>
      <c r="G1134" s="65"/>
    </row>
    <row r="1135" spans="1:7">
      <c r="A1135" s="6" t="s">
        <v>369</v>
      </c>
      <c r="B1135" s="6" t="s">
        <v>309</v>
      </c>
      <c r="C1135" s="6">
        <v>29.219866</v>
      </c>
      <c r="D1135" s="61"/>
      <c r="E1135" s="26"/>
      <c r="F1135" s="65"/>
      <c r="G1135" s="65"/>
    </row>
    <row r="1136" spans="1:7">
      <c r="A1136" s="6" t="s">
        <v>370</v>
      </c>
      <c r="B1136" s="6" t="s">
        <v>309</v>
      </c>
      <c r="C1136" s="6">
        <v>25.220993</v>
      </c>
      <c r="D1136" s="61">
        <f t="shared" ref="D1136" si="623">AVERAGE(C1136:C1138)</f>
        <v>25.244007</v>
      </c>
      <c r="E1136" s="61">
        <f>D1136-LOG(10,2)</f>
        <v>21.922078905112638</v>
      </c>
      <c r="F1136" s="26"/>
      <c r="G1136" s="26"/>
    </row>
    <row r="1137" spans="1:7">
      <c r="A1137" s="6" t="s">
        <v>371</v>
      </c>
      <c r="B1137" s="6" t="s">
        <v>309</v>
      </c>
      <c r="C1137" s="6">
        <v>25.138045999999999</v>
      </c>
      <c r="D1137" s="61"/>
      <c r="E1137" s="61"/>
      <c r="F1137" s="26"/>
      <c r="G1137" s="26"/>
    </row>
    <row r="1138" spans="1:7">
      <c r="A1138" s="6" t="s">
        <v>372</v>
      </c>
      <c r="B1138" s="6" t="s">
        <v>309</v>
      </c>
      <c r="C1138" s="6">
        <v>25.372982</v>
      </c>
      <c r="D1138" s="61"/>
      <c r="E1138" s="61"/>
      <c r="F1138" s="26"/>
      <c r="G1138" s="26"/>
    </row>
    <row r="1139" spans="1:7">
      <c r="A1139" s="6" t="s">
        <v>246</v>
      </c>
      <c r="B1139" s="6" t="s">
        <v>309</v>
      </c>
      <c r="C1139" s="6">
        <v>23.153421000000002</v>
      </c>
      <c r="D1139" s="61">
        <f t="shared" ref="D1139" si="624">AVERAGE(C1139:C1140)</f>
        <v>23.432237499999999</v>
      </c>
      <c r="E1139" s="26"/>
      <c r="F1139" s="61">
        <f>$E$1144-D1139</f>
        <v>-0.21661159488736104</v>
      </c>
      <c r="G1139" s="61">
        <f>100*2^(F1139)</f>
        <v>86.058428757100828</v>
      </c>
    </row>
    <row r="1140" spans="1:7">
      <c r="A1140" s="6" t="s">
        <v>247</v>
      </c>
      <c r="B1140" s="6" t="s">
        <v>309</v>
      </c>
      <c r="C1140" s="6">
        <v>23.711054000000001</v>
      </c>
      <c r="D1140" s="61"/>
      <c r="E1140" s="26"/>
      <c r="F1140" s="61"/>
      <c r="G1140" s="61"/>
    </row>
    <row r="1141" spans="1:7">
      <c r="A1141" s="6" t="s">
        <v>313</v>
      </c>
      <c r="B1141" s="6" t="s">
        <v>309</v>
      </c>
      <c r="C1141" s="6">
        <v>25.932644</v>
      </c>
      <c r="D1141" s="61">
        <f t="shared" ref="D1141" si="625">AVERAGE(C1141:C1143)</f>
        <v>26.175273000000001</v>
      </c>
      <c r="E1141" s="26"/>
      <c r="F1141" s="65">
        <f>$E$1144-D1141</f>
        <v>-2.9596470948873623</v>
      </c>
      <c r="G1141" s="65">
        <f t="shared" ref="G1141" si="626">100*2^(F1141)</f>
        <v>12.854566870883652</v>
      </c>
    </row>
    <row r="1142" spans="1:7">
      <c r="A1142" s="6" t="s">
        <v>314</v>
      </c>
      <c r="B1142" s="6" t="s">
        <v>309</v>
      </c>
      <c r="C1142" s="6">
        <v>26.603190000000001</v>
      </c>
      <c r="D1142" s="61"/>
      <c r="E1142" s="26"/>
      <c r="F1142" s="65"/>
      <c r="G1142" s="65"/>
    </row>
    <row r="1143" spans="1:7">
      <c r="A1143" s="6" t="s">
        <v>315</v>
      </c>
      <c r="B1143" s="6" t="s">
        <v>309</v>
      </c>
      <c r="C1143" s="6">
        <v>25.989985000000001</v>
      </c>
      <c r="D1143" s="61"/>
      <c r="E1143" s="26"/>
      <c r="F1143" s="65"/>
      <c r="G1143" s="65"/>
    </row>
    <row r="1144" spans="1:7">
      <c r="A1144" s="6" t="s">
        <v>316</v>
      </c>
      <c r="B1144" s="6" t="s">
        <v>309</v>
      </c>
      <c r="D1144" s="61">
        <f t="shared" ref="D1144" si="627">AVERAGE(C1144:C1146)</f>
        <v>26.537554</v>
      </c>
      <c r="E1144" s="61">
        <f>D1144-LOG(10,2)</f>
        <v>23.215625905112638</v>
      </c>
      <c r="F1144" s="26"/>
      <c r="G1144" s="26"/>
    </row>
    <row r="1145" spans="1:7">
      <c r="A1145" s="6" t="s">
        <v>317</v>
      </c>
      <c r="B1145" s="6" t="s">
        <v>309</v>
      </c>
      <c r="C1145" s="6">
        <v>26.537554</v>
      </c>
      <c r="D1145" s="61"/>
      <c r="E1145" s="61"/>
      <c r="F1145" s="26"/>
      <c r="G1145" s="26"/>
    </row>
    <row r="1146" spans="1:7">
      <c r="A1146" s="6" t="s">
        <v>318</v>
      </c>
      <c r="B1146" s="6" t="s">
        <v>309</v>
      </c>
      <c r="D1146" s="61"/>
      <c r="E1146" s="61"/>
      <c r="F1146" s="26"/>
      <c r="G1146" s="26"/>
    </row>
    <row r="1147" spans="1:7">
      <c r="A1147" s="6" t="s">
        <v>261</v>
      </c>
      <c r="B1147" s="6" t="s">
        <v>309</v>
      </c>
      <c r="C1147" s="6">
        <v>23.469580000000001</v>
      </c>
      <c r="D1147" s="61">
        <f t="shared" ref="D1147" si="628">AVERAGE(C1147:C1148)</f>
        <v>23.543443</v>
      </c>
      <c r="E1147" s="26"/>
      <c r="F1147" s="61">
        <f>$E$1152-D1147</f>
        <v>1.4371495717793046</v>
      </c>
      <c r="G1147" s="61">
        <f>100*2^(F1147)</f>
        <v>270.78532809377953</v>
      </c>
    </row>
    <row r="1148" spans="1:7">
      <c r="A1148" s="6" t="s">
        <v>262</v>
      </c>
      <c r="B1148" s="6" t="s">
        <v>309</v>
      </c>
      <c r="C1148" s="6">
        <v>23.617305999999999</v>
      </c>
      <c r="D1148" s="61"/>
      <c r="E1148" s="26"/>
      <c r="F1148" s="61"/>
      <c r="G1148" s="61"/>
    </row>
    <row r="1149" spans="1:7">
      <c r="A1149" s="6" t="s">
        <v>322</v>
      </c>
      <c r="B1149" s="6" t="s">
        <v>309</v>
      </c>
      <c r="C1149" s="6">
        <v>25.879943999999998</v>
      </c>
      <c r="D1149" s="61">
        <f t="shared" ref="D1149" si="629">AVERAGE(C1149:C1151)</f>
        <v>25.937627666666668</v>
      </c>
      <c r="E1149" s="26"/>
      <c r="F1149" s="65">
        <f>$E$1152-D1149</f>
        <v>-0.95703509488736316</v>
      </c>
      <c r="G1149" s="65">
        <f t="shared" ref="G1149" si="630">100*2^(F1149)</f>
        <v>51.511444602367398</v>
      </c>
    </row>
    <row r="1150" spans="1:7">
      <c r="A1150" s="6" t="s">
        <v>323</v>
      </c>
      <c r="B1150" s="6" t="s">
        <v>309</v>
      </c>
      <c r="C1150" s="6">
        <v>25.950527000000001</v>
      </c>
      <c r="D1150" s="61"/>
      <c r="E1150" s="26"/>
      <c r="F1150" s="65"/>
      <c r="G1150" s="65"/>
    </row>
    <row r="1151" spans="1:7">
      <c r="A1151" s="6" t="s">
        <v>324</v>
      </c>
      <c r="B1151" s="6" t="s">
        <v>309</v>
      </c>
      <c r="C1151" s="6">
        <v>25.982412</v>
      </c>
      <c r="D1151" s="61"/>
      <c r="E1151" s="26"/>
      <c r="F1151" s="65"/>
      <c r="G1151" s="65"/>
    </row>
    <row r="1152" spans="1:7">
      <c r="A1152" s="6" t="s">
        <v>325</v>
      </c>
      <c r="B1152" s="6" t="s">
        <v>309</v>
      </c>
      <c r="C1152" s="6">
        <v>28.6859</v>
      </c>
      <c r="D1152" s="61">
        <f t="shared" ref="D1152" si="631">AVERAGE(C1152:C1154)</f>
        <v>28.302520666666666</v>
      </c>
      <c r="E1152" s="61">
        <f>D1152-LOG(10,2)</f>
        <v>24.980592571779304</v>
      </c>
      <c r="F1152" s="26"/>
      <c r="G1152" s="26"/>
    </row>
    <row r="1153" spans="1:7">
      <c r="A1153" s="6" t="s">
        <v>326</v>
      </c>
      <c r="B1153" s="6" t="s">
        <v>309</v>
      </c>
      <c r="C1153" s="6">
        <v>27.268353999999999</v>
      </c>
      <c r="D1153" s="61"/>
      <c r="E1153" s="61"/>
      <c r="F1153" s="26"/>
      <c r="G1153" s="26"/>
    </row>
    <row r="1154" spans="1:7">
      <c r="A1154" s="6" t="s">
        <v>327</v>
      </c>
      <c r="B1154" s="6" t="s">
        <v>309</v>
      </c>
      <c r="C1154" s="6">
        <v>28.953308</v>
      </c>
      <c r="D1154" s="61"/>
      <c r="E1154" s="61"/>
      <c r="F1154" s="26"/>
      <c r="G1154" s="26"/>
    </row>
    <row r="1155" spans="1:7">
      <c r="A1155" s="6" t="s">
        <v>291</v>
      </c>
      <c r="B1155" s="6" t="s">
        <v>309</v>
      </c>
      <c r="C1155" s="6">
        <v>23.198452</v>
      </c>
      <c r="D1155" s="61">
        <f t="shared" ref="D1155" si="632">AVERAGE(C1155:C1156)</f>
        <v>23.1278085</v>
      </c>
      <c r="E1155" s="26"/>
      <c r="F1155" s="61">
        <f>$E$1160-D1155</f>
        <v>-2.3929405948873601</v>
      </c>
      <c r="G1155" s="61">
        <f>100*2^(F1155)</f>
        <v>19.03939320546451</v>
      </c>
    </row>
    <row r="1156" spans="1:7">
      <c r="A1156" s="6" t="s">
        <v>292</v>
      </c>
      <c r="B1156" s="6" t="s">
        <v>309</v>
      </c>
      <c r="C1156" s="6">
        <v>23.057165000000001</v>
      </c>
      <c r="D1156" s="61"/>
      <c r="E1156" s="26"/>
      <c r="F1156" s="61"/>
      <c r="G1156" s="61"/>
    </row>
    <row r="1157" spans="1:7">
      <c r="A1157" s="6" t="s">
        <v>380</v>
      </c>
      <c r="B1157" s="6" t="s">
        <v>309</v>
      </c>
      <c r="C1157" s="6">
        <v>26.853770000000001</v>
      </c>
      <c r="D1157" s="61">
        <f t="shared" ref="D1157" si="633">AVERAGE(C1157:C1159)</f>
        <v>26.888872333333335</v>
      </c>
      <c r="E1157" s="26"/>
      <c r="F1157" s="65">
        <f>$E$1160-D1157</f>
        <v>-6.1540044282206949</v>
      </c>
      <c r="G1157" s="65">
        <f t="shared" ref="G1157" si="634">100*2^(F1157)</f>
        <v>1.4043005749507316</v>
      </c>
    </row>
    <row r="1158" spans="1:7">
      <c r="A1158" s="6" t="s">
        <v>381</v>
      </c>
      <c r="B1158" s="6" t="s">
        <v>309</v>
      </c>
      <c r="C1158" s="6">
        <v>26.893512999999999</v>
      </c>
      <c r="D1158" s="61"/>
      <c r="E1158" s="26"/>
      <c r="F1158" s="65"/>
      <c r="G1158" s="65"/>
    </row>
    <row r="1159" spans="1:7">
      <c r="A1159" s="6" t="s">
        <v>382</v>
      </c>
      <c r="B1159" s="6" t="s">
        <v>309</v>
      </c>
      <c r="C1159" s="6">
        <v>26.919333999999999</v>
      </c>
      <c r="D1159" s="61"/>
      <c r="E1159" s="26"/>
      <c r="F1159" s="65"/>
      <c r="G1159" s="65"/>
    </row>
    <row r="1160" spans="1:7">
      <c r="A1160" s="6" t="s">
        <v>383</v>
      </c>
      <c r="B1160" s="6" t="s">
        <v>309</v>
      </c>
      <c r="C1160" s="6">
        <v>24.208974999999999</v>
      </c>
      <c r="D1160" s="61">
        <f t="shared" ref="D1160" si="635">AVERAGE(C1160:C1162)</f>
        <v>24.056796000000002</v>
      </c>
      <c r="E1160" s="61">
        <f>D1160-LOG(10,2)</f>
        <v>20.73486790511264</v>
      </c>
      <c r="F1160" s="26"/>
      <c r="G1160" s="26"/>
    </row>
    <row r="1161" spans="1:7">
      <c r="A1161" s="6" t="s">
        <v>384</v>
      </c>
      <c r="B1161" s="6" t="s">
        <v>309</v>
      </c>
      <c r="C1161" s="6">
        <v>23.979873999999999</v>
      </c>
      <c r="D1161" s="61"/>
      <c r="E1161" s="61"/>
      <c r="F1161" s="26"/>
      <c r="G1161" s="26"/>
    </row>
    <row r="1162" spans="1:7">
      <c r="A1162" s="6" t="s">
        <v>385</v>
      </c>
      <c r="B1162" s="6" t="s">
        <v>309</v>
      </c>
      <c r="C1162" s="6">
        <v>23.981539000000001</v>
      </c>
      <c r="D1162" s="61"/>
      <c r="E1162" s="61"/>
      <c r="F1162" s="26"/>
      <c r="G1162" s="26"/>
    </row>
    <row r="1163" spans="1:7">
      <c r="A1163" s="6" t="s">
        <v>331</v>
      </c>
      <c r="B1163" s="6" t="s">
        <v>308</v>
      </c>
      <c r="C1163" s="6">
        <v>21.648562999999999</v>
      </c>
      <c r="D1163" s="61">
        <f t="shared" ref="D1163" si="636">AVERAGE(C1163:C1165)</f>
        <v>21.667078</v>
      </c>
      <c r="E1163" s="26"/>
      <c r="F1163" s="65">
        <f>100*2^($D$1169-D1163)</f>
        <v>18.756279288879647</v>
      </c>
      <c r="G1163" s="54"/>
    </row>
    <row r="1164" spans="1:7">
      <c r="A1164" s="6" t="s">
        <v>332</v>
      </c>
      <c r="B1164" s="6" t="s">
        <v>308</v>
      </c>
      <c r="C1164" s="6">
        <v>21.681342999999998</v>
      </c>
      <c r="D1164" s="61"/>
      <c r="E1164" s="26"/>
      <c r="F1164" s="65"/>
      <c r="G1164" s="54"/>
    </row>
    <row r="1165" spans="1:7">
      <c r="A1165" s="6" t="s">
        <v>333</v>
      </c>
      <c r="B1165" s="6" t="s">
        <v>308</v>
      </c>
      <c r="C1165" s="6">
        <v>21.671327999999999</v>
      </c>
      <c r="D1165" s="61"/>
      <c r="E1165" s="26"/>
      <c r="F1165" s="65"/>
      <c r="G1165" s="54"/>
    </row>
    <row r="1166" spans="1:7">
      <c r="A1166" s="6" t="s">
        <v>334</v>
      </c>
      <c r="B1166" s="6" t="s">
        <v>308</v>
      </c>
      <c r="C1166" s="6">
        <v>25.056635</v>
      </c>
      <c r="D1166" s="61">
        <f t="shared" ref="D1166" si="637">AVERAGE(C1166:C1168)</f>
        <v>25.170903666666664</v>
      </c>
      <c r="E1166" s="26"/>
      <c r="F1166" s="65">
        <f>100*2^($D$1169-D1166)</f>
        <v>1.6534461898595518</v>
      </c>
      <c r="G1166" s="54"/>
    </row>
    <row r="1167" spans="1:7">
      <c r="A1167" s="6" t="s">
        <v>335</v>
      </c>
      <c r="B1167" s="6" t="s">
        <v>308</v>
      </c>
      <c r="C1167" s="6">
        <v>25.053730000000002</v>
      </c>
      <c r="D1167" s="61"/>
      <c r="E1167" s="26"/>
      <c r="F1167" s="65"/>
      <c r="G1167" s="54"/>
    </row>
    <row r="1168" spans="1:7">
      <c r="A1168" s="6" t="s">
        <v>336</v>
      </c>
      <c r="B1168" s="6" t="s">
        <v>308</v>
      </c>
      <c r="C1168" s="6">
        <v>25.402346000000001</v>
      </c>
      <c r="D1168" s="61"/>
      <c r="E1168" s="26"/>
      <c r="F1168" s="65"/>
      <c r="G1168" s="54"/>
    </row>
    <row r="1169" spans="1:7">
      <c r="A1169" s="6" t="s">
        <v>337</v>
      </c>
      <c r="B1169" s="6" t="s">
        <v>308</v>
      </c>
      <c r="C1169" s="6">
        <v>22.549994999999999</v>
      </c>
      <c r="D1169" s="61">
        <f>AVERAGE(C1169:C1171) - LOG(10,2)</f>
        <v>19.252523571779303</v>
      </c>
      <c r="E1169" s="26"/>
      <c r="F1169" s="26"/>
      <c r="G1169" s="54"/>
    </row>
    <row r="1170" spans="1:7">
      <c r="A1170" s="6" t="s">
        <v>338</v>
      </c>
      <c r="B1170" s="6" t="s">
        <v>308</v>
      </c>
      <c r="C1170" s="6">
        <v>22.563768</v>
      </c>
      <c r="D1170" s="61"/>
      <c r="E1170" s="26"/>
      <c r="F1170" s="26"/>
      <c r="G1170" s="54"/>
    </row>
    <row r="1171" spans="1:7">
      <c r="A1171" s="6" t="s">
        <v>339</v>
      </c>
      <c r="B1171" s="6" t="s">
        <v>308</v>
      </c>
      <c r="C1171" s="6">
        <v>22.609591999999999</v>
      </c>
      <c r="D1171" s="61"/>
      <c r="E1171" s="26"/>
      <c r="F1171" s="26"/>
      <c r="G1171" s="54"/>
    </row>
    <row r="1172" spans="1:7">
      <c r="A1172" s="6" t="s">
        <v>184</v>
      </c>
      <c r="B1172" s="6" t="s">
        <v>308</v>
      </c>
      <c r="C1172" s="6">
        <v>19.892825999999999</v>
      </c>
      <c r="D1172" s="61">
        <f t="shared" ref="D1172" si="638">AVERAGE(C1172:C1174)</f>
        <v>19.911935999999997</v>
      </c>
      <c r="E1172" s="61">
        <f t="shared" ref="E1172" si="639">2^($D$1178 - D1172)</f>
        <v>0.24802777140249541</v>
      </c>
      <c r="F1172" s="61">
        <f t="shared" ref="F1172" si="640">100*E1172</f>
        <v>24.802777140249539</v>
      </c>
      <c r="G1172" s="74"/>
    </row>
    <row r="1173" spans="1:7">
      <c r="A1173" s="6" t="s">
        <v>186</v>
      </c>
      <c r="B1173" s="6" t="s">
        <v>308</v>
      </c>
      <c r="D1173" s="61"/>
      <c r="E1173" s="61"/>
      <c r="F1173" s="61"/>
      <c r="G1173" s="74"/>
    </row>
    <row r="1174" spans="1:7">
      <c r="A1174" s="6" t="s">
        <v>187</v>
      </c>
      <c r="B1174" s="6" t="s">
        <v>308</v>
      </c>
      <c r="C1174" s="6">
        <v>19.931045999999998</v>
      </c>
      <c r="D1174" s="61"/>
      <c r="E1174" s="61"/>
      <c r="F1174" s="61"/>
      <c r="G1174" s="74"/>
    </row>
    <row r="1175" spans="1:7">
      <c r="A1175" s="6" t="s">
        <v>346</v>
      </c>
      <c r="B1175" s="6" t="s">
        <v>308</v>
      </c>
      <c r="C1175" s="6">
        <v>22.938013000000002</v>
      </c>
      <c r="D1175" s="61">
        <f t="shared" ref="D1175" si="641">AVERAGE(C1175:C1177)</f>
        <v>22.953728666666667</v>
      </c>
      <c r="E1175" s="61">
        <f t="shared" ref="E1175" si="642">2^($D$1178 - D1175)</f>
        <v>3.0118232239126491E-2</v>
      </c>
      <c r="F1175" s="61">
        <f t="shared" ref="F1175" si="643">100*E1175</f>
        <v>3.011823223912649</v>
      </c>
      <c r="G1175" s="61">
        <f>F1175/F1172</f>
        <v>0.12143088682698809</v>
      </c>
    </row>
    <row r="1176" spans="1:7">
      <c r="A1176" s="6" t="s">
        <v>347</v>
      </c>
      <c r="B1176" s="6" t="s">
        <v>308</v>
      </c>
      <c r="C1176" s="6">
        <v>22.916430999999999</v>
      </c>
      <c r="D1176" s="61"/>
      <c r="E1176" s="61"/>
      <c r="F1176" s="61"/>
      <c r="G1176" s="61"/>
    </row>
    <row r="1177" spans="1:7">
      <c r="A1177" s="6" t="s">
        <v>348</v>
      </c>
      <c r="B1177" s="6" t="s">
        <v>308</v>
      </c>
      <c r="C1177" s="6">
        <v>23.006741999999999</v>
      </c>
      <c r="D1177" s="61"/>
      <c r="E1177" s="61"/>
      <c r="F1177" s="61"/>
      <c r="G1177" s="61"/>
    </row>
    <row r="1178" spans="1:7">
      <c r="A1178" s="6" t="s">
        <v>349</v>
      </c>
      <c r="B1178" s="6" t="s">
        <v>308</v>
      </c>
      <c r="C1178" s="6">
        <v>21.224609999999998</v>
      </c>
      <c r="D1178" s="61">
        <f>AVERAGE(C1178:C1180) - LOG(10,2)</f>
        <v>17.900509571779303</v>
      </c>
      <c r="E1178" s="26"/>
      <c r="F1178" s="61">
        <f t="shared" ref="F1178" si="644">100*E1178</f>
        <v>0</v>
      </c>
      <c r="G1178" s="74"/>
    </row>
    <row r="1179" spans="1:7">
      <c r="A1179" s="6" t="s">
        <v>350</v>
      </c>
      <c r="B1179" s="6" t="s">
        <v>308</v>
      </c>
      <c r="C1179" s="6">
        <v>21.517866000000001</v>
      </c>
      <c r="D1179" s="61"/>
      <c r="E1179" s="26"/>
      <c r="F1179" s="61"/>
      <c r="G1179" s="74"/>
    </row>
    <row r="1180" spans="1:7">
      <c r="A1180" s="6" t="s">
        <v>351</v>
      </c>
      <c r="B1180" s="6" t="s">
        <v>308</v>
      </c>
      <c r="C1180" s="6">
        <v>20.924837</v>
      </c>
      <c r="D1180" s="61"/>
      <c r="E1180" s="26"/>
      <c r="F1180" s="61"/>
      <c r="G1180" s="74"/>
    </row>
    <row r="1181" spans="1:7">
      <c r="A1181" s="6" t="s">
        <v>200</v>
      </c>
      <c r="B1181" s="6" t="s">
        <v>308</v>
      </c>
      <c r="C1181" s="6">
        <v>20.476147000000001</v>
      </c>
      <c r="D1181" s="61">
        <f t="shared" ref="D1181" si="645">AVERAGE(C1181:C1183)</f>
        <v>20.745263666666666</v>
      </c>
      <c r="E1181" s="61">
        <f>2^($D$1187 - D1181)</f>
        <v>5.6041882894004046E-2</v>
      </c>
      <c r="F1181" s="61">
        <f t="shared" ref="F1181" si="646">100*E1181</f>
        <v>5.6041882894004047</v>
      </c>
      <c r="G1181" s="74"/>
    </row>
    <row r="1182" spans="1:7">
      <c r="A1182" s="6" t="s">
        <v>201</v>
      </c>
      <c r="B1182" s="6" t="s">
        <v>308</v>
      </c>
      <c r="C1182" s="6">
        <v>21.077878999999999</v>
      </c>
      <c r="D1182" s="61"/>
      <c r="E1182" s="61"/>
      <c r="F1182" s="61"/>
      <c r="G1182" s="74"/>
    </row>
    <row r="1183" spans="1:7">
      <c r="A1183" s="6" t="s">
        <v>202</v>
      </c>
      <c r="B1183" s="6" t="s">
        <v>308</v>
      </c>
      <c r="C1183" s="6">
        <v>20.681764999999999</v>
      </c>
      <c r="D1183" s="61"/>
      <c r="E1183" s="61"/>
      <c r="F1183" s="61"/>
      <c r="G1183" s="74"/>
    </row>
    <row r="1184" spans="1:7">
      <c r="A1184" s="6" t="s">
        <v>358</v>
      </c>
      <c r="B1184" s="6" t="s">
        <v>308</v>
      </c>
      <c r="C1184" s="6">
        <v>25.928139999999999</v>
      </c>
      <c r="D1184" s="61">
        <f t="shared" ref="D1184" si="647">AVERAGE(C1184:C1186)</f>
        <v>25.777634333333335</v>
      </c>
      <c r="E1184" s="61">
        <f>2^($D$1187 - D1184)</f>
        <v>1.7124511768507392E-3</v>
      </c>
      <c r="F1184" s="61">
        <f t="shared" ref="F1184" si="648">100*E1184</f>
        <v>0.17124511768507392</v>
      </c>
      <c r="G1184" s="61">
        <f>F1184/F1181</f>
        <v>3.0556631726482469E-2</v>
      </c>
    </row>
    <row r="1185" spans="1:7">
      <c r="A1185" s="6" t="s">
        <v>359</v>
      </c>
      <c r="B1185" s="6" t="s">
        <v>308</v>
      </c>
      <c r="C1185" s="6">
        <v>25.762568000000002</v>
      </c>
      <c r="D1185" s="61"/>
      <c r="E1185" s="61"/>
      <c r="F1185" s="61"/>
      <c r="G1185" s="61"/>
    </row>
    <row r="1186" spans="1:7">
      <c r="A1186" s="6" t="s">
        <v>360</v>
      </c>
      <c r="B1186" s="6" t="s">
        <v>308</v>
      </c>
      <c r="C1186" s="6">
        <v>25.642195000000001</v>
      </c>
      <c r="D1186" s="61"/>
      <c r="E1186" s="61"/>
      <c r="F1186" s="61"/>
      <c r="G1186" s="61"/>
    </row>
    <row r="1187" spans="1:7">
      <c r="A1187" s="6" t="s">
        <v>361</v>
      </c>
      <c r="B1187" s="6" t="s">
        <v>308</v>
      </c>
      <c r="C1187" s="6">
        <v>19.434193</v>
      </c>
      <c r="D1187" s="61">
        <f>AVERAGE(C1187:C1189)-LOG(10,2)</f>
        <v>16.587912905112638</v>
      </c>
      <c r="E1187" s="26"/>
      <c r="F1187" s="61">
        <f t="shared" ref="F1187" si="649">100*E1187</f>
        <v>0</v>
      </c>
      <c r="G1187" s="74"/>
    </row>
    <row r="1188" spans="1:7">
      <c r="A1188" s="6" t="s">
        <v>362</v>
      </c>
      <c r="B1188" s="6" t="s">
        <v>308</v>
      </c>
      <c r="C1188" s="6">
        <v>19.948879999999999</v>
      </c>
      <c r="D1188" s="61"/>
      <c r="E1188" s="26"/>
      <c r="F1188" s="61"/>
      <c r="G1188" s="74"/>
    </row>
    <row r="1189" spans="1:7">
      <c r="A1189" s="6" t="s">
        <v>363</v>
      </c>
      <c r="B1189" s="6" t="s">
        <v>308</v>
      </c>
      <c r="C1189" s="6">
        <v>20.346450000000001</v>
      </c>
      <c r="D1189" s="61"/>
      <c r="E1189" s="26"/>
      <c r="F1189" s="61"/>
      <c r="G1189" s="74"/>
    </row>
    <row r="1190" spans="1:7">
      <c r="A1190" s="6" t="s">
        <v>230</v>
      </c>
      <c r="B1190" s="6" t="s">
        <v>308</v>
      </c>
      <c r="C1190" s="6">
        <v>19.674292000000001</v>
      </c>
      <c r="D1190" s="61">
        <f t="shared" ref="D1190" si="650">AVERAGE(C1190:C1192)</f>
        <v>19.529501666666665</v>
      </c>
      <c r="E1190" s="61">
        <f>2^($D$1196 - D1190)</f>
        <v>0.37026786185812011</v>
      </c>
      <c r="F1190" s="61">
        <f t="shared" ref="F1190" si="651">100*E1190</f>
        <v>37.026786185812014</v>
      </c>
      <c r="G1190" s="74"/>
    </row>
    <row r="1191" spans="1:7">
      <c r="A1191" s="6" t="s">
        <v>231</v>
      </c>
      <c r="B1191" s="6" t="s">
        <v>308</v>
      </c>
      <c r="C1191" s="6">
        <v>19.569277</v>
      </c>
      <c r="D1191" s="61"/>
      <c r="E1191" s="61"/>
      <c r="F1191" s="61"/>
      <c r="G1191" s="74"/>
    </row>
    <row r="1192" spans="1:7">
      <c r="A1192" s="6" t="s">
        <v>232</v>
      </c>
      <c r="B1192" s="6" t="s">
        <v>308</v>
      </c>
      <c r="C1192" s="6">
        <v>19.344936000000001</v>
      </c>
      <c r="D1192" s="61"/>
      <c r="E1192" s="61"/>
      <c r="F1192" s="61"/>
      <c r="G1192" s="74"/>
    </row>
    <row r="1193" spans="1:7">
      <c r="A1193" s="6" t="s">
        <v>367</v>
      </c>
      <c r="B1193" s="6" t="s">
        <v>308</v>
      </c>
      <c r="C1193" s="6">
        <v>26.278759999999998</v>
      </c>
      <c r="D1193" s="61">
        <f t="shared" ref="D1193" si="652">AVERAGE(C1193:C1195)</f>
        <v>26.260810666666668</v>
      </c>
      <c r="E1193" s="61">
        <f>2^($D$1196 - D1193)</f>
        <v>3.4848982242908348E-3</v>
      </c>
      <c r="F1193" s="61">
        <f t="shared" ref="F1193" si="653">100*E1193</f>
        <v>0.3484898224290835</v>
      </c>
      <c r="G1193" s="61">
        <f>F1193/F1190</f>
        <v>9.4118301458909343E-3</v>
      </c>
    </row>
    <row r="1194" spans="1:7">
      <c r="A1194" s="6" t="s">
        <v>368</v>
      </c>
      <c r="B1194" s="6" t="s">
        <v>308</v>
      </c>
      <c r="C1194" s="6">
        <v>26.065432000000001</v>
      </c>
      <c r="D1194" s="61"/>
      <c r="E1194" s="61"/>
      <c r="F1194" s="61"/>
      <c r="G1194" s="61"/>
    </row>
    <row r="1195" spans="1:7">
      <c r="A1195" s="6" t="s">
        <v>369</v>
      </c>
      <c r="B1195" s="6" t="s">
        <v>308</v>
      </c>
      <c r="C1195" s="6">
        <v>26.43824</v>
      </c>
      <c r="D1195" s="61"/>
      <c r="E1195" s="61"/>
      <c r="F1195" s="61"/>
      <c r="G1195" s="61"/>
    </row>
    <row r="1196" spans="1:7">
      <c r="A1196" s="6" t="s">
        <v>370</v>
      </c>
      <c r="B1196" s="6" t="s">
        <v>308</v>
      </c>
      <c r="C1196" s="6">
        <v>21.416474999999998</v>
      </c>
      <c r="D1196" s="61">
        <f>AVERAGE(C1196:C1198) - LOG(10,2)</f>
        <v>18.096142905112636</v>
      </c>
      <c r="E1196" s="26"/>
      <c r="F1196" s="61">
        <f t="shared" ref="F1196" si="654">100*E1196</f>
        <v>0</v>
      </c>
      <c r="G1196" s="74"/>
    </row>
    <row r="1197" spans="1:7">
      <c r="A1197" s="6" t="s">
        <v>371</v>
      </c>
      <c r="B1197" s="6" t="s">
        <v>308</v>
      </c>
      <c r="C1197" s="6">
        <v>21.455494000000002</v>
      </c>
      <c r="D1197" s="61"/>
      <c r="E1197" s="26"/>
      <c r="F1197" s="61"/>
      <c r="G1197" s="74"/>
    </row>
    <row r="1198" spans="1:7">
      <c r="A1198" s="6" t="s">
        <v>372</v>
      </c>
      <c r="B1198" s="6" t="s">
        <v>308</v>
      </c>
      <c r="C1198" s="6">
        <v>21.382244</v>
      </c>
      <c r="D1198" s="61"/>
      <c r="E1198" s="26"/>
      <c r="F1198" s="61"/>
      <c r="G1198" s="74"/>
    </row>
    <row r="1199" spans="1:7">
      <c r="A1199" s="6" t="s">
        <v>260</v>
      </c>
      <c r="B1199" s="6" t="s">
        <v>308</v>
      </c>
      <c r="C1199" s="6">
        <v>19.794134</v>
      </c>
      <c r="D1199" s="61">
        <f t="shared" ref="D1199" si="655">AVERAGE(C1199:C1201)</f>
        <v>19.826156000000001</v>
      </c>
      <c r="E1199" s="61">
        <f>2^($D$1205 - D1199)</f>
        <v>0.13448845515476479</v>
      </c>
      <c r="F1199" s="61">
        <f t="shared" ref="F1199" si="656">100*E1199</f>
        <v>13.44884551547648</v>
      </c>
      <c r="G1199" s="74"/>
    </row>
    <row r="1200" spans="1:7">
      <c r="A1200" s="6" t="s">
        <v>261</v>
      </c>
      <c r="B1200" s="6" t="s">
        <v>308</v>
      </c>
      <c r="C1200" s="6">
        <v>19.848763999999999</v>
      </c>
      <c r="D1200" s="61"/>
      <c r="E1200" s="61"/>
      <c r="F1200" s="61"/>
      <c r="G1200" s="74"/>
    </row>
    <row r="1201" spans="1:7">
      <c r="A1201" s="6" t="s">
        <v>262</v>
      </c>
      <c r="B1201" s="6" t="s">
        <v>308</v>
      </c>
      <c r="C1201" s="6">
        <v>19.835570000000001</v>
      </c>
      <c r="D1201" s="61"/>
      <c r="E1201" s="61"/>
      <c r="F1201" s="61"/>
      <c r="G1201" s="74"/>
    </row>
    <row r="1202" spans="1:7">
      <c r="A1202" s="6" t="s">
        <v>322</v>
      </c>
      <c r="B1202" s="6" t="s">
        <v>308</v>
      </c>
      <c r="C1202" s="6">
        <v>24.765346999999998</v>
      </c>
      <c r="D1202" s="61">
        <f t="shared" ref="D1202" si="657">AVERAGE(C1202:C1204)</f>
        <v>24.677592000000001</v>
      </c>
      <c r="E1202" s="61">
        <f>2^($D$1205 - D1202)</f>
        <v>4.6586195717287946E-3</v>
      </c>
      <c r="F1202" s="61">
        <f t="shared" ref="F1202" si="658">100*E1202</f>
        <v>0.46586195717287948</v>
      </c>
      <c r="G1202" s="61">
        <f>F1202/F1199</f>
        <v>3.4639550036973894E-2</v>
      </c>
    </row>
    <row r="1203" spans="1:7">
      <c r="A1203" s="6" t="s">
        <v>323</v>
      </c>
      <c r="B1203" s="6" t="s">
        <v>308</v>
      </c>
      <c r="C1203" s="6">
        <v>24.807746999999999</v>
      </c>
      <c r="D1203" s="61"/>
      <c r="E1203" s="61"/>
      <c r="F1203" s="61"/>
      <c r="G1203" s="61"/>
    </row>
    <row r="1204" spans="1:7">
      <c r="A1204" s="6" t="s">
        <v>324</v>
      </c>
      <c r="B1204" s="6" t="s">
        <v>308</v>
      </c>
      <c r="C1204" s="6">
        <v>24.459682000000001</v>
      </c>
      <c r="D1204" s="61"/>
      <c r="E1204" s="61"/>
      <c r="F1204" s="61"/>
      <c r="G1204" s="61"/>
    </row>
    <row r="1205" spans="1:7">
      <c r="A1205" s="6" t="s">
        <v>325</v>
      </c>
      <c r="B1205" s="6" t="s">
        <v>308</v>
      </c>
      <c r="C1205" s="6">
        <v>20.209074000000001</v>
      </c>
      <c r="D1205" s="61">
        <f>AVERAGE(C1205:C1207) - LOG(10,2)</f>
        <v>16.931710238445969</v>
      </c>
      <c r="E1205" s="26"/>
      <c r="F1205" s="61">
        <f t="shared" ref="F1205" si="659">100*E1205</f>
        <v>0</v>
      </c>
      <c r="G1205" s="74"/>
    </row>
    <row r="1206" spans="1:7">
      <c r="A1206" s="6" t="s">
        <v>326</v>
      </c>
      <c r="B1206" s="6" t="s">
        <v>308</v>
      </c>
      <c r="C1206" s="6">
        <v>20.358297</v>
      </c>
      <c r="D1206" s="61"/>
      <c r="E1206" s="26"/>
      <c r="F1206" s="61"/>
      <c r="G1206" s="74"/>
    </row>
    <row r="1207" spans="1:7">
      <c r="A1207" s="6" t="s">
        <v>327</v>
      </c>
      <c r="B1207" s="6" t="s">
        <v>308</v>
      </c>
      <c r="C1207" s="6">
        <v>20.193543999999999</v>
      </c>
      <c r="D1207" s="61"/>
      <c r="E1207" s="26"/>
      <c r="F1207" s="61"/>
      <c r="G1207" s="74"/>
    </row>
    <row r="1208" spans="1:7">
      <c r="A1208" s="6" t="s">
        <v>290</v>
      </c>
      <c r="B1208" s="6" t="s">
        <v>308</v>
      </c>
      <c r="C1208" s="6">
        <v>19.63466</v>
      </c>
      <c r="D1208" s="61">
        <f t="shared" ref="D1208" si="660">AVERAGE(C1208:C1210)</f>
        <v>19.363040666666667</v>
      </c>
      <c r="E1208" s="61">
        <f>2^($D$1214 - D1208)</f>
        <v>0.11756462329400626</v>
      </c>
      <c r="F1208" s="61">
        <f t="shared" ref="F1208" si="661">100*E1208</f>
        <v>11.756462329400625</v>
      </c>
      <c r="G1208" s="74"/>
    </row>
    <row r="1209" spans="1:7">
      <c r="A1209" s="6" t="s">
        <v>291</v>
      </c>
      <c r="B1209" s="6" t="s">
        <v>308</v>
      </c>
      <c r="C1209" s="6">
        <v>19.510781999999999</v>
      </c>
      <c r="D1209" s="61"/>
      <c r="E1209" s="61"/>
      <c r="F1209" s="61"/>
      <c r="G1209" s="74"/>
    </row>
    <row r="1210" spans="1:7">
      <c r="A1210" s="6" t="s">
        <v>292</v>
      </c>
      <c r="B1210" s="6" t="s">
        <v>308</v>
      </c>
      <c r="C1210" s="6">
        <v>18.943680000000001</v>
      </c>
      <c r="D1210" s="61"/>
      <c r="E1210" s="61"/>
      <c r="F1210" s="61"/>
      <c r="G1210" s="74"/>
    </row>
    <row r="1211" spans="1:7">
      <c r="A1211" s="6" t="s">
        <v>380</v>
      </c>
      <c r="B1211" s="6" t="s">
        <v>308</v>
      </c>
      <c r="C1211" s="6">
        <v>23.702839999999998</v>
      </c>
      <c r="D1211" s="61">
        <f t="shared" ref="D1211" si="662">AVERAGE(C1211:C1213)</f>
        <v>23.833264333333336</v>
      </c>
      <c r="E1211" s="61">
        <f>2^($D$1214 - D1211)</f>
        <v>5.3040211310329257E-3</v>
      </c>
      <c r="F1211" s="61">
        <f t="shared" ref="F1211" si="663">100*E1211</f>
        <v>0.53040211310329255</v>
      </c>
      <c r="G1211" s="61">
        <f>F1211/F1208</f>
        <v>4.5115792339746628E-2</v>
      </c>
    </row>
    <row r="1212" spans="1:7">
      <c r="A1212" s="6" t="s">
        <v>381</v>
      </c>
      <c r="B1212" s="6" t="s">
        <v>308</v>
      </c>
      <c r="C1212" s="6">
        <v>23.706713000000001</v>
      </c>
      <c r="D1212" s="61"/>
      <c r="E1212" s="61"/>
      <c r="F1212" s="61"/>
      <c r="G1212" s="61"/>
    </row>
    <row r="1213" spans="1:7">
      <c r="A1213" s="6" t="s">
        <v>382</v>
      </c>
      <c r="B1213" s="6" t="s">
        <v>308</v>
      </c>
      <c r="C1213" s="6">
        <v>24.090240000000001</v>
      </c>
      <c r="D1213" s="61"/>
      <c r="E1213" s="61"/>
      <c r="F1213" s="61"/>
      <c r="G1213" s="61"/>
    </row>
    <row r="1214" spans="1:7">
      <c r="A1214" s="6" t="s">
        <v>383</v>
      </c>
      <c r="B1214" s="6" t="s">
        <v>308</v>
      </c>
      <c r="C1214" s="6">
        <v>19.697906</v>
      </c>
      <c r="D1214" s="61">
        <f>AVERAGE(C1214:C1216) - LOG(10,2)</f>
        <v>16.274566571779307</v>
      </c>
      <c r="E1214" s="26"/>
      <c r="F1214" s="61">
        <f t="shared" ref="F1214" si="664">100*E1214</f>
        <v>0</v>
      </c>
      <c r="G1214" s="74"/>
    </row>
    <row r="1215" spans="1:7">
      <c r="A1215" s="6" t="s">
        <v>384</v>
      </c>
      <c r="B1215" s="6" t="s">
        <v>308</v>
      </c>
      <c r="C1215" s="6">
        <v>19.482358999999999</v>
      </c>
      <c r="D1215" s="61"/>
      <c r="E1215" s="26"/>
      <c r="F1215" s="61"/>
      <c r="G1215" s="74"/>
    </row>
    <row r="1216" spans="1:7">
      <c r="A1216" s="6" t="s">
        <v>385</v>
      </c>
      <c r="B1216" s="6" t="s">
        <v>308</v>
      </c>
      <c r="C1216" s="6">
        <v>19.609219</v>
      </c>
      <c r="D1216" s="61"/>
      <c r="E1216" s="26"/>
      <c r="F1216" s="61"/>
      <c r="G1216" s="74"/>
    </row>
  </sheetData>
  <mergeCells count="1774">
    <mergeCell ref="G20:G22"/>
    <mergeCell ref="D23:D25"/>
    <mergeCell ref="E23:E25"/>
    <mergeCell ref="D26:D28"/>
    <mergeCell ref="F26:F28"/>
    <mergeCell ref="V116:V118"/>
    <mergeCell ref="U119:U121"/>
    <mergeCell ref="V119:V121"/>
    <mergeCell ref="V110:V112"/>
    <mergeCell ref="T110:T112"/>
    <mergeCell ref="T98:T100"/>
    <mergeCell ref="V101:V103"/>
    <mergeCell ref="V104:V106"/>
    <mergeCell ref="V56:V58"/>
    <mergeCell ref="V47:V49"/>
    <mergeCell ref="V50:V52"/>
    <mergeCell ref="V41:V43"/>
    <mergeCell ref="V44:V46"/>
    <mergeCell ref="D5:D7"/>
    <mergeCell ref="F5:F7"/>
    <mergeCell ref="G5:G7"/>
    <mergeCell ref="D8:D10"/>
    <mergeCell ref="E8:E10"/>
    <mergeCell ref="F8:F10"/>
    <mergeCell ref="D11:D13"/>
    <mergeCell ref="F11:F13"/>
    <mergeCell ref="G11:G13"/>
    <mergeCell ref="L26:L28"/>
    <mergeCell ref="L38:L40"/>
    <mergeCell ref="L17:L19"/>
    <mergeCell ref="L20:L22"/>
    <mergeCell ref="L23:L25"/>
    <mergeCell ref="D29:D31"/>
    <mergeCell ref="F29:F31"/>
    <mergeCell ref="G29:G31"/>
    <mergeCell ref="D32:D34"/>
    <mergeCell ref="F32:F34"/>
    <mergeCell ref="G26:G28"/>
    <mergeCell ref="D14:D16"/>
    <mergeCell ref="F14:F16"/>
    <mergeCell ref="G14:G16"/>
    <mergeCell ref="D17:D19"/>
    <mergeCell ref="F17:F19"/>
    <mergeCell ref="G17:G19"/>
    <mergeCell ref="D50:D52"/>
    <mergeCell ref="F50:F52"/>
    <mergeCell ref="G50:G52"/>
    <mergeCell ref="D53:D55"/>
    <mergeCell ref="E53:E55"/>
    <mergeCell ref="D56:D58"/>
    <mergeCell ref="F56:F58"/>
    <mergeCell ref="G56:G58"/>
    <mergeCell ref="D44:D46"/>
    <mergeCell ref="F44:F46"/>
    <mergeCell ref="G44:G46"/>
    <mergeCell ref="D47:D49"/>
    <mergeCell ref="F47:F49"/>
    <mergeCell ref="G47:G49"/>
    <mergeCell ref="D35:D37"/>
    <mergeCell ref="F35:F37"/>
    <mergeCell ref="G35:G37"/>
    <mergeCell ref="D38:D40"/>
    <mergeCell ref="E38:E40"/>
    <mergeCell ref="D41:D43"/>
    <mergeCell ref="F41:F43"/>
    <mergeCell ref="G41:G43"/>
    <mergeCell ref="G32:G34"/>
    <mergeCell ref="D20:D22"/>
    <mergeCell ref="F20:F22"/>
    <mergeCell ref="D74:D76"/>
    <mergeCell ref="F74:F76"/>
    <mergeCell ref="G74:G76"/>
    <mergeCell ref="D77:D79"/>
    <mergeCell ref="F77:F79"/>
    <mergeCell ref="G77:G79"/>
    <mergeCell ref="D65:D67"/>
    <mergeCell ref="F65:F67"/>
    <mergeCell ref="G65:G67"/>
    <mergeCell ref="D68:D70"/>
    <mergeCell ref="E68:E70"/>
    <mergeCell ref="D71:D73"/>
    <mergeCell ref="F71:F73"/>
    <mergeCell ref="G71:G73"/>
    <mergeCell ref="D59:D61"/>
    <mergeCell ref="F59:F61"/>
    <mergeCell ref="G59:G61"/>
    <mergeCell ref="D62:D64"/>
    <mergeCell ref="F62:F64"/>
    <mergeCell ref="G62:G64"/>
    <mergeCell ref="D95:D97"/>
    <mergeCell ref="F95:F97"/>
    <mergeCell ref="G95:G97"/>
    <mergeCell ref="D98:D100"/>
    <mergeCell ref="E98:E100"/>
    <mergeCell ref="D101:D103"/>
    <mergeCell ref="F101:F103"/>
    <mergeCell ref="G101:G103"/>
    <mergeCell ref="D89:D91"/>
    <mergeCell ref="F89:F91"/>
    <mergeCell ref="G89:G91"/>
    <mergeCell ref="D92:D94"/>
    <mergeCell ref="F92:F94"/>
    <mergeCell ref="G92:G94"/>
    <mergeCell ref="D80:D82"/>
    <mergeCell ref="F80:F82"/>
    <mergeCell ref="G80:G82"/>
    <mergeCell ref="D83:D85"/>
    <mergeCell ref="E83:E85"/>
    <mergeCell ref="D86:D88"/>
    <mergeCell ref="F86:F88"/>
    <mergeCell ref="G86:G88"/>
    <mergeCell ref="D119:D121"/>
    <mergeCell ref="F119:F121"/>
    <mergeCell ref="G119:G121"/>
    <mergeCell ref="D122:D124"/>
    <mergeCell ref="F122:F124"/>
    <mergeCell ref="G122:G124"/>
    <mergeCell ref="D110:D112"/>
    <mergeCell ref="F110:F112"/>
    <mergeCell ref="G110:G112"/>
    <mergeCell ref="D113:D115"/>
    <mergeCell ref="E113:E115"/>
    <mergeCell ref="D116:D118"/>
    <mergeCell ref="F116:F118"/>
    <mergeCell ref="G116:G118"/>
    <mergeCell ref="D104:D106"/>
    <mergeCell ref="F104:F106"/>
    <mergeCell ref="G104:G106"/>
    <mergeCell ref="D107:D109"/>
    <mergeCell ref="F107:F109"/>
    <mergeCell ref="G107:G109"/>
    <mergeCell ref="D137:D139"/>
    <mergeCell ref="F137:F139"/>
    <mergeCell ref="G137:G139"/>
    <mergeCell ref="D140:D142"/>
    <mergeCell ref="F140:F142"/>
    <mergeCell ref="G140:G142"/>
    <mergeCell ref="D131:D133"/>
    <mergeCell ref="F131:F133"/>
    <mergeCell ref="G131:G133"/>
    <mergeCell ref="D134:D136"/>
    <mergeCell ref="F134:F136"/>
    <mergeCell ref="G134:G136"/>
    <mergeCell ref="D125:D127"/>
    <mergeCell ref="F125:F127"/>
    <mergeCell ref="G125:G127"/>
    <mergeCell ref="D128:D130"/>
    <mergeCell ref="E128:E130"/>
    <mergeCell ref="F128:F130"/>
    <mergeCell ref="G128:G130"/>
    <mergeCell ref="D155:D157"/>
    <mergeCell ref="F155:F157"/>
    <mergeCell ref="G155:G157"/>
    <mergeCell ref="D158:D160"/>
    <mergeCell ref="E158:E160"/>
    <mergeCell ref="F158:F160"/>
    <mergeCell ref="G158:G160"/>
    <mergeCell ref="D149:D151"/>
    <mergeCell ref="F149:F151"/>
    <mergeCell ref="G149:G151"/>
    <mergeCell ref="D152:D154"/>
    <mergeCell ref="F152:F154"/>
    <mergeCell ref="G152:G154"/>
    <mergeCell ref="D143:D145"/>
    <mergeCell ref="E143:E145"/>
    <mergeCell ref="F143:F145"/>
    <mergeCell ref="G143:G145"/>
    <mergeCell ref="D146:D148"/>
    <mergeCell ref="F146:F148"/>
    <mergeCell ref="G146:G148"/>
    <mergeCell ref="D173:D175"/>
    <mergeCell ref="E173:E175"/>
    <mergeCell ref="F173:F175"/>
    <mergeCell ref="G173:G175"/>
    <mergeCell ref="D176:D178"/>
    <mergeCell ref="F176:F178"/>
    <mergeCell ref="G176:G178"/>
    <mergeCell ref="D167:D169"/>
    <mergeCell ref="F167:F169"/>
    <mergeCell ref="G167:G169"/>
    <mergeCell ref="D170:D172"/>
    <mergeCell ref="F170:F172"/>
    <mergeCell ref="G170:G172"/>
    <mergeCell ref="D161:D163"/>
    <mergeCell ref="F161:F163"/>
    <mergeCell ref="G161:G163"/>
    <mergeCell ref="D164:D166"/>
    <mergeCell ref="F164:F166"/>
    <mergeCell ref="G164:G166"/>
    <mergeCell ref="D191:D193"/>
    <mergeCell ref="F191:F193"/>
    <mergeCell ref="G191:G193"/>
    <mergeCell ref="D194:D196"/>
    <mergeCell ref="F194:F196"/>
    <mergeCell ref="G194:G196"/>
    <mergeCell ref="D185:D187"/>
    <mergeCell ref="F185:F187"/>
    <mergeCell ref="G185:G187"/>
    <mergeCell ref="D188:D190"/>
    <mergeCell ref="E188:E190"/>
    <mergeCell ref="F188:F190"/>
    <mergeCell ref="G188:G190"/>
    <mergeCell ref="D179:D181"/>
    <mergeCell ref="F179:F181"/>
    <mergeCell ref="G179:G181"/>
    <mergeCell ref="D182:D184"/>
    <mergeCell ref="F182:F184"/>
    <mergeCell ref="G182:G184"/>
    <mergeCell ref="D209:D211"/>
    <mergeCell ref="F209:F211"/>
    <mergeCell ref="G209:G211"/>
    <mergeCell ref="D212:D214"/>
    <mergeCell ref="F212:F214"/>
    <mergeCell ref="G212:G214"/>
    <mergeCell ref="D203:D205"/>
    <mergeCell ref="E203:E205"/>
    <mergeCell ref="F203:F205"/>
    <mergeCell ref="G203:G205"/>
    <mergeCell ref="D206:D208"/>
    <mergeCell ref="F206:F208"/>
    <mergeCell ref="G206:G208"/>
    <mergeCell ref="D197:D199"/>
    <mergeCell ref="F197:F199"/>
    <mergeCell ref="G197:G199"/>
    <mergeCell ref="D200:D202"/>
    <mergeCell ref="F200:F202"/>
    <mergeCell ref="G200:G202"/>
    <mergeCell ref="D227:D229"/>
    <mergeCell ref="F227:F229"/>
    <mergeCell ref="G227:G229"/>
    <mergeCell ref="D230:D232"/>
    <mergeCell ref="F230:F232"/>
    <mergeCell ref="G230:G232"/>
    <mergeCell ref="D221:D223"/>
    <mergeCell ref="F221:F223"/>
    <mergeCell ref="G221:G223"/>
    <mergeCell ref="D224:D226"/>
    <mergeCell ref="F224:F226"/>
    <mergeCell ref="G224:G226"/>
    <mergeCell ref="D215:D217"/>
    <mergeCell ref="F215:F217"/>
    <mergeCell ref="G215:G217"/>
    <mergeCell ref="D218:D220"/>
    <mergeCell ref="E218:E220"/>
    <mergeCell ref="F218:F220"/>
    <mergeCell ref="G218:G220"/>
    <mergeCell ref="D245:D247"/>
    <mergeCell ref="F245:F247"/>
    <mergeCell ref="G245:G247"/>
    <mergeCell ref="D248:D250"/>
    <mergeCell ref="E248:E250"/>
    <mergeCell ref="F248:F250"/>
    <mergeCell ref="G248:G250"/>
    <mergeCell ref="D239:D241"/>
    <mergeCell ref="F239:F241"/>
    <mergeCell ref="G239:G241"/>
    <mergeCell ref="D242:D244"/>
    <mergeCell ref="F242:F244"/>
    <mergeCell ref="G242:G244"/>
    <mergeCell ref="D233:D235"/>
    <mergeCell ref="E233:E235"/>
    <mergeCell ref="F233:F235"/>
    <mergeCell ref="G233:G235"/>
    <mergeCell ref="D236:D238"/>
    <mergeCell ref="F236:F238"/>
    <mergeCell ref="G236:G238"/>
    <mergeCell ref="D263:D265"/>
    <mergeCell ref="E263:E265"/>
    <mergeCell ref="F263:F265"/>
    <mergeCell ref="G263:G265"/>
    <mergeCell ref="D266:D268"/>
    <mergeCell ref="F266:F268"/>
    <mergeCell ref="G266:G268"/>
    <mergeCell ref="D257:D259"/>
    <mergeCell ref="F257:F259"/>
    <mergeCell ref="G257:G259"/>
    <mergeCell ref="D260:D262"/>
    <mergeCell ref="F260:F262"/>
    <mergeCell ref="G260:G262"/>
    <mergeCell ref="D251:D253"/>
    <mergeCell ref="F251:F253"/>
    <mergeCell ref="G251:G253"/>
    <mergeCell ref="D254:D256"/>
    <mergeCell ref="F254:F256"/>
    <mergeCell ref="G254:G256"/>
    <mergeCell ref="D281:D283"/>
    <mergeCell ref="F281:F283"/>
    <mergeCell ref="G281:G283"/>
    <mergeCell ref="D284:D286"/>
    <mergeCell ref="F284:F286"/>
    <mergeCell ref="G284:G286"/>
    <mergeCell ref="D275:D277"/>
    <mergeCell ref="F275:F277"/>
    <mergeCell ref="G275:G277"/>
    <mergeCell ref="D278:D280"/>
    <mergeCell ref="E278:E280"/>
    <mergeCell ref="F278:F280"/>
    <mergeCell ref="G278:G280"/>
    <mergeCell ref="D269:D271"/>
    <mergeCell ref="F269:F271"/>
    <mergeCell ref="G269:G271"/>
    <mergeCell ref="D272:D274"/>
    <mergeCell ref="F272:F274"/>
    <mergeCell ref="G272:G274"/>
    <mergeCell ref="D299:D301"/>
    <mergeCell ref="F299:F301"/>
    <mergeCell ref="G299:G301"/>
    <mergeCell ref="D302:D304"/>
    <mergeCell ref="F302:F304"/>
    <mergeCell ref="G302:G304"/>
    <mergeCell ref="D293:D295"/>
    <mergeCell ref="E293:E295"/>
    <mergeCell ref="F293:F295"/>
    <mergeCell ref="G293:G295"/>
    <mergeCell ref="D296:D298"/>
    <mergeCell ref="F296:F298"/>
    <mergeCell ref="G296:G298"/>
    <mergeCell ref="D287:D289"/>
    <mergeCell ref="F287:F289"/>
    <mergeCell ref="G287:G289"/>
    <mergeCell ref="D290:D292"/>
    <mergeCell ref="F290:F292"/>
    <mergeCell ref="G290:G292"/>
    <mergeCell ref="D317:D319"/>
    <mergeCell ref="F317:F319"/>
    <mergeCell ref="G317:G319"/>
    <mergeCell ref="D320:D322"/>
    <mergeCell ref="F320:F322"/>
    <mergeCell ref="G320:G322"/>
    <mergeCell ref="D311:D313"/>
    <mergeCell ref="F311:F313"/>
    <mergeCell ref="G311:G313"/>
    <mergeCell ref="D314:D316"/>
    <mergeCell ref="F314:F316"/>
    <mergeCell ref="G314:G316"/>
    <mergeCell ref="D305:D307"/>
    <mergeCell ref="F305:F307"/>
    <mergeCell ref="G305:G307"/>
    <mergeCell ref="D308:D310"/>
    <mergeCell ref="E308:E310"/>
    <mergeCell ref="F308:F310"/>
    <mergeCell ref="G308:G310"/>
    <mergeCell ref="D335:D337"/>
    <mergeCell ref="F335:F337"/>
    <mergeCell ref="G335:G337"/>
    <mergeCell ref="D338:D340"/>
    <mergeCell ref="E338:E340"/>
    <mergeCell ref="F338:F340"/>
    <mergeCell ref="G338:G340"/>
    <mergeCell ref="D329:D331"/>
    <mergeCell ref="F329:F331"/>
    <mergeCell ref="G329:G331"/>
    <mergeCell ref="D332:D334"/>
    <mergeCell ref="F332:F334"/>
    <mergeCell ref="G332:G334"/>
    <mergeCell ref="D323:D325"/>
    <mergeCell ref="E323:E325"/>
    <mergeCell ref="F323:F325"/>
    <mergeCell ref="G323:G325"/>
    <mergeCell ref="D326:D328"/>
    <mergeCell ref="F326:F328"/>
    <mergeCell ref="G326:G328"/>
    <mergeCell ref="D353:D355"/>
    <mergeCell ref="E353:E355"/>
    <mergeCell ref="F353:F355"/>
    <mergeCell ref="G353:G355"/>
    <mergeCell ref="D356:D358"/>
    <mergeCell ref="F356:F358"/>
    <mergeCell ref="G356:G358"/>
    <mergeCell ref="D347:D349"/>
    <mergeCell ref="F347:F349"/>
    <mergeCell ref="G347:G349"/>
    <mergeCell ref="D350:D352"/>
    <mergeCell ref="F350:F352"/>
    <mergeCell ref="G350:G352"/>
    <mergeCell ref="D341:D343"/>
    <mergeCell ref="F341:F343"/>
    <mergeCell ref="G341:G343"/>
    <mergeCell ref="D344:D346"/>
    <mergeCell ref="F344:F346"/>
    <mergeCell ref="G344:G346"/>
    <mergeCell ref="D371:D373"/>
    <mergeCell ref="F371:F373"/>
    <mergeCell ref="G371:G373"/>
    <mergeCell ref="D374:D376"/>
    <mergeCell ref="F374:F376"/>
    <mergeCell ref="G374:G376"/>
    <mergeCell ref="D365:D367"/>
    <mergeCell ref="F365:F367"/>
    <mergeCell ref="G365:G367"/>
    <mergeCell ref="D368:D370"/>
    <mergeCell ref="F368:F370"/>
    <mergeCell ref="G368:G370"/>
    <mergeCell ref="D359:D361"/>
    <mergeCell ref="F359:F361"/>
    <mergeCell ref="G359:G361"/>
    <mergeCell ref="D362:D364"/>
    <mergeCell ref="F362:F364"/>
    <mergeCell ref="G362:G364"/>
    <mergeCell ref="D389:D391"/>
    <mergeCell ref="F389:F391"/>
    <mergeCell ref="G389:G391"/>
    <mergeCell ref="D392:D394"/>
    <mergeCell ref="F392:F394"/>
    <mergeCell ref="G392:G394"/>
    <mergeCell ref="D383:D385"/>
    <mergeCell ref="F383:F385"/>
    <mergeCell ref="G383:G385"/>
    <mergeCell ref="D386:D388"/>
    <mergeCell ref="F386:F388"/>
    <mergeCell ref="G386:G388"/>
    <mergeCell ref="D377:D379"/>
    <mergeCell ref="F377:F379"/>
    <mergeCell ref="G377:G379"/>
    <mergeCell ref="D380:D382"/>
    <mergeCell ref="F380:F382"/>
    <mergeCell ref="G380:G382"/>
    <mergeCell ref="D407:D409"/>
    <mergeCell ref="F407:F409"/>
    <mergeCell ref="G407:G409"/>
    <mergeCell ref="D410:D412"/>
    <mergeCell ref="F410:F412"/>
    <mergeCell ref="G410:G412"/>
    <mergeCell ref="D401:D403"/>
    <mergeCell ref="F401:F403"/>
    <mergeCell ref="G401:G403"/>
    <mergeCell ref="D404:D406"/>
    <mergeCell ref="F404:F406"/>
    <mergeCell ref="G404:G406"/>
    <mergeCell ref="D395:D397"/>
    <mergeCell ref="F395:F397"/>
    <mergeCell ref="G395:G397"/>
    <mergeCell ref="D398:D400"/>
    <mergeCell ref="F398:F400"/>
    <mergeCell ref="G398:G400"/>
    <mergeCell ref="D425:D427"/>
    <mergeCell ref="F425:F427"/>
    <mergeCell ref="G425:G427"/>
    <mergeCell ref="D428:D430"/>
    <mergeCell ref="F428:F430"/>
    <mergeCell ref="G428:G430"/>
    <mergeCell ref="D419:D421"/>
    <mergeCell ref="F419:F421"/>
    <mergeCell ref="G419:G421"/>
    <mergeCell ref="D422:D424"/>
    <mergeCell ref="F422:F424"/>
    <mergeCell ref="G422:G424"/>
    <mergeCell ref="D413:D415"/>
    <mergeCell ref="F413:F415"/>
    <mergeCell ref="G413:G415"/>
    <mergeCell ref="D416:D418"/>
    <mergeCell ref="F416:F418"/>
    <mergeCell ref="G416:G418"/>
    <mergeCell ref="D443:D445"/>
    <mergeCell ref="F443:F445"/>
    <mergeCell ref="G443:G445"/>
    <mergeCell ref="D446:D448"/>
    <mergeCell ref="F446:F448"/>
    <mergeCell ref="G446:G448"/>
    <mergeCell ref="D437:D439"/>
    <mergeCell ref="F437:F439"/>
    <mergeCell ref="G437:G439"/>
    <mergeCell ref="D440:D442"/>
    <mergeCell ref="F440:F442"/>
    <mergeCell ref="G440:G442"/>
    <mergeCell ref="D431:D433"/>
    <mergeCell ref="F431:F433"/>
    <mergeCell ref="G431:G433"/>
    <mergeCell ref="D434:D436"/>
    <mergeCell ref="F434:F436"/>
    <mergeCell ref="G434:G436"/>
    <mergeCell ref="D461:D463"/>
    <mergeCell ref="E461:E463"/>
    <mergeCell ref="F461:F463"/>
    <mergeCell ref="G461:G463"/>
    <mergeCell ref="D464:D466"/>
    <mergeCell ref="E464:E466"/>
    <mergeCell ref="F464:F466"/>
    <mergeCell ref="G464:G466"/>
    <mergeCell ref="D455:D457"/>
    <mergeCell ref="F455:F457"/>
    <mergeCell ref="G455:G457"/>
    <mergeCell ref="D458:D460"/>
    <mergeCell ref="F458:F460"/>
    <mergeCell ref="G458:G460"/>
    <mergeCell ref="D449:D451"/>
    <mergeCell ref="F449:F451"/>
    <mergeCell ref="G449:G451"/>
    <mergeCell ref="D452:D454"/>
    <mergeCell ref="F452:F454"/>
    <mergeCell ref="G452:G454"/>
    <mergeCell ref="D479:D481"/>
    <mergeCell ref="E479:E481"/>
    <mergeCell ref="F479:F481"/>
    <mergeCell ref="G479:G481"/>
    <mergeCell ref="D482:D484"/>
    <mergeCell ref="E482:E484"/>
    <mergeCell ref="F482:F484"/>
    <mergeCell ref="G482:G484"/>
    <mergeCell ref="D473:D475"/>
    <mergeCell ref="E473:E475"/>
    <mergeCell ref="F473:F475"/>
    <mergeCell ref="G473:G475"/>
    <mergeCell ref="D476:D478"/>
    <mergeCell ref="E476:E478"/>
    <mergeCell ref="F476:F478"/>
    <mergeCell ref="G476:G478"/>
    <mergeCell ref="D467:D469"/>
    <mergeCell ref="E467:E469"/>
    <mergeCell ref="F467:F469"/>
    <mergeCell ref="G467:G469"/>
    <mergeCell ref="D470:D472"/>
    <mergeCell ref="E470:E472"/>
    <mergeCell ref="F470:F472"/>
    <mergeCell ref="G470:G472"/>
    <mergeCell ref="D497:D499"/>
    <mergeCell ref="F497:F499"/>
    <mergeCell ref="G497:G499"/>
    <mergeCell ref="D500:D502"/>
    <mergeCell ref="F500:F502"/>
    <mergeCell ref="G500:G502"/>
    <mergeCell ref="D491:D493"/>
    <mergeCell ref="F491:F493"/>
    <mergeCell ref="G491:G493"/>
    <mergeCell ref="D494:D496"/>
    <mergeCell ref="F494:F496"/>
    <mergeCell ref="G494:G496"/>
    <mergeCell ref="D485:D487"/>
    <mergeCell ref="F485:F487"/>
    <mergeCell ref="G485:G487"/>
    <mergeCell ref="D488:D490"/>
    <mergeCell ref="F488:F490"/>
    <mergeCell ref="G488:G490"/>
    <mergeCell ref="D515:D517"/>
    <mergeCell ref="F515:F517"/>
    <mergeCell ref="G515:G517"/>
    <mergeCell ref="D518:D520"/>
    <mergeCell ref="F518:F520"/>
    <mergeCell ref="G518:G520"/>
    <mergeCell ref="D509:D511"/>
    <mergeCell ref="F509:F511"/>
    <mergeCell ref="G509:G511"/>
    <mergeCell ref="D512:D514"/>
    <mergeCell ref="F512:F514"/>
    <mergeCell ref="G512:G514"/>
    <mergeCell ref="D503:D505"/>
    <mergeCell ref="F503:F505"/>
    <mergeCell ref="G503:G505"/>
    <mergeCell ref="D506:D508"/>
    <mergeCell ref="F506:F508"/>
    <mergeCell ref="G506:G508"/>
    <mergeCell ref="D533:D535"/>
    <mergeCell ref="F533:F535"/>
    <mergeCell ref="G533:G535"/>
    <mergeCell ref="D536:D538"/>
    <mergeCell ref="F536:F538"/>
    <mergeCell ref="G536:G538"/>
    <mergeCell ref="D527:D529"/>
    <mergeCell ref="F527:F529"/>
    <mergeCell ref="G527:G529"/>
    <mergeCell ref="D530:D532"/>
    <mergeCell ref="F530:F532"/>
    <mergeCell ref="G530:G532"/>
    <mergeCell ref="D521:D523"/>
    <mergeCell ref="F521:F523"/>
    <mergeCell ref="G521:G523"/>
    <mergeCell ref="D524:D526"/>
    <mergeCell ref="F524:F526"/>
    <mergeCell ref="G524:G526"/>
    <mergeCell ref="D551:D553"/>
    <mergeCell ref="F551:F553"/>
    <mergeCell ref="G551:G553"/>
    <mergeCell ref="D554:D556"/>
    <mergeCell ref="F554:F556"/>
    <mergeCell ref="G554:G556"/>
    <mergeCell ref="D545:D547"/>
    <mergeCell ref="F545:F547"/>
    <mergeCell ref="G545:G547"/>
    <mergeCell ref="D548:D550"/>
    <mergeCell ref="F548:F550"/>
    <mergeCell ref="G548:G550"/>
    <mergeCell ref="D539:D541"/>
    <mergeCell ref="F539:F541"/>
    <mergeCell ref="G539:G541"/>
    <mergeCell ref="D542:D544"/>
    <mergeCell ref="F542:F544"/>
    <mergeCell ref="G542:G544"/>
    <mergeCell ref="D569:D571"/>
    <mergeCell ref="F569:F571"/>
    <mergeCell ref="G569:G571"/>
    <mergeCell ref="D572:D574"/>
    <mergeCell ref="F572:F574"/>
    <mergeCell ref="G572:G574"/>
    <mergeCell ref="D563:D565"/>
    <mergeCell ref="F563:F565"/>
    <mergeCell ref="G563:G565"/>
    <mergeCell ref="D566:D568"/>
    <mergeCell ref="F566:F568"/>
    <mergeCell ref="G566:G568"/>
    <mergeCell ref="D557:D559"/>
    <mergeCell ref="F557:F559"/>
    <mergeCell ref="G557:G559"/>
    <mergeCell ref="D560:D562"/>
    <mergeCell ref="F560:F562"/>
    <mergeCell ref="G560:G562"/>
    <mergeCell ref="D587:D589"/>
    <mergeCell ref="E587:E589"/>
    <mergeCell ref="F587:F589"/>
    <mergeCell ref="G587:G589"/>
    <mergeCell ref="D590:D592"/>
    <mergeCell ref="E590:E592"/>
    <mergeCell ref="F590:F592"/>
    <mergeCell ref="G590:G592"/>
    <mergeCell ref="D581:D583"/>
    <mergeCell ref="E581:E583"/>
    <mergeCell ref="F581:F583"/>
    <mergeCell ref="G581:G583"/>
    <mergeCell ref="D584:D586"/>
    <mergeCell ref="E584:E586"/>
    <mergeCell ref="F584:F586"/>
    <mergeCell ref="G584:G586"/>
    <mergeCell ref="D575:D577"/>
    <mergeCell ref="F575:F577"/>
    <mergeCell ref="G575:G577"/>
    <mergeCell ref="D578:D580"/>
    <mergeCell ref="F578:F580"/>
    <mergeCell ref="G578:G580"/>
    <mergeCell ref="D605:D607"/>
    <mergeCell ref="F605:F607"/>
    <mergeCell ref="G605:G607"/>
    <mergeCell ref="D608:D610"/>
    <mergeCell ref="F608:F610"/>
    <mergeCell ref="G608:G610"/>
    <mergeCell ref="D599:D601"/>
    <mergeCell ref="E599:E601"/>
    <mergeCell ref="F599:F601"/>
    <mergeCell ref="G599:G601"/>
    <mergeCell ref="D602:D604"/>
    <mergeCell ref="E602:E604"/>
    <mergeCell ref="F602:F604"/>
    <mergeCell ref="G602:G604"/>
    <mergeCell ref="D593:D595"/>
    <mergeCell ref="E593:E595"/>
    <mergeCell ref="F593:F595"/>
    <mergeCell ref="G593:G595"/>
    <mergeCell ref="D596:D598"/>
    <mergeCell ref="E596:E598"/>
    <mergeCell ref="F596:F598"/>
    <mergeCell ref="G596:G598"/>
    <mergeCell ref="D623:D625"/>
    <mergeCell ref="F623:F625"/>
    <mergeCell ref="G623:G625"/>
    <mergeCell ref="D626:D628"/>
    <mergeCell ref="F626:F628"/>
    <mergeCell ref="G626:G628"/>
    <mergeCell ref="D617:D619"/>
    <mergeCell ref="F617:F619"/>
    <mergeCell ref="G617:G619"/>
    <mergeCell ref="D620:D622"/>
    <mergeCell ref="F620:F622"/>
    <mergeCell ref="G620:G622"/>
    <mergeCell ref="D611:D613"/>
    <mergeCell ref="F611:F613"/>
    <mergeCell ref="G611:G613"/>
    <mergeCell ref="D614:D616"/>
    <mergeCell ref="F614:F616"/>
    <mergeCell ref="G614:G616"/>
    <mergeCell ref="D641:D643"/>
    <mergeCell ref="F641:F643"/>
    <mergeCell ref="G641:G643"/>
    <mergeCell ref="D644:D646"/>
    <mergeCell ref="F644:F646"/>
    <mergeCell ref="G644:G646"/>
    <mergeCell ref="D635:D637"/>
    <mergeCell ref="F635:F637"/>
    <mergeCell ref="G635:G637"/>
    <mergeCell ref="D638:D640"/>
    <mergeCell ref="F638:F640"/>
    <mergeCell ref="G638:G640"/>
    <mergeCell ref="D629:D631"/>
    <mergeCell ref="F629:F631"/>
    <mergeCell ref="G629:G631"/>
    <mergeCell ref="D632:D634"/>
    <mergeCell ref="F632:F634"/>
    <mergeCell ref="G632:G634"/>
    <mergeCell ref="D659:D661"/>
    <mergeCell ref="F659:F661"/>
    <mergeCell ref="G659:G661"/>
    <mergeCell ref="D662:D664"/>
    <mergeCell ref="F662:F664"/>
    <mergeCell ref="G662:G664"/>
    <mergeCell ref="D653:D655"/>
    <mergeCell ref="F653:F655"/>
    <mergeCell ref="G653:G655"/>
    <mergeCell ref="D656:D658"/>
    <mergeCell ref="F656:F658"/>
    <mergeCell ref="G656:G658"/>
    <mergeCell ref="D647:D649"/>
    <mergeCell ref="F647:F649"/>
    <mergeCell ref="G647:G649"/>
    <mergeCell ref="D650:D652"/>
    <mergeCell ref="F650:F652"/>
    <mergeCell ref="G650:G652"/>
    <mergeCell ref="D677:D679"/>
    <mergeCell ref="F677:F679"/>
    <mergeCell ref="G677:G679"/>
    <mergeCell ref="D680:D682"/>
    <mergeCell ref="F680:F682"/>
    <mergeCell ref="G680:G682"/>
    <mergeCell ref="D671:D673"/>
    <mergeCell ref="F671:F673"/>
    <mergeCell ref="G671:G673"/>
    <mergeCell ref="D674:D676"/>
    <mergeCell ref="F674:F676"/>
    <mergeCell ref="G674:G676"/>
    <mergeCell ref="D665:D667"/>
    <mergeCell ref="F665:F667"/>
    <mergeCell ref="G665:G667"/>
    <mergeCell ref="D668:D670"/>
    <mergeCell ref="F668:F670"/>
    <mergeCell ref="G668:G670"/>
    <mergeCell ref="D695:D697"/>
    <mergeCell ref="F695:F697"/>
    <mergeCell ref="G695:G697"/>
    <mergeCell ref="D698:D700"/>
    <mergeCell ref="F698:F700"/>
    <mergeCell ref="G698:G700"/>
    <mergeCell ref="D689:D691"/>
    <mergeCell ref="F689:F691"/>
    <mergeCell ref="G689:G691"/>
    <mergeCell ref="D692:D694"/>
    <mergeCell ref="F692:F694"/>
    <mergeCell ref="G692:G694"/>
    <mergeCell ref="D683:D685"/>
    <mergeCell ref="F683:F685"/>
    <mergeCell ref="G683:G685"/>
    <mergeCell ref="D686:D688"/>
    <mergeCell ref="F686:F688"/>
    <mergeCell ref="G686:G688"/>
    <mergeCell ref="D713:D715"/>
    <mergeCell ref="E713:E715"/>
    <mergeCell ref="F713:F715"/>
    <mergeCell ref="G713:G715"/>
    <mergeCell ref="D716:D718"/>
    <mergeCell ref="E716:E718"/>
    <mergeCell ref="F716:F718"/>
    <mergeCell ref="G716:G718"/>
    <mergeCell ref="D707:D709"/>
    <mergeCell ref="E707:E709"/>
    <mergeCell ref="F707:F709"/>
    <mergeCell ref="G707:G709"/>
    <mergeCell ref="D710:D712"/>
    <mergeCell ref="E710:E712"/>
    <mergeCell ref="F710:F712"/>
    <mergeCell ref="G710:G712"/>
    <mergeCell ref="D701:D703"/>
    <mergeCell ref="E701:E703"/>
    <mergeCell ref="F701:F703"/>
    <mergeCell ref="G701:G703"/>
    <mergeCell ref="D704:D706"/>
    <mergeCell ref="E704:E706"/>
    <mergeCell ref="F704:F706"/>
    <mergeCell ref="G704:G706"/>
    <mergeCell ref="D731:D733"/>
    <mergeCell ref="F731:F733"/>
    <mergeCell ref="G731:G733"/>
    <mergeCell ref="D734:D736"/>
    <mergeCell ref="F734:F736"/>
    <mergeCell ref="G734:G736"/>
    <mergeCell ref="D725:D727"/>
    <mergeCell ref="F725:F727"/>
    <mergeCell ref="G725:G727"/>
    <mergeCell ref="D728:D730"/>
    <mergeCell ref="F728:F730"/>
    <mergeCell ref="G728:G730"/>
    <mergeCell ref="D719:D721"/>
    <mergeCell ref="E719:E721"/>
    <mergeCell ref="F719:F721"/>
    <mergeCell ref="G719:G721"/>
    <mergeCell ref="D722:D724"/>
    <mergeCell ref="E722:E724"/>
    <mergeCell ref="F722:F724"/>
    <mergeCell ref="G722:G724"/>
    <mergeCell ref="D749:D751"/>
    <mergeCell ref="F749:F751"/>
    <mergeCell ref="G749:G751"/>
    <mergeCell ref="D752:D754"/>
    <mergeCell ref="F752:F754"/>
    <mergeCell ref="G752:G754"/>
    <mergeCell ref="D743:D745"/>
    <mergeCell ref="F743:F745"/>
    <mergeCell ref="G743:G745"/>
    <mergeCell ref="D746:D748"/>
    <mergeCell ref="F746:F748"/>
    <mergeCell ref="G746:G748"/>
    <mergeCell ref="D737:D739"/>
    <mergeCell ref="F737:F739"/>
    <mergeCell ref="G737:G739"/>
    <mergeCell ref="D740:D742"/>
    <mergeCell ref="F740:F742"/>
    <mergeCell ref="G740:G742"/>
    <mergeCell ref="D767:D769"/>
    <mergeCell ref="F767:F769"/>
    <mergeCell ref="G767:G769"/>
    <mergeCell ref="D770:D772"/>
    <mergeCell ref="F770:F772"/>
    <mergeCell ref="G770:G772"/>
    <mergeCell ref="D761:D763"/>
    <mergeCell ref="F761:F763"/>
    <mergeCell ref="G761:G763"/>
    <mergeCell ref="D764:D766"/>
    <mergeCell ref="F764:F766"/>
    <mergeCell ref="G764:G766"/>
    <mergeCell ref="D755:D757"/>
    <mergeCell ref="F755:F757"/>
    <mergeCell ref="G755:G757"/>
    <mergeCell ref="D758:D760"/>
    <mergeCell ref="F758:F760"/>
    <mergeCell ref="G758:G760"/>
    <mergeCell ref="F794:F796"/>
    <mergeCell ref="G794:G796"/>
    <mergeCell ref="D785:D787"/>
    <mergeCell ref="F785:F787"/>
    <mergeCell ref="G785:G787"/>
    <mergeCell ref="D788:D790"/>
    <mergeCell ref="F788:F790"/>
    <mergeCell ref="G788:G790"/>
    <mergeCell ref="D779:D781"/>
    <mergeCell ref="F779:F781"/>
    <mergeCell ref="G779:G781"/>
    <mergeCell ref="D782:D784"/>
    <mergeCell ref="F782:F784"/>
    <mergeCell ref="G782:G784"/>
    <mergeCell ref="D773:D775"/>
    <mergeCell ref="F773:F775"/>
    <mergeCell ref="G773:G775"/>
    <mergeCell ref="D776:D778"/>
    <mergeCell ref="F776:F778"/>
    <mergeCell ref="G776:G778"/>
    <mergeCell ref="O8:O10"/>
    <mergeCell ref="D851:D853"/>
    <mergeCell ref="E851:E853"/>
    <mergeCell ref="F851:F853"/>
    <mergeCell ref="G851:G853"/>
    <mergeCell ref="O5:O7"/>
    <mergeCell ref="G845:G847"/>
    <mergeCell ref="D848:D850"/>
    <mergeCell ref="F848:F850"/>
    <mergeCell ref="G848:G850"/>
    <mergeCell ref="D839:D841"/>
    <mergeCell ref="E839:E841"/>
    <mergeCell ref="D842:D844"/>
    <mergeCell ref="E842:E844"/>
    <mergeCell ref="D845:D847"/>
    <mergeCell ref="F845:F847"/>
    <mergeCell ref="D830:D832"/>
    <mergeCell ref="E830:E832"/>
    <mergeCell ref="D833:D835"/>
    <mergeCell ref="E833:E835"/>
    <mergeCell ref="D836:D838"/>
    <mergeCell ref="E836:E838"/>
    <mergeCell ref="D821:D823"/>
    <mergeCell ref="E821:E823"/>
    <mergeCell ref="D824:D826"/>
    <mergeCell ref="E824:E826"/>
    <mergeCell ref="D827:D829"/>
    <mergeCell ref="E827:E829"/>
    <mergeCell ref="D815:D817"/>
    <mergeCell ref="F815:F817"/>
    <mergeCell ref="G815:G817"/>
    <mergeCell ref="D818:D820"/>
    <mergeCell ref="O17:O19"/>
    <mergeCell ref="O20:O22"/>
    <mergeCell ref="D869:D871"/>
    <mergeCell ref="E869:E871"/>
    <mergeCell ref="F869:F871"/>
    <mergeCell ref="G869:G871"/>
    <mergeCell ref="D854:D856"/>
    <mergeCell ref="F854:F856"/>
    <mergeCell ref="G854:G856"/>
    <mergeCell ref="D863:D865"/>
    <mergeCell ref="F863:F865"/>
    <mergeCell ref="G863:G865"/>
    <mergeCell ref="D866:D868"/>
    <mergeCell ref="F866:F868"/>
    <mergeCell ref="G866:G868"/>
    <mergeCell ref="O11:O13"/>
    <mergeCell ref="O14:O16"/>
    <mergeCell ref="D857:D859"/>
    <mergeCell ref="F857:F859"/>
    <mergeCell ref="G857:G859"/>
    <mergeCell ref="D860:D862"/>
    <mergeCell ref="E860:E862"/>
    <mergeCell ref="F860:F862"/>
    <mergeCell ref="G860:G862"/>
    <mergeCell ref="F818:F820"/>
    <mergeCell ref="G818:G820"/>
    <mergeCell ref="D809:D811"/>
    <mergeCell ref="F809:F811"/>
    <mergeCell ref="G809:G811"/>
    <mergeCell ref="D812:D814"/>
    <mergeCell ref="F812:F814"/>
    <mergeCell ref="G812:G814"/>
    <mergeCell ref="O29:O31"/>
    <mergeCell ref="M32:M34"/>
    <mergeCell ref="D884:D886"/>
    <mergeCell ref="F884:F886"/>
    <mergeCell ref="G884:G886"/>
    <mergeCell ref="D887:D889"/>
    <mergeCell ref="E887:E889"/>
    <mergeCell ref="F887:F889"/>
    <mergeCell ref="G887:G889"/>
    <mergeCell ref="O26:O28"/>
    <mergeCell ref="D881:D883"/>
    <mergeCell ref="F881:F883"/>
    <mergeCell ref="G881:G883"/>
    <mergeCell ref="D878:D880"/>
    <mergeCell ref="E878:E880"/>
    <mergeCell ref="F878:F880"/>
    <mergeCell ref="G878:G880"/>
    <mergeCell ref="D872:D874"/>
    <mergeCell ref="F872:F874"/>
    <mergeCell ref="G872:G874"/>
    <mergeCell ref="D875:D877"/>
    <mergeCell ref="F875:F877"/>
    <mergeCell ref="G875:G877"/>
    <mergeCell ref="D803:D805"/>
    <mergeCell ref="F803:F805"/>
    <mergeCell ref="G803:G805"/>
    <mergeCell ref="D806:D808"/>
    <mergeCell ref="F806:F808"/>
    <mergeCell ref="G806:G808"/>
    <mergeCell ref="D797:D799"/>
    <mergeCell ref="F797:F799"/>
    <mergeCell ref="G797:G799"/>
    <mergeCell ref="O41:O43"/>
    <mergeCell ref="O44:O46"/>
    <mergeCell ref="D908:D910"/>
    <mergeCell ref="F908:F910"/>
    <mergeCell ref="E950:E952"/>
    <mergeCell ref="F950:F952"/>
    <mergeCell ref="G950:G952"/>
    <mergeCell ref="D899:D901"/>
    <mergeCell ref="F899:F901"/>
    <mergeCell ref="D902:D904"/>
    <mergeCell ref="G944:G946"/>
    <mergeCell ref="G947:G949"/>
    <mergeCell ref="G938:G940"/>
    <mergeCell ref="E941:E943"/>
    <mergeCell ref="F941:F943"/>
    <mergeCell ref="G941:G943"/>
    <mergeCell ref="G935:G937"/>
    <mergeCell ref="E932:E934"/>
    <mergeCell ref="F932:F934"/>
    <mergeCell ref="G932:G934"/>
    <mergeCell ref="G926:G928"/>
    <mergeCell ref="G929:G931"/>
    <mergeCell ref="G920:G922"/>
    <mergeCell ref="E923:E925"/>
    <mergeCell ref="F923:F925"/>
    <mergeCell ref="G923:G925"/>
    <mergeCell ref="G917:G919"/>
    <mergeCell ref="E914:E916"/>
    <mergeCell ref="F914:F916"/>
    <mergeCell ref="G914:G916"/>
    <mergeCell ref="G908:G910"/>
    <mergeCell ref="G911:G913"/>
    <mergeCell ref="O35:O37"/>
    <mergeCell ref="O59:O61"/>
    <mergeCell ref="D944:D946"/>
    <mergeCell ref="F944:F946"/>
    <mergeCell ref="D947:D949"/>
    <mergeCell ref="F947:F949"/>
    <mergeCell ref="D950:D952"/>
    <mergeCell ref="M38:M40"/>
    <mergeCell ref="O38:O40"/>
    <mergeCell ref="D938:D940"/>
    <mergeCell ref="F938:F940"/>
    <mergeCell ref="D941:D943"/>
    <mergeCell ref="D932:D934"/>
    <mergeCell ref="D935:D937"/>
    <mergeCell ref="F935:F937"/>
    <mergeCell ref="M56:M58"/>
    <mergeCell ref="D926:D928"/>
    <mergeCell ref="F926:F928"/>
    <mergeCell ref="D929:D931"/>
    <mergeCell ref="F929:F931"/>
    <mergeCell ref="D917:D919"/>
    <mergeCell ref="F917:F919"/>
    <mergeCell ref="D920:D922"/>
    <mergeCell ref="F920:F922"/>
    <mergeCell ref="D923:D925"/>
    <mergeCell ref="O53:O55"/>
    <mergeCell ref="D911:D913"/>
    <mergeCell ref="F911:F913"/>
    <mergeCell ref="D914:D916"/>
    <mergeCell ref="O47:O49"/>
    <mergeCell ref="D905:D907"/>
    <mergeCell ref="M41:M43"/>
    <mergeCell ref="O71:O73"/>
    <mergeCell ref="D962:D964"/>
    <mergeCell ref="F962:F964"/>
    <mergeCell ref="G962:G964"/>
    <mergeCell ref="D965:D967"/>
    <mergeCell ref="F965:F967"/>
    <mergeCell ref="G965:G967"/>
    <mergeCell ref="O65:O67"/>
    <mergeCell ref="M68:M70"/>
    <mergeCell ref="D956:D958"/>
    <mergeCell ref="F956:F958"/>
    <mergeCell ref="G956:G958"/>
    <mergeCell ref="D959:D961"/>
    <mergeCell ref="E959:E961"/>
    <mergeCell ref="F959:F961"/>
    <mergeCell ref="G959:G961"/>
    <mergeCell ref="O62:O64"/>
    <mergeCell ref="D953:D955"/>
    <mergeCell ref="F953:F955"/>
    <mergeCell ref="G953:G955"/>
    <mergeCell ref="G902:G904"/>
    <mergeCell ref="E905:E907"/>
    <mergeCell ref="F905:F907"/>
    <mergeCell ref="G905:G907"/>
    <mergeCell ref="F902:F904"/>
    <mergeCell ref="G899:G901"/>
    <mergeCell ref="D896:D898"/>
    <mergeCell ref="E896:E898"/>
    <mergeCell ref="F896:F898"/>
    <mergeCell ref="G896:G898"/>
    <mergeCell ref="D890:D892"/>
    <mergeCell ref="F890:F892"/>
    <mergeCell ref="G980:G982"/>
    <mergeCell ref="D983:D985"/>
    <mergeCell ref="F983:F985"/>
    <mergeCell ref="G983:G985"/>
    <mergeCell ref="M77:M79"/>
    <mergeCell ref="O80:O82"/>
    <mergeCell ref="D974:D976"/>
    <mergeCell ref="F974:F976"/>
    <mergeCell ref="G974:G976"/>
    <mergeCell ref="D977:D979"/>
    <mergeCell ref="E977:E979"/>
    <mergeCell ref="F977:F979"/>
    <mergeCell ref="G977:G979"/>
    <mergeCell ref="O74:O76"/>
    <mergeCell ref="D971:D973"/>
    <mergeCell ref="F971:F973"/>
    <mergeCell ref="G971:G973"/>
    <mergeCell ref="D968:D970"/>
    <mergeCell ref="E968:E970"/>
    <mergeCell ref="F968:F970"/>
    <mergeCell ref="G968:G970"/>
    <mergeCell ref="G890:G892"/>
    <mergeCell ref="D893:D895"/>
    <mergeCell ref="F893:F895"/>
    <mergeCell ref="G893:G895"/>
    <mergeCell ref="D800:D802"/>
    <mergeCell ref="F800:F802"/>
    <mergeCell ref="G800:G802"/>
    <mergeCell ref="D791:D793"/>
    <mergeCell ref="F791:F793"/>
    <mergeCell ref="G791:G793"/>
    <mergeCell ref="D794:D796"/>
    <mergeCell ref="D1007:D1009"/>
    <mergeCell ref="E1007:E1009"/>
    <mergeCell ref="F1007:F1009"/>
    <mergeCell ref="G1007:G1009"/>
    <mergeCell ref="D1004:D1006"/>
    <mergeCell ref="E1004:E1006"/>
    <mergeCell ref="F1004:F1006"/>
    <mergeCell ref="G1004:G1006"/>
    <mergeCell ref="D998:D1000"/>
    <mergeCell ref="F998:F1000"/>
    <mergeCell ref="G998:G1000"/>
    <mergeCell ref="D1001:D1003"/>
    <mergeCell ref="F1001:F1003"/>
    <mergeCell ref="G1001:G1003"/>
    <mergeCell ref="O89:O91"/>
    <mergeCell ref="O92:O94"/>
    <mergeCell ref="D992:D994"/>
    <mergeCell ref="F992:F994"/>
    <mergeCell ref="G992:G994"/>
    <mergeCell ref="D995:D997"/>
    <mergeCell ref="E995:E997"/>
    <mergeCell ref="F995:F997"/>
    <mergeCell ref="G995:G997"/>
    <mergeCell ref="D989:D991"/>
    <mergeCell ref="F989:F991"/>
    <mergeCell ref="G989:G991"/>
    <mergeCell ref="D986:D988"/>
    <mergeCell ref="E986:E988"/>
    <mergeCell ref="F986:F988"/>
    <mergeCell ref="G986:G988"/>
    <mergeCell ref="D980:D982"/>
    <mergeCell ref="F980:F982"/>
    <mergeCell ref="D1025:D1027"/>
    <mergeCell ref="E1025:E1027"/>
    <mergeCell ref="F1025:F1027"/>
    <mergeCell ref="G1025:G1027"/>
    <mergeCell ref="D1019:D1021"/>
    <mergeCell ref="E1019:E1021"/>
    <mergeCell ref="F1019:F1021"/>
    <mergeCell ref="G1019:G1021"/>
    <mergeCell ref="D1022:D1024"/>
    <mergeCell ref="E1022:E1024"/>
    <mergeCell ref="F1022:F1024"/>
    <mergeCell ref="G1022:G1024"/>
    <mergeCell ref="D1016:D1018"/>
    <mergeCell ref="E1016:E1018"/>
    <mergeCell ref="F1016:F1018"/>
    <mergeCell ref="G1016:G1018"/>
    <mergeCell ref="D1010:D1012"/>
    <mergeCell ref="E1010:E1012"/>
    <mergeCell ref="F1010:F1012"/>
    <mergeCell ref="G1010:G1012"/>
    <mergeCell ref="D1013:D1015"/>
    <mergeCell ref="E1013:E1015"/>
    <mergeCell ref="F1013:F1015"/>
    <mergeCell ref="G1013:G1015"/>
    <mergeCell ref="D1043:D1045"/>
    <mergeCell ref="E1043:E1045"/>
    <mergeCell ref="F1043:F1045"/>
    <mergeCell ref="G1043:G1045"/>
    <mergeCell ref="D1037:D1039"/>
    <mergeCell ref="E1037:E1039"/>
    <mergeCell ref="F1037:F1039"/>
    <mergeCell ref="G1037:G1039"/>
    <mergeCell ref="D1040:D1042"/>
    <mergeCell ref="E1040:E1042"/>
    <mergeCell ref="F1040:F1042"/>
    <mergeCell ref="G1040:G1042"/>
    <mergeCell ref="D1034:D1036"/>
    <mergeCell ref="E1034:E1036"/>
    <mergeCell ref="F1034:F1036"/>
    <mergeCell ref="G1034:G1036"/>
    <mergeCell ref="D1028:D1030"/>
    <mergeCell ref="E1028:E1030"/>
    <mergeCell ref="F1028:F1030"/>
    <mergeCell ref="G1028:G1030"/>
    <mergeCell ref="D1031:D1033"/>
    <mergeCell ref="E1031:E1033"/>
    <mergeCell ref="F1031:F1033"/>
    <mergeCell ref="G1031:G1033"/>
    <mergeCell ref="D1055:D1057"/>
    <mergeCell ref="E1055:E1057"/>
    <mergeCell ref="F1055:F1057"/>
    <mergeCell ref="G1055:G1057"/>
    <mergeCell ref="D1058:D1060"/>
    <mergeCell ref="E1058:E1060"/>
    <mergeCell ref="F1058:F1060"/>
    <mergeCell ref="G1058:G1060"/>
    <mergeCell ref="D1052:D1054"/>
    <mergeCell ref="E1052:E1054"/>
    <mergeCell ref="F1052:F1054"/>
    <mergeCell ref="G1052:G1054"/>
    <mergeCell ref="D1046:D1048"/>
    <mergeCell ref="E1046:E1048"/>
    <mergeCell ref="F1046:F1048"/>
    <mergeCell ref="G1046:G1048"/>
    <mergeCell ref="D1049:D1051"/>
    <mergeCell ref="E1049:E1051"/>
    <mergeCell ref="F1049:F1051"/>
    <mergeCell ref="G1049:G1051"/>
    <mergeCell ref="N26:N28"/>
    <mergeCell ref="L29:L31"/>
    <mergeCell ref="N29:N31"/>
    <mergeCell ref="L32:L34"/>
    <mergeCell ref="L35:L37"/>
    <mergeCell ref="N35:N37"/>
    <mergeCell ref="N5:N7"/>
    <mergeCell ref="L8:L10"/>
    <mergeCell ref="N8:N10"/>
    <mergeCell ref="L11:L13"/>
    <mergeCell ref="N11:N13"/>
    <mergeCell ref="L14:L16"/>
    <mergeCell ref="N14:N16"/>
    <mergeCell ref="L5:L7"/>
    <mergeCell ref="N20:N22"/>
    <mergeCell ref="N23:N25"/>
    <mergeCell ref="N17:N19"/>
    <mergeCell ref="M29:M31"/>
    <mergeCell ref="M23:M25"/>
    <mergeCell ref="L62:L64"/>
    <mergeCell ref="N62:N64"/>
    <mergeCell ref="L65:L67"/>
    <mergeCell ref="N65:N67"/>
    <mergeCell ref="L68:L70"/>
    <mergeCell ref="L71:L73"/>
    <mergeCell ref="N71:N73"/>
    <mergeCell ref="L50:L52"/>
    <mergeCell ref="L53:L55"/>
    <mergeCell ref="N53:N55"/>
    <mergeCell ref="L56:L58"/>
    <mergeCell ref="L59:L61"/>
    <mergeCell ref="N59:N61"/>
    <mergeCell ref="N38:N40"/>
    <mergeCell ref="L41:L43"/>
    <mergeCell ref="N41:N43"/>
    <mergeCell ref="L44:L46"/>
    <mergeCell ref="N44:N46"/>
    <mergeCell ref="L47:L49"/>
    <mergeCell ref="N47:N49"/>
    <mergeCell ref="L98:L100"/>
    <mergeCell ref="M98:M100"/>
    <mergeCell ref="N98:N100"/>
    <mergeCell ref="O98:O100"/>
    <mergeCell ref="L101:L103"/>
    <mergeCell ref="N101:N103"/>
    <mergeCell ref="O101:O103"/>
    <mergeCell ref="L86:L88"/>
    <mergeCell ref="L89:L91"/>
    <mergeCell ref="N89:N91"/>
    <mergeCell ref="L92:L94"/>
    <mergeCell ref="N92:N94"/>
    <mergeCell ref="L95:L97"/>
    <mergeCell ref="M95:M97"/>
    <mergeCell ref="L74:L76"/>
    <mergeCell ref="N74:N76"/>
    <mergeCell ref="L77:L79"/>
    <mergeCell ref="L80:L82"/>
    <mergeCell ref="N80:N82"/>
    <mergeCell ref="L83:L85"/>
    <mergeCell ref="N83:N85"/>
    <mergeCell ref="M86:M88"/>
    <mergeCell ref="O83:O85"/>
    <mergeCell ref="L119:L121"/>
    <mergeCell ref="N119:N121"/>
    <mergeCell ref="O119:O121"/>
    <mergeCell ref="L122:L124"/>
    <mergeCell ref="M122:M124"/>
    <mergeCell ref="L125:L127"/>
    <mergeCell ref="N125:N127"/>
    <mergeCell ref="O125:O127"/>
    <mergeCell ref="L110:L112"/>
    <mergeCell ref="N110:N112"/>
    <mergeCell ref="O110:O112"/>
    <mergeCell ref="L113:L115"/>
    <mergeCell ref="M113:M115"/>
    <mergeCell ref="L116:L118"/>
    <mergeCell ref="N116:N118"/>
    <mergeCell ref="O116:O118"/>
    <mergeCell ref="L104:L106"/>
    <mergeCell ref="M104:M106"/>
    <mergeCell ref="N104:N106"/>
    <mergeCell ref="O104:O106"/>
    <mergeCell ref="L107:L109"/>
    <mergeCell ref="N107:N109"/>
    <mergeCell ref="O107:O109"/>
    <mergeCell ref="L143:L145"/>
    <mergeCell ref="N143:N145"/>
    <mergeCell ref="O143:O145"/>
    <mergeCell ref="L146:L148"/>
    <mergeCell ref="N146:N148"/>
    <mergeCell ref="O146:O148"/>
    <mergeCell ref="L137:L139"/>
    <mergeCell ref="N137:N139"/>
    <mergeCell ref="O137:O139"/>
    <mergeCell ref="L140:L142"/>
    <mergeCell ref="M140:M142"/>
    <mergeCell ref="N140:N142"/>
    <mergeCell ref="O140:O142"/>
    <mergeCell ref="L128:L130"/>
    <mergeCell ref="N128:N130"/>
    <mergeCell ref="O128:O130"/>
    <mergeCell ref="L131:L133"/>
    <mergeCell ref="M131:M133"/>
    <mergeCell ref="L134:L136"/>
    <mergeCell ref="N134:N136"/>
    <mergeCell ref="O134:O136"/>
    <mergeCell ref="L161:L163"/>
    <mergeCell ref="N161:N163"/>
    <mergeCell ref="O161:O163"/>
    <mergeCell ref="L164:L166"/>
    <mergeCell ref="N164:N166"/>
    <mergeCell ref="O164:O166"/>
    <mergeCell ref="L155:L157"/>
    <mergeCell ref="N155:N157"/>
    <mergeCell ref="O155:O157"/>
    <mergeCell ref="L158:L160"/>
    <mergeCell ref="M158:M160"/>
    <mergeCell ref="N158:N160"/>
    <mergeCell ref="O158:O160"/>
    <mergeCell ref="L149:L151"/>
    <mergeCell ref="M149:M151"/>
    <mergeCell ref="N149:N151"/>
    <mergeCell ref="O149:O151"/>
    <mergeCell ref="L152:L154"/>
    <mergeCell ref="N152:N154"/>
    <mergeCell ref="O152:O154"/>
    <mergeCell ref="L185:L187"/>
    <mergeCell ref="M185:M187"/>
    <mergeCell ref="L188:L190"/>
    <mergeCell ref="M188:M190"/>
    <mergeCell ref="N188:N190"/>
    <mergeCell ref="O188:O190"/>
    <mergeCell ref="L176:L178"/>
    <mergeCell ref="M176:M178"/>
    <mergeCell ref="L179:L181"/>
    <mergeCell ref="N179:N181"/>
    <mergeCell ref="O179:O181"/>
    <mergeCell ref="L182:L184"/>
    <mergeCell ref="N182:N184"/>
    <mergeCell ref="O182:O184"/>
    <mergeCell ref="L167:L169"/>
    <mergeCell ref="M167:M169"/>
    <mergeCell ref="L170:L172"/>
    <mergeCell ref="N170:N172"/>
    <mergeCell ref="O170:O172"/>
    <mergeCell ref="L173:L175"/>
    <mergeCell ref="N173:N175"/>
    <mergeCell ref="O173:O175"/>
    <mergeCell ref="L203:L205"/>
    <mergeCell ref="M203:M205"/>
    <mergeCell ref="L206:L208"/>
    <mergeCell ref="N206:N208"/>
    <mergeCell ref="O206:O208"/>
    <mergeCell ref="L209:L211"/>
    <mergeCell ref="N209:N211"/>
    <mergeCell ref="O209:O211"/>
    <mergeCell ref="L197:L199"/>
    <mergeCell ref="N197:N199"/>
    <mergeCell ref="O197:O199"/>
    <mergeCell ref="L200:L202"/>
    <mergeCell ref="N200:N202"/>
    <mergeCell ref="O200:O202"/>
    <mergeCell ref="L191:L193"/>
    <mergeCell ref="M191:M193"/>
    <mergeCell ref="N191:N193"/>
    <mergeCell ref="O191:O193"/>
    <mergeCell ref="L194:L196"/>
    <mergeCell ref="M194:M196"/>
    <mergeCell ref="L227:L229"/>
    <mergeCell ref="N227:N229"/>
    <mergeCell ref="O227:O229"/>
    <mergeCell ref="L230:L232"/>
    <mergeCell ref="M230:M232"/>
    <mergeCell ref="L233:L235"/>
    <mergeCell ref="N233:N235"/>
    <mergeCell ref="O233:O235"/>
    <mergeCell ref="L218:L220"/>
    <mergeCell ref="N218:N220"/>
    <mergeCell ref="O218:O220"/>
    <mergeCell ref="L221:L223"/>
    <mergeCell ref="M221:M223"/>
    <mergeCell ref="L224:L226"/>
    <mergeCell ref="N224:N226"/>
    <mergeCell ref="O224:O226"/>
    <mergeCell ref="L212:L214"/>
    <mergeCell ref="M212:M214"/>
    <mergeCell ref="N212:N214"/>
    <mergeCell ref="O212:O214"/>
    <mergeCell ref="L215:L217"/>
    <mergeCell ref="N215:N217"/>
    <mergeCell ref="O215:O217"/>
    <mergeCell ref="L251:L253"/>
    <mergeCell ref="N251:N253"/>
    <mergeCell ref="O251:O253"/>
    <mergeCell ref="L254:L256"/>
    <mergeCell ref="N254:N256"/>
    <mergeCell ref="O254:O256"/>
    <mergeCell ref="L245:L247"/>
    <mergeCell ref="N245:N247"/>
    <mergeCell ref="O245:O247"/>
    <mergeCell ref="L248:L250"/>
    <mergeCell ref="M248:M250"/>
    <mergeCell ref="N248:N250"/>
    <mergeCell ref="O248:O250"/>
    <mergeCell ref="L236:L238"/>
    <mergeCell ref="N236:N238"/>
    <mergeCell ref="O236:O238"/>
    <mergeCell ref="L239:L241"/>
    <mergeCell ref="M239:M241"/>
    <mergeCell ref="L242:L244"/>
    <mergeCell ref="N242:N244"/>
    <mergeCell ref="O242:O244"/>
    <mergeCell ref="L272:L274"/>
    <mergeCell ref="N272:N274"/>
    <mergeCell ref="O272:O274"/>
    <mergeCell ref="L275:L277"/>
    <mergeCell ref="M275:M277"/>
    <mergeCell ref="L278:L280"/>
    <mergeCell ref="N278:N280"/>
    <mergeCell ref="O278:O280"/>
    <mergeCell ref="L266:L268"/>
    <mergeCell ref="M266:M268"/>
    <mergeCell ref="N266:N268"/>
    <mergeCell ref="O266:O268"/>
    <mergeCell ref="L269:L271"/>
    <mergeCell ref="N269:N271"/>
    <mergeCell ref="O269:O271"/>
    <mergeCell ref="L257:L259"/>
    <mergeCell ref="M257:M259"/>
    <mergeCell ref="L260:L262"/>
    <mergeCell ref="N260:N262"/>
    <mergeCell ref="O260:O262"/>
    <mergeCell ref="L263:L265"/>
    <mergeCell ref="N263:N265"/>
    <mergeCell ref="O263:O265"/>
    <mergeCell ref="L299:L301"/>
    <mergeCell ref="N299:N301"/>
    <mergeCell ref="O299:O301"/>
    <mergeCell ref="L302:L304"/>
    <mergeCell ref="M302:M304"/>
    <mergeCell ref="L305:L307"/>
    <mergeCell ref="N305:N307"/>
    <mergeCell ref="O305:O307"/>
    <mergeCell ref="L290:L292"/>
    <mergeCell ref="N290:N292"/>
    <mergeCell ref="O290:O292"/>
    <mergeCell ref="L293:L295"/>
    <mergeCell ref="M293:M295"/>
    <mergeCell ref="L296:L298"/>
    <mergeCell ref="N296:N298"/>
    <mergeCell ref="O296:O298"/>
    <mergeCell ref="L281:L283"/>
    <mergeCell ref="N281:N283"/>
    <mergeCell ref="O281:O283"/>
    <mergeCell ref="L284:L286"/>
    <mergeCell ref="M284:M286"/>
    <mergeCell ref="L287:L289"/>
    <mergeCell ref="N287:N289"/>
    <mergeCell ref="O287:O289"/>
    <mergeCell ref="L326:L328"/>
    <mergeCell ref="N326:N328"/>
    <mergeCell ref="O326:O328"/>
    <mergeCell ref="L329:L331"/>
    <mergeCell ref="M329:M331"/>
    <mergeCell ref="L332:L334"/>
    <mergeCell ref="N332:N334"/>
    <mergeCell ref="O332:O334"/>
    <mergeCell ref="L317:L319"/>
    <mergeCell ref="N317:N319"/>
    <mergeCell ref="O317:O319"/>
    <mergeCell ref="L320:L322"/>
    <mergeCell ref="M320:M322"/>
    <mergeCell ref="L323:L325"/>
    <mergeCell ref="N323:N325"/>
    <mergeCell ref="O323:O325"/>
    <mergeCell ref="L308:L310"/>
    <mergeCell ref="N308:N310"/>
    <mergeCell ref="O308:O310"/>
    <mergeCell ref="L311:L313"/>
    <mergeCell ref="M311:M313"/>
    <mergeCell ref="L314:L316"/>
    <mergeCell ref="N314:N316"/>
    <mergeCell ref="O314:O316"/>
    <mergeCell ref="N359:N361"/>
    <mergeCell ref="O359:O361"/>
    <mergeCell ref="L344:L346"/>
    <mergeCell ref="N344:N346"/>
    <mergeCell ref="O344:O346"/>
    <mergeCell ref="L347:L349"/>
    <mergeCell ref="M347:M349"/>
    <mergeCell ref="L350:L352"/>
    <mergeCell ref="N350:N352"/>
    <mergeCell ref="O350:O352"/>
    <mergeCell ref="L335:L337"/>
    <mergeCell ref="N335:N337"/>
    <mergeCell ref="O335:O337"/>
    <mergeCell ref="L338:L340"/>
    <mergeCell ref="M338:M340"/>
    <mergeCell ref="L341:L343"/>
    <mergeCell ref="N341:N343"/>
    <mergeCell ref="O341:O343"/>
    <mergeCell ref="T5:T7"/>
    <mergeCell ref="V5:V7"/>
    <mergeCell ref="W5:W7"/>
    <mergeCell ref="T101:T103"/>
    <mergeCell ref="W101:W103"/>
    <mergeCell ref="T104:T106"/>
    <mergeCell ref="T107:T109"/>
    <mergeCell ref="D1106:D1108"/>
    <mergeCell ref="F1106:F1108"/>
    <mergeCell ref="G1106:G1108"/>
    <mergeCell ref="D1109:D1111"/>
    <mergeCell ref="G1109:G1111"/>
    <mergeCell ref="F1109:F1111"/>
    <mergeCell ref="D1076:D1078"/>
    <mergeCell ref="E1076:E1078"/>
    <mergeCell ref="G1076:G1078"/>
    <mergeCell ref="D1073:D1075"/>
    <mergeCell ref="F1073:F1075"/>
    <mergeCell ref="G1073:G1075"/>
    <mergeCell ref="D1091:D1093"/>
    <mergeCell ref="E1091:E1093"/>
    <mergeCell ref="F1091:F1093"/>
    <mergeCell ref="G1091:G1093"/>
    <mergeCell ref="D1067:D1069"/>
    <mergeCell ref="E1067:E1069"/>
    <mergeCell ref="G1067:G1069"/>
    <mergeCell ref="D1070:D1072"/>
    <mergeCell ref="F1070:F1072"/>
    <mergeCell ref="G1070:G1072"/>
    <mergeCell ref="D1064:D1066"/>
    <mergeCell ref="F1064:F1066"/>
    <mergeCell ref="G1064:G1066"/>
    <mergeCell ref="T11:T13"/>
    <mergeCell ref="V11:V13"/>
    <mergeCell ref="W11:W13"/>
    <mergeCell ref="D1131:D1132"/>
    <mergeCell ref="F1131:F1132"/>
    <mergeCell ref="G1131:G1132"/>
    <mergeCell ref="T92:T94"/>
    <mergeCell ref="W92:W94"/>
    <mergeCell ref="T95:T97"/>
    <mergeCell ref="D1125:D1127"/>
    <mergeCell ref="F1125:F1127"/>
    <mergeCell ref="G1125:G1127"/>
    <mergeCell ref="D1128:D1130"/>
    <mergeCell ref="E1128:E1130"/>
    <mergeCell ref="T8:T10"/>
    <mergeCell ref="V8:V10"/>
    <mergeCell ref="W8:W10"/>
    <mergeCell ref="D1123:D1124"/>
    <mergeCell ref="F1123:F1124"/>
    <mergeCell ref="G1123:G1124"/>
    <mergeCell ref="W95:W97"/>
    <mergeCell ref="V98:V100"/>
    <mergeCell ref="W98:W100"/>
    <mergeCell ref="D1115:D1116"/>
    <mergeCell ref="F1115:F1116"/>
    <mergeCell ref="G1115:G1116"/>
    <mergeCell ref="D1117:D1119"/>
    <mergeCell ref="F1117:F1119"/>
    <mergeCell ref="G1117:G1119"/>
    <mergeCell ref="D1100:D1102"/>
    <mergeCell ref="E1100:E1102"/>
    <mergeCell ref="F1100:F1102"/>
    <mergeCell ref="T17:T19"/>
    <mergeCell ref="V17:V19"/>
    <mergeCell ref="W17:W19"/>
    <mergeCell ref="D1147:D1148"/>
    <mergeCell ref="F1147:F1148"/>
    <mergeCell ref="G1147:G1148"/>
    <mergeCell ref="T65:T67"/>
    <mergeCell ref="W65:W67"/>
    <mergeCell ref="D1141:D1143"/>
    <mergeCell ref="F1141:F1143"/>
    <mergeCell ref="G1141:G1143"/>
    <mergeCell ref="D1144:D1146"/>
    <mergeCell ref="E1144:E1146"/>
    <mergeCell ref="T14:T16"/>
    <mergeCell ref="V14:V16"/>
    <mergeCell ref="W14:W16"/>
    <mergeCell ref="D1139:D1140"/>
    <mergeCell ref="F1139:F1140"/>
    <mergeCell ref="G1139:G1140"/>
    <mergeCell ref="T83:T85"/>
    <mergeCell ref="V83:V85"/>
    <mergeCell ref="W83:W85"/>
    <mergeCell ref="D1133:D1135"/>
    <mergeCell ref="F1133:F1135"/>
    <mergeCell ref="G1133:G1135"/>
    <mergeCell ref="D1136:D1138"/>
    <mergeCell ref="E1136:E1138"/>
    <mergeCell ref="G1100:G1102"/>
    <mergeCell ref="D1103:D1105"/>
    <mergeCell ref="F1103:F1105"/>
    <mergeCell ref="G1103:G1105"/>
    <mergeCell ref="D1094:D1096"/>
    <mergeCell ref="T23:T25"/>
    <mergeCell ref="V23:V25"/>
    <mergeCell ref="W23:W25"/>
    <mergeCell ref="W26:W28"/>
    <mergeCell ref="D1163:D1165"/>
    <mergeCell ref="D1166:D1168"/>
    <mergeCell ref="D1169:D1171"/>
    <mergeCell ref="F1163:F1165"/>
    <mergeCell ref="F1166:F1168"/>
    <mergeCell ref="D1157:D1159"/>
    <mergeCell ref="F1157:F1159"/>
    <mergeCell ref="G1157:G1159"/>
    <mergeCell ref="D1160:D1162"/>
    <mergeCell ref="E1160:E1162"/>
    <mergeCell ref="T20:T22"/>
    <mergeCell ref="V20:V22"/>
    <mergeCell ref="W20:W22"/>
    <mergeCell ref="D1155:D1156"/>
    <mergeCell ref="F1155:F1156"/>
    <mergeCell ref="G1155:G1156"/>
    <mergeCell ref="D1149:D1151"/>
    <mergeCell ref="F1149:F1151"/>
    <mergeCell ref="G1149:G1151"/>
    <mergeCell ref="D1152:D1154"/>
    <mergeCell ref="E1152:E1154"/>
    <mergeCell ref="E1094:E1096"/>
    <mergeCell ref="F1094:F1096"/>
    <mergeCell ref="G1094:G1096"/>
    <mergeCell ref="D1097:D1099"/>
    <mergeCell ref="E1097:E1099"/>
    <mergeCell ref="F1097:F1099"/>
    <mergeCell ref="G1097:G1099"/>
    <mergeCell ref="T26:T28"/>
    <mergeCell ref="V26:V28"/>
    <mergeCell ref="D1181:D1183"/>
    <mergeCell ref="E1181:E1183"/>
    <mergeCell ref="F1181:F1183"/>
    <mergeCell ref="G1181:G1183"/>
    <mergeCell ref="T38:T40"/>
    <mergeCell ref="D1178:D1180"/>
    <mergeCell ref="F1178:F1180"/>
    <mergeCell ref="G1178:G1180"/>
    <mergeCell ref="D1172:D1174"/>
    <mergeCell ref="E1172:E1174"/>
    <mergeCell ref="F1172:F1174"/>
    <mergeCell ref="G1172:G1174"/>
    <mergeCell ref="D1175:D1177"/>
    <mergeCell ref="E1175:E1177"/>
    <mergeCell ref="F1175:F1177"/>
    <mergeCell ref="G1175:G1177"/>
    <mergeCell ref="D1085:D1087"/>
    <mergeCell ref="D1088:D1090"/>
    <mergeCell ref="F1088:F1090"/>
    <mergeCell ref="G1088:G1090"/>
    <mergeCell ref="D1082:D1084"/>
    <mergeCell ref="E1082:E1084"/>
    <mergeCell ref="F1082:F1084"/>
    <mergeCell ref="G1082:G1084"/>
    <mergeCell ref="E1085:E1087"/>
    <mergeCell ref="F1085:F1087"/>
    <mergeCell ref="G1085:G1087"/>
    <mergeCell ref="E1088:E1090"/>
    <mergeCell ref="D1079:D1081"/>
    <mergeCell ref="E1079:E1081"/>
    <mergeCell ref="T32:T34"/>
    <mergeCell ref="V32:V34"/>
    <mergeCell ref="W32:W34"/>
    <mergeCell ref="W35:W37"/>
    <mergeCell ref="D1196:D1198"/>
    <mergeCell ref="F1196:F1198"/>
    <mergeCell ref="G1196:G1198"/>
    <mergeCell ref="D1190:D1192"/>
    <mergeCell ref="E1190:E1192"/>
    <mergeCell ref="F1190:F1192"/>
    <mergeCell ref="G1190:G1192"/>
    <mergeCell ref="D1193:D1195"/>
    <mergeCell ref="E1193:E1195"/>
    <mergeCell ref="F1193:F1195"/>
    <mergeCell ref="G1193:G1195"/>
    <mergeCell ref="T29:T31"/>
    <mergeCell ref="V29:V31"/>
    <mergeCell ref="W29:W31"/>
    <mergeCell ref="T50:T52"/>
    <mergeCell ref="D1184:D1186"/>
    <mergeCell ref="E1184:E1186"/>
    <mergeCell ref="F1184:F1186"/>
    <mergeCell ref="G1184:G1186"/>
    <mergeCell ref="D1187:D1189"/>
    <mergeCell ref="F1187:F1189"/>
    <mergeCell ref="G1187:G1189"/>
    <mergeCell ref="F1079:F1081"/>
    <mergeCell ref="G1079:G1081"/>
    <mergeCell ref="D1120:D1122"/>
    <mergeCell ref="E1120:E1122"/>
    <mergeCell ref="D1112:D1114"/>
    <mergeCell ref="F1112:F1114"/>
    <mergeCell ref="D1214:D1216"/>
    <mergeCell ref="F1214:F1216"/>
    <mergeCell ref="G1214:G1216"/>
    <mergeCell ref="T35:T37"/>
    <mergeCell ref="V35:V37"/>
    <mergeCell ref="D1208:D1210"/>
    <mergeCell ref="E1208:E1210"/>
    <mergeCell ref="F1208:F1210"/>
    <mergeCell ref="G1208:G1210"/>
    <mergeCell ref="T41:T43"/>
    <mergeCell ref="D1205:D1207"/>
    <mergeCell ref="F1205:F1207"/>
    <mergeCell ref="G1205:G1207"/>
    <mergeCell ref="D1199:D1201"/>
    <mergeCell ref="E1199:E1201"/>
    <mergeCell ref="F1199:F1201"/>
    <mergeCell ref="G1199:G1201"/>
    <mergeCell ref="D1202:D1204"/>
    <mergeCell ref="E1202:E1204"/>
    <mergeCell ref="F1202:F1204"/>
    <mergeCell ref="G1202:G1204"/>
    <mergeCell ref="G1112:G1114"/>
    <mergeCell ref="D1061:D1063"/>
    <mergeCell ref="F1061:F1063"/>
    <mergeCell ref="G1061:G1063"/>
    <mergeCell ref="L371:L373"/>
    <mergeCell ref="M371:M373"/>
    <mergeCell ref="N371:N373"/>
    <mergeCell ref="O371:O373"/>
    <mergeCell ref="L374:L376"/>
    <mergeCell ref="M374:M376"/>
    <mergeCell ref="N374:N376"/>
    <mergeCell ref="T56:T58"/>
    <mergeCell ref="W56:W58"/>
    <mergeCell ref="V38:V40"/>
    <mergeCell ref="W38:W40"/>
    <mergeCell ref="W41:W43"/>
    <mergeCell ref="W44:W46"/>
    <mergeCell ref="W47:W49"/>
    <mergeCell ref="T53:T55"/>
    <mergeCell ref="V53:V55"/>
    <mergeCell ref="W53:W55"/>
    <mergeCell ref="W50:W52"/>
    <mergeCell ref="T44:T46"/>
    <mergeCell ref="T47:T49"/>
    <mergeCell ref="D1211:D1213"/>
    <mergeCell ref="E1211:E1213"/>
    <mergeCell ref="F1211:F1213"/>
    <mergeCell ref="G1211:G1213"/>
    <mergeCell ref="O374:O376"/>
    <mergeCell ref="L362:L364"/>
    <mergeCell ref="N362:N364"/>
    <mergeCell ref="O362:O364"/>
    <mergeCell ref="L365:L367"/>
    <mergeCell ref="M365:M367"/>
    <mergeCell ref="L368:L370"/>
    <mergeCell ref="N368:N370"/>
    <mergeCell ref="O368:O370"/>
    <mergeCell ref="L353:L355"/>
    <mergeCell ref="N353:N355"/>
    <mergeCell ref="O353:O355"/>
    <mergeCell ref="L356:L358"/>
    <mergeCell ref="M356:M358"/>
    <mergeCell ref="L359:L361"/>
    <mergeCell ref="T77:T79"/>
    <mergeCell ref="V77:V79"/>
    <mergeCell ref="W77:W79"/>
    <mergeCell ref="T80:T82"/>
    <mergeCell ref="V80:V82"/>
    <mergeCell ref="W80:W82"/>
    <mergeCell ref="T68:T70"/>
    <mergeCell ref="W68:W70"/>
    <mergeCell ref="T71:T73"/>
    <mergeCell ref="W71:W73"/>
    <mergeCell ref="T74:T76"/>
    <mergeCell ref="V74:V76"/>
    <mergeCell ref="W74:W76"/>
    <mergeCell ref="T59:T61"/>
    <mergeCell ref="W59:W61"/>
    <mergeCell ref="V62:V64"/>
    <mergeCell ref="W62:W64"/>
    <mergeCell ref="V71:V73"/>
    <mergeCell ref="T62:T64"/>
    <mergeCell ref="V65:V67"/>
    <mergeCell ref="V68:V70"/>
    <mergeCell ref="V59:V61"/>
    <mergeCell ref="W131:W133"/>
    <mergeCell ref="W122:W124"/>
    <mergeCell ref="T125:T127"/>
    <mergeCell ref="W125:W127"/>
    <mergeCell ref="W128:W130"/>
    <mergeCell ref="W104:W106"/>
    <mergeCell ref="W110:W112"/>
    <mergeCell ref="T116:T118"/>
    <mergeCell ref="W116:W118"/>
    <mergeCell ref="T119:T121"/>
    <mergeCell ref="W119:W121"/>
    <mergeCell ref="T86:T88"/>
    <mergeCell ref="V86:V88"/>
    <mergeCell ref="W86:W88"/>
    <mergeCell ref="T89:T91"/>
    <mergeCell ref="V89:V91"/>
    <mergeCell ref="W89:W91"/>
    <mergeCell ref="U131:U133"/>
    <mergeCell ref="V131:V133"/>
    <mergeCell ref="T131:T133"/>
    <mergeCell ref="V92:V94"/>
    <mergeCell ref="V95:V97"/>
    <mergeCell ref="T128:T130"/>
    <mergeCell ref="U128:U130"/>
    <mergeCell ref="V128:V130"/>
    <mergeCell ref="U122:U124"/>
    <mergeCell ref="V122:V124"/>
    <mergeCell ref="U125:U127"/>
    <mergeCell ref="V125:V127"/>
    <mergeCell ref="T122:T124"/>
    <mergeCell ref="T113:T115"/>
    <mergeCell ref="U116:U1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Fig. 2a</vt:lpstr>
      <vt:lpstr>Fig. 2b</vt:lpstr>
      <vt:lpstr>Fig. 2c</vt:lpstr>
      <vt:lpstr>Fig. 3c</vt:lpstr>
      <vt:lpstr>Fig. 4a</vt:lpstr>
      <vt:lpstr>Fig. 4b</vt:lpstr>
      <vt:lpstr>Fig. 4c-g</vt:lpstr>
      <vt:lpstr>Fig. 4h</vt:lpstr>
      <vt:lpstr>Fig. 7d</vt:lpstr>
      <vt:lpstr>Suppl.Fig. 3a</vt:lpstr>
      <vt:lpstr>Suppl.Fig. 3b</vt:lpstr>
      <vt:lpstr>Suppl.Fig. 4</vt:lpstr>
      <vt:lpstr>Suppl.Fig. 5</vt:lpstr>
      <vt:lpstr>Suppl.Fig. 6b</vt:lpstr>
      <vt:lpstr>Suppl.Fig. 8a-c</vt:lpstr>
      <vt:lpstr>Suppl.Fig. 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Wojciech Dzięgielewski</dc:creator>
  <cp:keywords/>
  <dc:description/>
  <cp:lastModifiedBy>Piotr</cp:lastModifiedBy>
  <dcterms:created xsi:type="dcterms:W3CDTF">2015-06-05T18:19:34Z</dcterms:created>
  <dcterms:modified xsi:type="dcterms:W3CDTF">2021-12-08T15:44:36Z</dcterms:modified>
  <cp:category/>
</cp:coreProperties>
</file>