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iscillabrastianos/Documents/Manuscripts/Pembro in meningioma/Resubmission 1-30-22/"/>
    </mc:Choice>
  </mc:AlternateContent>
  <xr:revisionPtr revIDLastSave="0" documentId="8_{B02E025B-8A3F-3C46-98BF-D59D2FB8031F}" xr6:coauthVersionLast="47" xr6:coauthVersionMax="47" xr10:uidLastSave="{00000000-0000-0000-0000-000000000000}"/>
  <bookViews>
    <workbookView xWindow="40780" yWindow="4520" windowWidth="28800" windowHeight="16440" activeTab="4" xr2:uid="{9F0660F5-6697-4E64-9E85-CC9FF3EA7357}"/>
  </bookViews>
  <sheets>
    <sheet name="Figure 1" sheetId="2" r:id="rId1"/>
    <sheet name="Fig 2" sheetId="7" r:id="rId2"/>
    <sheet name="Supp Fig 2" sheetId="1" r:id="rId3"/>
    <sheet name="Supp Fig 3" sheetId="6" r:id="rId4"/>
    <sheet name="Supp Fig 5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7" l="1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I25" i="7"/>
  <c r="E26" i="7"/>
  <c r="I26" i="7"/>
  <c r="E27" i="7"/>
  <c r="I27" i="7"/>
  <c r="E28" i="7"/>
  <c r="I28" i="7"/>
  <c r="E29" i="7"/>
  <c r="I29" i="7"/>
  <c r="E32" i="7"/>
  <c r="I32" i="7"/>
  <c r="E33" i="7"/>
  <c r="I33" i="7"/>
  <c r="E34" i="7"/>
  <c r="I34" i="7"/>
  <c r="E35" i="7"/>
  <c r="I35" i="7"/>
  <c r="E36" i="7"/>
  <c r="I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2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I78" i="7"/>
  <c r="L78" i="7"/>
  <c r="E79" i="7"/>
  <c r="I79" i="7"/>
  <c r="L79" i="7"/>
  <c r="E80" i="7"/>
  <c r="E81" i="7"/>
  <c r="E82" i="7"/>
  <c r="E83" i="7"/>
  <c r="I83" i="7"/>
  <c r="E84" i="7"/>
  <c r="I84" i="7"/>
  <c r="E85" i="7"/>
  <c r="I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I134" i="7"/>
  <c r="E135" i="7"/>
  <c r="I135" i="7"/>
  <c r="E136" i="7"/>
  <c r="I136" i="7"/>
  <c r="E137" i="7"/>
  <c r="I137" i="7"/>
  <c r="E138" i="7"/>
  <c r="I138" i="7"/>
  <c r="E139" i="7"/>
  <c r="I139" i="7"/>
  <c r="E140" i="7"/>
  <c r="I140" i="7"/>
  <c r="E141" i="7"/>
  <c r="I141" i="7"/>
  <c r="E142" i="7"/>
  <c r="I142" i="7"/>
  <c r="E143" i="7"/>
  <c r="I143" i="7"/>
  <c r="E144" i="7"/>
  <c r="I144" i="7"/>
  <c r="E145" i="7"/>
  <c r="I145" i="7"/>
  <c r="H3" i="6"/>
  <c r="G3" i="6" s="1"/>
  <c r="H8" i="6"/>
  <c r="I9" i="6" s="1"/>
  <c r="G9" i="6" s="1"/>
  <c r="H12" i="6"/>
  <c r="I14" i="6"/>
  <c r="H18" i="6"/>
  <c r="I20" i="6"/>
  <c r="I22" i="6"/>
  <c r="H25" i="6"/>
  <c r="G25" i="6" s="1"/>
  <c r="I26" i="6"/>
  <c r="H29" i="6"/>
  <c r="G29" i="6" s="1"/>
  <c r="I30" i="6"/>
  <c r="G30" i="6" s="1"/>
  <c r="H33" i="6"/>
  <c r="G33" i="6" s="1"/>
  <c r="I34" i="6"/>
  <c r="I35" i="6"/>
  <c r="H38" i="6"/>
  <c r="I40" i="6"/>
  <c r="H43" i="6"/>
  <c r="G43" i="6" s="1"/>
  <c r="I44" i="6"/>
  <c r="I45" i="6"/>
  <c r="I46" i="6"/>
  <c r="H49" i="6"/>
  <c r="G49" i="6" s="1"/>
  <c r="I50" i="6"/>
  <c r="G50" i="6" s="1"/>
  <c r="H53" i="6"/>
  <c r="G53" i="6" s="1"/>
  <c r="I54" i="6"/>
  <c r="H57" i="6"/>
  <c r="G57" i="6" s="1"/>
  <c r="I58" i="6"/>
  <c r="I59" i="6"/>
  <c r="H62" i="6"/>
  <c r="I64" i="6"/>
  <c r="H67" i="6"/>
  <c r="G67" i="6" s="1"/>
  <c r="I68" i="6"/>
  <c r="I69" i="6"/>
  <c r="G127" i="7" l="1"/>
  <c r="G126" i="7"/>
  <c r="H132" i="7"/>
  <c r="G39" i="6"/>
  <c r="G13" i="6"/>
  <c r="G19" i="6"/>
  <c r="I4" i="6"/>
  <c r="G68" i="6"/>
  <c r="G64" i="6"/>
  <c r="G62" i="6"/>
  <c r="G58" i="6"/>
  <c r="G54" i="6"/>
  <c r="G46" i="6"/>
  <c r="G44" i="6"/>
  <c r="G40" i="6"/>
  <c r="G38" i="6"/>
  <c r="G34" i="6"/>
  <c r="G26" i="6"/>
  <c r="G22" i="6"/>
  <c r="G20" i="6"/>
  <c r="G18" i="6"/>
  <c r="G14" i="6"/>
  <c r="G12" i="6"/>
  <c r="G8" i="6"/>
  <c r="G4" i="6"/>
  <c r="I63" i="6"/>
  <c r="G63" i="6" s="1"/>
  <c r="I39" i="6"/>
  <c r="I21" i="6"/>
  <c r="I19" i="6"/>
  <c r="I15" i="6"/>
  <c r="I13" i="6"/>
  <c r="I5" i="6"/>
  <c r="G5" i="6" s="1"/>
  <c r="G69" i="6"/>
  <c r="G59" i="6"/>
  <c r="G45" i="6"/>
  <c r="G35" i="6"/>
  <c r="G21" i="6"/>
  <c r="G15" i="6"/>
</calcChain>
</file>

<file path=xl/sharedStrings.xml><?xml version="1.0" encoding="utf-8"?>
<sst xmlns="http://schemas.openxmlformats.org/spreadsheetml/2006/main" count="396" uniqueCount="134">
  <si>
    <t>Failure</t>
  </si>
  <si>
    <t>Survival Standard Error</t>
  </si>
  <si>
    <t>Number</t>
  </si>
  <si>
    <t>Failed</t>
  </si>
  <si>
    <t>Left</t>
  </si>
  <si>
    <t>*</t>
  </si>
  <si>
    <t>.</t>
  </si>
  <si>
    <t>OS (months)</t>
  </si>
  <si>
    <t>Censored</t>
  </si>
  <si>
    <t>PFS (months)</t>
  </si>
  <si>
    <t>Proportion  alive and progression-free</t>
  </si>
  <si>
    <t>PFS Standard Error</t>
  </si>
  <si>
    <t>Proportion alive</t>
  </si>
  <si>
    <t>CV</t>
  </si>
  <si>
    <t>PFS6</t>
  </si>
  <si>
    <t>NO</t>
  </si>
  <si>
    <t>YES</t>
  </si>
  <si>
    <t>MEN_26</t>
  </si>
  <si>
    <t>MEN_25</t>
  </si>
  <si>
    <t>MEN_24</t>
  </si>
  <si>
    <t>PD</t>
  </si>
  <si>
    <t>MEN_23</t>
  </si>
  <si>
    <t>Baseline</t>
  </si>
  <si>
    <t>MEN_22</t>
  </si>
  <si>
    <t>MEN_21</t>
  </si>
  <si>
    <t>SD</t>
  </si>
  <si>
    <t>MEN_20</t>
  </si>
  <si>
    <t>MEN_18</t>
  </si>
  <si>
    <t>MEN_17</t>
  </si>
  <si>
    <t>MEN_16</t>
  </si>
  <si>
    <t>MEN_14</t>
  </si>
  <si>
    <t>MEN_13</t>
  </si>
  <si>
    <t>MEN_12</t>
  </si>
  <si>
    <t>MEN_10</t>
  </si>
  <si>
    <t>MEN_09</t>
  </si>
  <si>
    <t>MEN_07</t>
  </si>
  <si>
    <t>Scan not on TIMC</t>
  </si>
  <si>
    <t>MEN_05</t>
  </si>
  <si>
    <t>MEN_04</t>
  </si>
  <si>
    <t>MEN_03</t>
  </si>
  <si>
    <t>MEN_02</t>
  </si>
  <si>
    <t>MEN_01</t>
  </si>
  <si>
    <t>Nontarget</t>
  </si>
  <si>
    <t>Target 3 Area</t>
  </si>
  <si>
    <t>Target 3 Width</t>
  </si>
  <si>
    <t>Target 3 Length</t>
  </si>
  <si>
    <t>Target 2 Area</t>
  </si>
  <si>
    <t>Target 2 Width</t>
  </si>
  <si>
    <t>Target 2 Length</t>
  </si>
  <si>
    <t>VOLUME(mm3)</t>
  </si>
  <si>
    <t>Target 1 Width</t>
  </si>
  <si>
    <t>Target 1 Length</t>
  </si>
  <si>
    <t>VISIT DATE</t>
  </si>
  <si>
    <t>PATIENT</t>
  </si>
  <si>
    <t>36.1 x 22 + 33.1 x 21.4</t>
  </si>
  <si>
    <t>27.6 x 21.8 + 27.8 x 17.8</t>
  </si>
  <si>
    <t>19.2 x 15.5 + 23 x 13.2</t>
  </si>
  <si>
    <t>11.6 x 5.9 + 13.8 * 6.8</t>
  </si>
  <si>
    <t>49.2 x 23.7 + 31.2 x 17.1</t>
  </si>
  <si>
    <t>39.7 x 18.8 + 24.6 x 11.2</t>
  </si>
  <si>
    <t>33.7 x 16.2 + 19.9 x 6.9</t>
  </si>
  <si>
    <t>16 x 5.4 + 16.5 x 27.1</t>
  </si>
  <si>
    <t>61.3 x 47.5</t>
  </si>
  <si>
    <t>59.4 x 43</t>
  </si>
  <si>
    <t>61.5 x 37.4</t>
  </si>
  <si>
    <t>24 x 28</t>
  </si>
  <si>
    <t>37 x 29.6</t>
  </si>
  <si>
    <t>39.9 x 20.8</t>
  </si>
  <si>
    <t>30 x 27</t>
  </si>
  <si>
    <t>55.9 x 40.2</t>
  </si>
  <si>
    <t>43 x 34</t>
  </si>
  <si>
    <t>26.1 x 33</t>
  </si>
  <si>
    <t>49 x 25.6</t>
  </si>
  <si>
    <t>56.3 x 28.6</t>
  </si>
  <si>
    <t>57.2 x 29.7</t>
  </si>
  <si>
    <t>46 x 33</t>
  </si>
  <si>
    <t>36 x 30</t>
  </si>
  <si>
    <t>32.8 x 32.7</t>
  </si>
  <si>
    <t>30.5 x 23.4</t>
  </si>
  <si>
    <t>31 x 19.4</t>
  </si>
  <si>
    <t>22.4 x 15.6</t>
  </si>
  <si>
    <t>42.9 x 28.5</t>
  </si>
  <si>
    <t>36.6 x 28</t>
  </si>
  <si>
    <t>33.7 x 24.8</t>
  </si>
  <si>
    <t>23.9 x 11.8</t>
  </si>
  <si>
    <t>19.2 x 26</t>
  </si>
  <si>
    <t>16.1 x 22</t>
  </si>
  <si>
    <t>14.2 x 16.1</t>
  </si>
  <si>
    <t>MEN_11</t>
  </si>
  <si>
    <t>56 x 48.1</t>
  </si>
  <si>
    <t>57 x 33.1</t>
  </si>
  <si>
    <t>50.3 x 26.3</t>
  </si>
  <si>
    <t>MEN_08</t>
  </si>
  <si>
    <t>taken off due to thrombocytopenia</t>
  </si>
  <si>
    <t>43.1 x 38</t>
  </si>
  <si>
    <t>42.3 x 35.1</t>
  </si>
  <si>
    <t>46.7 x 28.3</t>
  </si>
  <si>
    <t>50 x 23.7</t>
  </si>
  <si>
    <t>47 x 25</t>
  </si>
  <si>
    <t>19 x 14</t>
  </si>
  <si>
    <t>52 x 45.2</t>
  </si>
  <si>
    <t>45.8 x 43</t>
  </si>
  <si>
    <t>46.6 x 45</t>
  </si>
  <si>
    <t>40.7 x 40.3</t>
  </si>
  <si>
    <t>31.2 x 39.7</t>
  </si>
  <si>
    <t>21.2 x 10.6</t>
  </si>
  <si>
    <t>11.1 x 6.4</t>
  </si>
  <si>
    <t>5 x 7</t>
  </si>
  <si>
    <t>14.9 x 11.8</t>
  </si>
  <si>
    <t>13.8 x 13.6</t>
  </si>
  <si>
    <t>14.9 x 14.9</t>
  </si>
  <si>
    <t>10.8 x 11.9</t>
  </si>
  <si>
    <t>Percent increase in tumor size relative to treatment baseline, scaled for relative percentage graph</t>
  </si>
  <si>
    <t>Percent increase in tumor size relative to pre treatment baseline</t>
  </si>
  <si>
    <t>2D Measurements in largest plane</t>
  </si>
  <si>
    <t>Patient</t>
  </si>
  <si>
    <t> </t>
  </si>
  <si>
    <t>MEN_19</t>
  </si>
  <si>
    <t>too much extracranial disease to reliably measure</t>
  </si>
  <si>
    <t>MEN_15</t>
  </si>
  <si>
    <t>not measurable TIMC</t>
  </si>
  <si>
    <t>Target 1 Area</t>
  </si>
  <si>
    <t>DAYS SINCE BASELINE</t>
  </si>
  <si>
    <t>Supp Figure 3B</t>
  </si>
  <si>
    <t>Supp Figure 3A</t>
  </si>
  <si>
    <t>Low Resolution scan</t>
  </si>
  <si>
    <t>Time of Best response</t>
  </si>
  <si>
    <t>Pre treatment scan</t>
  </si>
  <si>
    <t>Baseline scan</t>
  </si>
  <si>
    <t>Off treatment scan</t>
  </si>
  <si>
    <t>unclear if pseudoprogression vs progression - patient opted to continue treatment but ultimately withdrew consent</t>
  </si>
  <si>
    <t>taken off due to progressive cognitive deterioration - felt not to be related to pembrolizumab (underlying dementia)</t>
  </si>
  <si>
    <t>taken off due to ICI-mediated hepatotoxicity</t>
  </si>
  <si>
    <t>enrolled due to new foci of pachymeningeal enhancement due to progressive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</si>
</sst>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4472C4"/>
      <name val="Calibri"/>
      <family val="2"/>
      <scheme val="minor"/>
    </font>
    <font>
      <b/>
      <sz val="12"/>
      <color rgb="FFFF0000"/>
      <name val="Calibri (Body)"/>
    </font>
    <font>
      <sz val="15"/>
      <color rgb="FF1D1C1D"/>
      <name val="Arial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7" fillId="6" borderId="0" applyNumberFormat="0" applyBorder="0" applyAlignment="0" applyProtection="0"/>
  </cellStyleXfs>
  <cellXfs count="48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2" fontId="5" fillId="3" borderId="1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0" xfId="2"/>
    <xf numFmtId="0" fontId="10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14" fillId="0" borderId="0" xfId="2" applyFont="1"/>
    <xf numFmtId="0" fontId="15" fillId="0" borderId="0" xfId="2" applyFont="1"/>
    <xf numFmtId="0" fontId="10" fillId="0" borderId="0" xfId="2" applyFont="1" applyAlignment="1">
      <alignment horizontal="right"/>
    </xf>
    <xf numFmtId="0" fontId="8" fillId="0" borderId="0" xfId="2" applyFont="1"/>
    <xf numFmtId="0" fontId="2" fillId="4" borderId="0" xfId="2" applyFill="1"/>
    <xf numFmtId="0" fontId="2" fillId="0" borderId="8" xfId="2" applyBorder="1"/>
    <xf numFmtId="0" fontId="16" fillId="0" borderId="8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/>
    </xf>
    <xf numFmtId="1" fontId="2" fillId="0" borderId="8" xfId="2" applyNumberFormat="1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16" fillId="0" borderId="0" xfId="2" applyFont="1" applyAlignment="1">
      <alignment horizontal="center" vertical="center"/>
    </xf>
    <xf numFmtId="1" fontId="2" fillId="0" borderId="0" xfId="2" applyNumberFormat="1" applyAlignment="1">
      <alignment horizontal="center" vertical="center"/>
    </xf>
    <xf numFmtId="0" fontId="17" fillId="6" borderId="0" xfId="3"/>
    <xf numFmtId="0" fontId="2" fillId="5" borderId="0" xfId="2" applyFill="1"/>
    <xf numFmtId="14" fontId="2" fillId="0" borderId="0" xfId="2" applyNumberFormat="1"/>
    <xf numFmtId="0" fontId="9" fillId="0" borderId="0" xfId="2" applyFont="1"/>
    <xf numFmtId="0" fontId="9" fillId="4" borderId="0" xfId="2" applyFont="1" applyFill="1"/>
    <xf numFmtId="0" fontId="2" fillId="0" borderId="0" xfId="2" applyFill="1"/>
    <xf numFmtId="2" fontId="2" fillId="0" borderId="0" xfId="2" applyNumberFormat="1" applyFill="1"/>
    <xf numFmtId="2" fontId="9" fillId="0" borderId="0" xfId="2" applyNumberFormat="1" applyFont="1" applyFill="1" applyAlignment="1">
      <alignment wrapText="1"/>
    </xf>
    <xf numFmtId="2" fontId="2" fillId="0" borderId="0" xfId="2" applyNumberFormat="1" applyFill="1" applyAlignment="1">
      <alignment horizontal="center"/>
    </xf>
    <xf numFmtId="0" fontId="2" fillId="0" borderId="0" xfId="2" applyFill="1" applyAlignment="1">
      <alignment horizontal="center" vertical="center"/>
    </xf>
    <xf numFmtId="0" fontId="9" fillId="0" borderId="0" xfId="2" applyFont="1" applyFill="1" applyAlignment="1">
      <alignment wrapText="1"/>
    </xf>
    <xf numFmtId="2" fontId="4" fillId="3" borderId="4" xfId="0" applyNumberFormat="1" applyFont="1" applyFill="1" applyBorder="1" applyAlignment="1">
      <alignment horizontal="right" vertical="center" wrapText="1"/>
    </xf>
    <xf numFmtId="2" fontId="4" fillId="3" borderId="3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1" fillId="0" borderId="0" xfId="2" applyFont="1"/>
  </cellXfs>
  <cellStyles count="4">
    <cellStyle name="Good 2" xfId="3" xr:uid="{3C6E3CC0-99EC-E746-9736-41BD3E5EC2AC}"/>
    <cellStyle name="Normal" xfId="0" builtinId="0"/>
    <cellStyle name="Normal 2" xfId="1" xr:uid="{067B775A-3347-5D49-BC6E-4A7B2B732A31}"/>
    <cellStyle name="Normal 3" xfId="2" xr:uid="{F5BD7899-3467-3B4C-903E-E3F6B3B875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C327-4795-43DD-B839-A17DF4E8DC1B}">
  <dimension ref="A1:G28"/>
  <sheetViews>
    <sheetView workbookViewId="0">
      <selection activeCell="J10" sqref="J10"/>
    </sheetView>
  </sheetViews>
  <sheetFormatPr baseColWidth="10" defaultColWidth="8.83203125" defaultRowHeight="15" x14ac:dyDescent="0.2"/>
  <cols>
    <col min="1" max="1" width="9.1640625" style="8"/>
    <col min="2" max="2" width="10.5" customWidth="1"/>
    <col min="3" max="3" width="18" style="8" customWidth="1"/>
    <col min="4" max="5" width="9.1640625" style="8"/>
  </cols>
  <sheetData>
    <row r="1" spans="1:7" ht="27" customHeight="1" x14ac:dyDescent="0.2">
      <c r="A1" s="43" t="s">
        <v>9</v>
      </c>
      <c r="B1" s="45" t="s">
        <v>8</v>
      </c>
      <c r="C1" s="43" t="s">
        <v>10</v>
      </c>
      <c r="D1" s="43" t="s">
        <v>0</v>
      </c>
      <c r="E1" s="43" t="s">
        <v>11</v>
      </c>
      <c r="F1" s="1" t="s">
        <v>2</v>
      </c>
      <c r="G1" s="2" t="s">
        <v>2</v>
      </c>
    </row>
    <row r="2" spans="1:7" ht="16" thickBot="1" x14ac:dyDescent="0.25">
      <c r="A2" s="44"/>
      <c r="B2" s="46"/>
      <c r="C2" s="44"/>
      <c r="D2" s="44"/>
      <c r="E2" s="44"/>
      <c r="F2" s="3" t="s">
        <v>3</v>
      </c>
      <c r="G2" s="4" t="s">
        <v>4</v>
      </c>
    </row>
    <row r="3" spans="1:7" ht="16" thickBot="1" x14ac:dyDescent="0.25">
      <c r="A3" s="7">
        <v>0</v>
      </c>
      <c r="B3" s="5"/>
      <c r="C3" s="9">
        <v>1</v>
      </c>
      <c r="D3" s="9">
        <v>0</v>
      </c>
      <c r="E3" s="9">
        <v>0</v>
      </c>
      <c r="F3" s="5">
        <v>0</v>
      </c>
      <c r="G3" s="6">
        <v>25</v>
      </c>
    </row>
    <row r="4" spans="1:7" ht="16" thickBot="1" x14ac:dyDescent="0.25">
      <c r="A4" s="7">
        <v>1.6099000000000001</v>
      </c>
      <c r="B4" s="5"/>
      <c r="C4" s="9">
        <v>0.96</v>
      </c>
      <c r="D4" s="9">
        <v>0.04</v>
      </c>
      <c r="E4" s="9">
        <v>3.9199999999999999E-2</v>
      </c>
      <c r="F4" s="5">
        <v>1</v>
      </c>
      <c r="G4" s="6">
        <v>24</v>
      </c>
    </row>
    <row r="5" spans="1:7" ht="16" thickBot="1" x14ac:dyDescent="0.25">
      <c r="A5" s="7">
        <v>1.8398000000000001</v>
      </c>
      <c r="B5" s="5"/>
      <c r="C5" s="9">
        <v>0.92</v>
      </c>
      <c r="D5" s="9">
        <v>0.08</v>
      </c>
      <c r="E5" s="9">
        <v>5.4300000000000001E-2</v>
      </c>
      <c r="F5" s="5">
        <v>2</v>
      </c>
      <c r="G5" s="6">
        <v>23</v>
      </c>
    </row>
    <row r="6" spans="1:7" ht="16" thickBot="1" x14ac:dyDescent="0.25">
      <c r="A6" s="7">
        <v>2.1684000000000001</v>
      </c>
      <c r="B6" s="5"/>
      <c r="C6" s="9">
        <v>0.88</v>
      </c>
      <c r="D6" s="9">
        <v>0.12</v>
      </c>
      <c r="E6" s="9">
        <v>6.5000000000000002E-2</v>
      </c>
      <c r="F6" s="5">
        <v>3</v>
      </c>
      <c r="G6" s="6">
        <v>22</v>
      </c>
    </row>
    <row r="7" spans="1:7" ht="16" thickBot="1" x14ac:dyDescent="0.25">
      <c r="A7" s="7">
        <v>2.5297999999999998</v>
      </c>
      <c r="B7" s="5"/>
      <c r="C7" s="9">
        <v>0.84</v>
      </c>
      <c r="D7" s="9">
        <v>0.16</v>
      </c>
      <c r="E7" s="9">
        <v>7.3300000000000004E-2</v>
      </c>
      <c r="F7" s="5">
        <v>4</v>
      </c>
      <c r="G7" s="6">
        <v>21</v>
      </c>
    </row>
    <row r="8" spans="1:7" ht="16" thickBot="1" x14ac:dyDescent="0.25">
      <c r="A8" s="7">
        <v>2.9569000000000001</v>
      </c>
      <c r="B8" s="5"/>
      <c r="C8" s="9">
        <v>0.8</v>
      </c>
      <c r="D8" s="9">
        <v>0.2</v>
      </c>
      <c r="E8" s="9">
        <v>0.08</v>
      </c>
      <c r="F8" s="5">
        <v>5</v>
      </c>
      <c r="G8" s="6">
        <v>20</v>
      </c>
    </row>
    <row r="9" spans="1:7" ht="16" thickBot="1" x14ac:dyDescent="0.25">
      <c r="A9" s="7">
        <v>3.0226000000000002</v>
      </c>
      <c r="B9" s="5"/>
      <c r="C9" s="9" t="s">
        <v>6</v>
      </c>
      <c r="D9" s="9" t="s">
        <v>6</v>
      </c>
      <c r="E9" s="9" t="s">
        <v>6</v>
      </c>
      <c r="F9" s="5">
        <v>6</v>
      </c>
      <c r="G9" s="6">
        <v>19</v>
      </c>
    </row>
    <row r="10" spans="1:7" ht="16" thickBot="1" x14ac:dyDescent="0.25">
      <c r="A10" s="7">
        <v>3.0226000000000002</v>
      </c>
      <c r="B10" s="5"/>
      <c r="C10" s="9">
        <v>0.72</v>
      </c>
      <c r="D10" s="9">
        <v>0.28000000000000003</v>
      </c>
      <c r="E10" s="9">
        <v>8.9800000000000005E-2</v>
      </c>
      <c r="F10" s="5">
        <v>7</v>
      </c>
      <c r="G10" s="6">
        <v>18</v>
      </c>
    </row>
    <row r="11" spans="1:7" ht="16" thickBot="1" x14ac:dyDescent="0.25">
      <c r="A11" s="7">
        <v>3.2526000000000002</v>
      </c>
      <c r="B11" s="5"/>
      <c r="C11" s="9">
        <v>0.68</v>
      </c>
      <c r="D11" s="9">
        <v>0.32</v>
      </c>
      <c r="E11" s="9">
        <v>9.3299999999999994E-2</v>
      </c>
      <c r="F11" s="5">
        <v>8</v>
      </c>
      <c r="G11" s="6">
        <v>17</v>
      </c>
    </row>
    <row r="12" spans="1:7" ht="16" thickBot="1" x14ac:dyDescent="0.25">
      <c r="A12" s="7">
        <v>3.4497</v>
      </c>
      <c r="B12" s="5"/>
      <c r="C12" s="9">
        <v>0.64</v>
      </c>
      <c r="D12" s="9">
        <v>0.36</v>
      </c>
      <c r="E12" s="9">
        <v>9.6000000000000002E-2</v>
      </c>
      <c r="F12" s="5">
        <v>9</v>
      </c>
      <c r="G12" s="6">
        <v>16</v>
      </c>
    </row>
    <row r="13" spans="1:7" ht="16" thickBot="1" x14ac:dyDescent="0.25">
      <c r="A13" s="7">
        <v>4.1395999999999997</v>
      </c>
      <c r="B13" s="5"/>
      <c r="C13" s="9">
        <v>0.6</v>
      </c>
      <c r="D13" s="9">
        <v>0.4</v>
      </c>
      <c r="E13" s="9">
        <v>9.8000000000000004E-2</v>
      </c>
      <c r="F13" s="5">
        <v>10</v>
      </c>
      <c r="G13" s="6">
        <v>15</v>
      </c>
    </row>
    <row r="14" spans="1:7" ht="16" thickBot="1" x14ac:dyDescent="0.25">
      <c r="A14" s="7">
        <v>4.1725000000000003</v>
      </c>
      <c r="B14" s="5"/>
      <c r="C14" s="9">
        <v>0.56000000000000005</v>
      </c>
      <c r="D14" s="9">
        <v>0.44</v>
      </c>
      <c r="E14" s="9">
        <v>9.9299999999999999E-2</v>
      </c>
      <c r="F14" s="5">
        <v>11</v>
      </c>
      <c r="G14" s="6">
        <v>14</v>
      </c>
    </row>
    <row r="15" spans="1:7" ht="16" thickBot="1" x14ac:dyDescent="0.25">
      <c r="A15" s="7">
        <v>4.4024999999999999</v>
      </c>
      <c r="B15" s="5"/>
      <c r="C15" s="9">
        <v>0.52</v>
      </c>
      <c r="D15" s="9">
        <v>0.48</v>
      </c>
      <c r="E15" s="9">
        <v>9.9900000000000003E-2</v>
      </c>
      <c r="F15" s="5">
        <v>12</v>
      </c>
      <c r="G15" s="6">
        <v>13</v>
      </c>
    </row>
    <row r="16" spans="1:7" ht="16" thickBot="1" x14ac:dyDescent="0.25">
      <c r="A16" s="7">
        <v>4.7638999999999996</v>
      </c>
      <c r="B16" s="5" t="s">
        <v>5</v>
      </c>
      <c r="C16" s="9" t="s">
        <v>6</v>
      </c>
      <c r="D16" s="9" t="s">
        <v>6</v>
      </c>
      <c r="E16" s="9" t="s">
        <v>6</v>
      </c>
      <c r="F16" s="5">
        <v>12</v>
      </c>
      <c r="G16" s="6">
        <v>12</v>
      </c>
    </row>
    <row r="17" spans="1:7" ht="16" thickBot="1" x14ac:dyDescent="0.25">
      <c r="A17" s="7">
        <v>7.6222000000000003</v>
      </c>
      <c r="B17" s="5"/>
      <c r="C17" s="9">
        <v>0.47670000000000001</v>
      </c>
      <c r="D17" s="9">
        <v>0.52329999999999999</v>
      </c>
      <c r="E17" s="9">
        <v>0.10059999999999999</v>
      </c>
      <c r="F17" s="5">
        <v>13</v>
      </c>
      <c r="G17" s="6">
        <v>11</v>
      </c>
    </row>
    <row r="18" spans="1:7" ht="16" thickBot="1" x14ac:dyDescent="0.25">
      <c r="A18" s="7">
        <v>8.3120999999999992</v>
      </c>
      <c r="B18" s="5"/>
      <c r="C18" s="9">
        <v>0.43330000000000002</v>
      </c>
      <c r="D18" s="9">
        <v>0.56669999999999998</v>
      </c>
      <c r="E18" s="9">
        <v>0.1003</v>
      </c>
      <c r="F18" s="5">
        <v>14</v>
      </c>
      <c r="G18" s="6">
        <v>10</v>
      </c>
    </row>
    <row r="19" spans="1:7" ht="16" thickBot="1" x14ac:dyDescent="0.25">
      <c r="A19" s="7">
        <v>9.6920000000000002</v>
      </c>
      <c r="B19" s="5"/>
      <c r="C19" s="9">
        <v>0.39</v>
      </c>
      <c r="D19" s="9">
        <v>0.61</v>
      </c>
      <c r="E19" s="9">
        <v>9.9199999999999997E-2</v>
      </c>
      <c r="F19" s="5">
        <v>15</v>
      </c>
      <c r="G19" s="6">
        <v>9</v>
      </c>
    </row>
    <row r="20" spans="1:7" ht="16" thickBot="1" x14ac:dyDescent="0.25">
      <c r="A20" s="7">
        <v>11.3018</v>
      </c>
      <c r="B20" s="5"/>
      <c r="C20" s="9">
        <v>0.34670000000000001</v>
      </c>
      <c r="D20" s="9">
        <v>0.65329999999999999</v>
      </c>
      <c r="E20" s="9">
        <v>9.7199999999999995E-2</v>
      </c>
      <c r="F20" s="5">
        <v>16</v>
      </c>
      <c r="G20" s="6">
        <v>8</v>
      </c>
    </row>
    <row r="21" spans="1:7" ht="16" thickBot="1" x14ac:dyDescent="0.25">
      <c r="A21" s="7">
        <v>12.944599999999999</v>
      </c>
      <c r="B21" s="5"/>
      <c r="C21" s="9">
        <v>0.30330000000000001</v>
      </c>
      <c r="D21" s="9">
        <v>0.69669999999999999</v>
      </c>
      <c r="E21" s="9">
        <v>9.4200000000000006E-2</v>
      </c>
      <c r="F21" s="5">
        <v>17</v>
      </c>
      <c r="G21" s="6">
        <v>7</v>
      </c>
    </row>
    <row r="22" spans="1:7" ht="16" thickBot="1" x14ac:dyDescent="0.25">
      <c r="A22" s="7">
        <v>14.7515</v>
      </c>
      <c r="B22" s="5"/>
      <c r="C22" s="9">
        <v>0.26</v>
      </c>
      <c r="D22" s="9">
        <v>0.74</v>
      </c>
      <c r="E22" s="9">
        <v>9.0200000000000002E-2</v>
      </c>
      <c r="F22" s="5">
        <v>18</v>
      </c>
      <c r="G22" s="6">
        <v>6</v>
      </c>
    </row>
    <row r="23" spans="1:7" ht="16" thickBot="1" x14ac:dyDescent="0.25">
      <c r="A23" s="7">
        <v>19.7454</v>
      </c>
      <c r="B23" s="5" t="s">
        <v>5</v>
      </c>
      <c r="C23" s="9" t="s">
        <v>6</v>
      </c>
      <c r="D23" s="9" t="s">
        <v>6</v>
      </c>
      <c r="E23" s="9" t="s">
        <v>6</v>
      </c>
      <c r="F23" s="5">
        <v>18</v>
      </c>
      <c r="G23" s="6">
        <v>5</v>
      </c>
    </row>
    <row r="24" spans="1:7" ht="16" thickBot="1" x14ac:dyDescent="0.25">
      <c r="A24" s="7">
        <v>19.778199999999998</v>
      </c>
      <c r="B24" s="5"/>
      <c r="C24" s="9">
        <v>0.20799999999999999</v>
      </c>
      <c r="D24" s="9">
        <v>0.79200000000000004</v>
      </c>
      <c r="E24" s="9">
        <v>8.5800000000000001E-2</v>
      </c>
      <c r="F24" s="5">
        <v>19</v>
      </c>
      <c r="G24" s="6">
        <v>4</v>
      </c>
    </row>
    <row r="25" spans="1:7" ht="16" thickBot="1" x14ac:dyDescent="0.25">
      <c r="A25" s="7">
        <v>23.293600000000001</v>
      </c>
      <c r="B25" s="5" t="s">
        <v>5</v>
      </c>
      <c r="C25" s="9" t="s">
        <v>6</v>
      </c>
      <c r="D25" s="9" t="s">
        <v>6</v>
      </c>
      <c r="E25" s="9" t="s">
        <v>6</v>
      </c>
      <c r="F25" s="5">
        <v>19</v>
      </c>
      <c r="G25" s="6">
        <v>3</v>
      </c>
    </row>
    <row r="26" spans="1:7" ht="16" thickBot="1" x14ac:dyDescent="0.25">
      <c r="A26" s="7">
        <v>23.655000000000001</v>
      </c>
      <c r="B26" s="5"/>
      <c r="C26" s="9">
        <v>0.13869999999999999</v>
      </c>
      <c r="D26" s="9">
        <v>0.86129999999999995</v>
      </c>
      <c r="E26" s="9">
        <v>8.0500000000000002E-2</v>
      </c>
      <c r="F26" s="5">
        <v>20</v>
      </c>
      <c r="G26" s="6">
        <v>2</v>
      </c>
    </row>
    <row r="27" spans="1:7" ht="16" thickBot="1" x14ac:dyDescent="0.25">
      <c r="A27" s="7">
        <v>24.344999999999999</v>
      </c>
      <c r="B27" s="5"/>
      <c r="C27" s="9">
        <v>6.93E-2</v>
      </c>
      <c r="D27" s="9">
        <v>0.93069999999999997</v>
      </c>
      <c r="E27" s="9">
        <v>6.3399999999999998E-2</v>
      </c>
      <c r="F27" s="5">
        <v>21</v>
      </c>
      <c r="G27" s="6">
        <v>1</v>
      </c>
    </row>
    <row r="28" spans="1:7" ht="16" thickBot="1" x14ac:dyDescent="0.25">
      <c r="A28" s="7">
        <v>25.7577</v>
      </c>
      <c r="B28" s="5"/>
      <c r="C28" s="9">
        <v>0</v>
      </c>
      <c r="D28" s="9">
        <v>1</v>
      </c>
      <c r="E28" s="9" t="s">
        <v>6</v>
      </c>
      <c r="F28" s="5">
        <v>22</v>
      </c>
      <c r="G28" s="6">
        <v>0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30EB-6F0B-9C45-9478-F1FA9F607907}">
  <dimension ref="A1:FL151"/>
  <sheetViews>
    <sheetView zoomScaleNormal="100" workbookViewId="0">
      <pane xSplit="1" topLeftCell="B1" activePane="topRight" state="frozen"/>
      <selection activeCell="A164" sqref="A164"/>
      <selection pane="topRight" activeCell="G117" sqref="G117"/>
    </sheetView>
  </sheetViews>
  <sheetFormatPr baseColWidth="10" defaultColWidth="11" defaultRowHeight="16" x14ac:dyDescent="0.2"/>
  <cols>
    <col min="1" max="2" width="11" style="15"/>
    <col min="3" max="3" width="14" style="15" bestFit="1" customWidth="1"/>
    <col min="4" max="4" width="13.5" style="15" bestFit="1" customWidth="1"/>
    <col min="5" max="5" width="13.5" style="24" customWidth="1"/>
    <col min="6" max="6" width="14.1640625" style="38" bestFit="1" customWidth="1"/>
    <col min="7" max="7" width="14" style="15" bestFit="1" customWidth="1"/>
    <col min="8" max="8" width="13.5" style="15" bestFit="1" customWidth="1"/>
    <col min="9" max="9" width="12.33203125" style="24" customWidth="1"/>
    <col min="10" max="10" width="13.5" style="15" customWidth="1"/>
    <col min="11" max="11" width="12.6640625" style="15" customWidth="1"/>
    <col min="12" max="12" width="11.6640625" style="24" customWidth="1"/>
    <col min="13" max="13" width="11" style="15"/>
    <col min="14" max="14" width="16" style="15" customWidth="1"/>
    <col min="15" max="16384" width="11" style="15"/>
  </cols>
  <sheetData>
    <row r="1" spans="1:14" ht="17" x14ac:dyDescent="0.2">
      <c r="A1" s="42" t="s">
        <v>53</v>
      </c>
      <c r="B1" s="35" t="s">
        <v>122</v>
      </c>
      <c r="C1" s="35" t="s">
        <v>51</v>
      </c>
      <c r="D1" s="35" t="s">
        <v>50</v>
      </c>
      <c r="E1" s="36" t="s">
        <v>121</v>
      </c>
      <c r="F1" s="39" t="s">
        <v>49</v>
      </c>
      <c r="G1" s="35" t="s">
        <v>48</v>
      </c>
      <c r="H1" s="35" t="s">
        <v>47</v>
      </c>
      <c r="I1" s="36" t="s">
        <v>46</v>
      </c>
      <c r="J1" s="35" t="s">
        <v>45</v>
      </c>
      <c r="K1" s="35" t="s">
        <v>44</v>
      </c>
      <c r="L1" s="36" t="s">
        <v>43</v>
      </c>
      <c r="M1" s="35" t="s">
        <v>42</v>
      </c>
    </row>
    <row r="2" spans="1:14" x14ac:dyDescent="0.2">
      <c r="A2" s="37" t="s">
        <v>41</v>
      </c>
      <c r="B2" s="15">
        <v>-21</v>
      </c>
      <c r="C2" s="15">
        <v>43.6</v>
      </c>
      <c r="D2" s="15">
        <v>41.2</v>
      </c>
      <c r="E2" s="24">
        <f t="shared" ref="E2:E29" si="0">C2*D2</f>
        <v>1796.3200000000002</v>
      </c>
      <c r="F2" s="38">
        <v>23545.2705213427</v>
      </c>
      <c r="N2" s="34"/>
    </row>
    <row r="3" spans="1:14" x14ac:dyDescent="0.2">
      <c r="A3" s="37" t="s">
        <v>41</v>
      </c>
      <c r="B3" s="15">
        <v>42</v>
      </c>
      <c r="C3" s="15">
        <v>43.6</v>
      </c>
      <c r="D3" s="15">
        <v>40.9</v>
      </c>
      <c r="E3" s="24">
        <f t="shared" si="0"/>
        <v>1783.24</v>
      </c>
      <c r="F3" s="38">
        <v>27339.950194895198</v>
      </c>
    </row>
    <row r="4" spans="1:14" x14ac:dyDescent="0.2">
      <c r="A4" s="37" t="s">
        <v>41</v>
      </c>
      <c r="B4" s="32">
        <v>83</v>
      </c>
      <c r="C4" s="15">
        <v>43.1</v>
      </c>
      <c r="D4" s="15">
        <v>40.299999999999997</v>
      </c>
      <c r="E4" s="24">
        <f t="shared" si="0"/>
        <v>1736.9299999999998</v>
      </c>
      <c r="F4" s="38">
        <v>26600.729155540401</v>
      </c>
    </row>
    <row r="5" spans="1:14" x14ac:dyDescent="0.2">
      <c r="A5" s="37" t="s">
        <v>41</v>
      </c>
      <c r="B5" s="15">
        <v>124</v>
      </c>
      <c r="C5" s="15">
        <v>43.9</v>
      </c>
      <c r="D5" s="15">
        <v>42.4</v>
      </c>
      <c r="E5" s="24">
        <f t="shared" si="0"/>
        <v>1861.36</v>
      </c>
      <c r="F5" s="38">
        <v>29542</v>
      </c>
    </row>
    <row r="6" spans="1:14" x14ac:dyDescent="0.2">
      <c r="A6" s="37" t="s">
        <v>41</v>
      </c>
      <c r="B6" s="15">
        <v>169</v>
      </c>
      <c r="C6" s="15">
        <v>46.5</v>
      </c>
      <c r="D6" s="15">
        <v>43.4</v>
      </c>
      <c r="E6" s="24">
        <f t="shared" si="0"/>
        <v>2018.1</v>
      </c>
      <c r="F6" s="38">
        <v>35343</v>
      </c>
    </row>
    <row r="7" spans="1:14" x14ac:dyDescent="0.2">
      <c r="A7" s="37" t="s">
        <v>41</v>
      </c>
      <c r="B7" s="15">
        <v>211</v>
      </c>
      <c r="C7" s="15">
        <v>45.2</v>
      </c>
      <c r="D7" s="15">
        <v>43.7</v>
      </c>
      <c r="E7" s="24">
        <f t="shared" si="0"/>
        <v>1975.2400000000002</v>
      </c>
      <c r="F7" s="38">
        <v>42561</v>
      </c>
    </row>
    <row r="8" spans="1:14" x14ac:dyDescent="0.2">
      <c r="A8" s="37" t="s">
        <v>41</v>
      </c>
      <c r="B8" s="15">
        <v>252</v>
      </c>
      <c r="C8" s="15">
        <v>45.5</v>
      </c>
      <c r="D8" s="15">
        <v>45.3</v>
      </c>
      <c r="E8" s="24">
        <f t="shared" si="0"/>
        <v>2061.15</v>
      </c>
      <c r="F8" s="38">
        <v>37359</v>
      </c>
    </row>
    <row r="9" spans="1:14" x14ac:dyDescent="0.2">
      <c r="A9" s="37" t="s">
        <v>41</v>
      </c>
      <c r="B9" s="15">
        <v>295</v>
      </c>
      <c r="C9" s="15">
        <v>45.5</v>
      </c>
      <c r="D9" s="15">
        <v>45.1</v>
      </c>
      <c r="E9" s="24">
        <f t="shared" si="0"/>
        <v>2052.0500000000002</v>
      </c>
      <c r="F9" s="38">
        <v>41715.3087377548</v>
      </c>
    </row>
    <row r="10" spans="1:14" x14ac:dyDescent="0.2">
      <c r="A10" s="37" t="s">
        <v>41</v>
      </c>
      <c r="B10" s="15">
        <v>336</v>
      </c>
      <c r="C10" s="15">
        <v>45.6</v>
      </c>
      <c r="D10" s="15">
        <v>44.3</v>
      </c>
      <c r="E10" s="24">
        <f t="shared" si="0"/>
        <v>2020.08</v>
      </c>
      <c r="F10" s="38">
        <v>44390.614712238297</v>
      </c>
    </row>
    <row r="11" spans="1:14" x14ac:dyDescent="0.2">
      <c r="A11" s="37" t="s">
        <v>41</v>
      </c>
      <c r="B11" s="15">
        <v>376</v>
      </c>
      <c r="C11" s="15">
        <v>46.5</v>
      </c>
      <c r="D11" s="15">
        <v>44.9</v>
      </c>
      <c r="E11" s="24">
        <f t="shared" si="0"/>
        <v>2087.85</v>
      </c>
      <c r="F11" s="38">
        <v>52919.742503702597</v>
      </c>
    </row>
    <row r="12" spans="1:14" x14ac:dyDescent="0.2">
      <c r="A12" s="37" t="s">
        <v>40</v>
      </c>
      <c r="B12" s="15">
        <v>-13</v>
      </c>
      <c r="C12" s="15">
        <v>15.5</v>
      </c>
      <c r="D12" s="15">
        <v>11.8</v>
      </c>
      <c r="E12" s="24">
        <f t="shared" si="0"/>
        <v>182.9</v>
      </c>
      <c r="F12" s="38">
        <v>13474.774464607201</v>
      </c>
      <c r="M12" s="15" t="s">
        <v>22</v>
      </c>
    </row>
    <row r="13" spans="1:14" x14ac:dyDescent="0.2">
      <c r="A13" s="37" t="s">
        <v>40</v>
      </c>
      <c r="B13" s="15">
        <v>43</v>
      </c>
      <c r="C13" s="15">
        <v>14</v>
      </c>
      <c r="D13" s="15">
        <v>10.1</v>
      </c>
      <c r="E13" s="24">
        <f t="shared" si="0"/>
        <v>141.4</v>
      </c>
      <c r="F13" s="37">
        <v>17087</v>
      </c>
      <c r="M13" s="15" t="s">
        <v>25</v>
      </c>
    </row>
    <row r="14" spans="1:14" x14ac:dyDescent="0.2">
      <c r="A14" s="37" t="s">
        <v>40</v>
      </c>
      <c r="B14" s="15">
        <v>85</v>
      </c>
      <c r="C14" s="15">
        <v>13.9</v>
      </c>
      <c r="D14" s="15">
        <v>10.1</v>
      </c>
      <c r="E14" s="24">
        <f t="shared" si="0"/>
        <v>140.38999999999999</v>
      </c>
      <c r="F14" s="38">
        <v>9123.1154423952103</v>
      </c>
      <c r="M14" s="15" t="s">
        <v>25</v>
      </c>
    </row>
    <row r="15" spans="1:14" x14ac:dyDescent="0.2">
      <c r="A15" s="37" t="s">
        <v>40</v>
      </c>
      <c r="B15" s="15">
        <v>127</v>
      </c>
      <c r="C15" s="15">
        <v>14.1</v>
      </c>
      <c r="D15" s="15">
        <v>10.1</v>
      </c>
      <c r="E15" s="24">
        <f t="shared" si="0"/>
        <v>142.41</v>
      </c>
      <c r="F15" s="38">
        <v>9880</v>
      </c>
      <c r="M15" s="15" t="s">
        <v>25</v>
      </c>
    </row>
    <row r="16" spans="1:14" x14ac:dyDescent="0.2">
      <c r="A16" s="37" t="s">
        <v>40</v>
      </c>
      <c r="B16" s="15">
        <v>169</v>
      </c>
      <c r="C16" s="15">
        <v>15.2</v>
      </c>
      <c r="D16" s="15">
        <v>10.3</v>
      </c>
      <c r="E16" s="24">
        <f t="shared" si="0"/>
        <v>156.56</v>
      </c>
      <c r="F16" s="38">
        <v>10668.9929962158</v>
      </c>
      <c r="M16" s="15" t="s">
        <v>25</v>
      </c>
    </row>
    <row r="17" spans="1:168" x14ac:dyDescent="0.2">
      <c r="A17" s="37" t="s">
        <v>40</v>
      </c>
      <c r="B17" s="15">
        <v>211</v>
      </c>
      <c r="C17" s="15">
        <v>14.9</v>
      </c>
      <c r="D17" s="15">
        <v>9.1999999999999993</v>
      </c>
      <c r="E17" s="24">
        <f t="shared" si="0"/>
        <v>137.07999999999998</v>
      </c>
      <c r="F17" s="38">
        <v>6401.6524582505199</v>
      </c>
      <c r="M17" s="15" t="s">
        <v>25</v>
      </c>
    </row>
    <row r="18" spans="1:168" x14ac:dyDescent="0.2">
      <c r="A18" s="37" t="s">
        <v>40</v>
      </c>
      <c r="B18" s="32">
        <v>253</v>
      </c>
      <c r="C18" s="15">
        <v>14.2</v>
      </c>
      <c r="D18" s="15">
        <v>8.8000000000000007</v>
      </c>
      <c r="E18" s="24">
        <f t="shared" si="0"/>
        <v>124.96000000000001</v>
      </c>
      <c r="M18" s="15" t="s">
        <v>25</v>
      </c>
    </row>
    <row r="19" spans="1:168" x14ac:dyDescent="0.2">
      <c r="A19" s="37" t="s">
        <v>39</v>
      </c>
      <c r="B19" s="15">
        <v>-5</v>
      </c>
      <c r="C19" s="15">
        <v>14.9</v>
      </c>
      <c r="D19" s="15">
        <v>14.9</v>
      </c>
      <c r="E19" s="24">
        <f t="shared" si="0"/>
        <v>222.01000000000002</v>
      </c>
      <c r="F19" s="38">
        <v>8588.4780883789008</v>
      </c>
      <c r="M19" s="15" t="s">
        <v>22</v>
      </c>
    </row>
    <row r="20" spans="1:168" x14ac:dyDescent="0.2">
      <c r="A20" s="37" t="s">
        <v>39</v>
      </c>
      <c r="B20" s="15">
        <v>50</v>
      </c>
      <c r="C20" s="15">
        <v>14.2</v>
      </c>
      <c r="D20" s="15">
        <v>13.2</v>
      </c>
      <c r="E20" s="24">
        <f t="shared" si="0"/>
        <v>187.43999999999997</v>
      </c>
      <c r="F20" s="38">
        <v>8566.1351037025397</v>
      </c>
      <c r="M20" s="15" t="s">
        <v>25</v>
      </c>
    </row>
    <row r="21" spans="1:168" x14ac:dyDescent="0.2">
      <c r="A21" s="37" t="s">
        <v>39</v>
      </c>
      <c r="B21" s="15">
        <v>89</v>
      </c>
      <c r="C21" s="15">
        <v>13.9</v>
      </c>
      <c r="D21" s="15">
        <v>13.7</v>
      </c>
      <c r="E21" s="24">
        <f t="shared" si="0"/>
        <v>190.43</v>
      </c>
      <c r="F21" s="38">
        <v>8529.0041371583902</v>
      </c>
      <c r="M21" s="15" t="s">
        <v>25</v>
      </c>
    </row>
    <row r="22" spans="1:168" x14ac:dyDescent="0.2">
      <c r="A22" s="37" t="s">
        <v>39</v>
      </c>
      <c r="B22" s="15">
        <v>141</v>
      </c>
      <c r="C22" s="15">
        <v>13.8</v>
      </c>
      <c r="D22" s="15">
        <v>13.6</v>
      </c>
      <c r="E22" s="24">
        <f t="shared" si="0"/>
        <v>187.68</v>
      </c>
      <c r="M22" s="15" t="s">
        <v>25</v>
      </c>
    </row>
    <row r="23" spans="1:168" x14ac:dyDescent="0.2">
      <c r="A23" s="37" t="s">
        <v>39</v>
      </c>
      <c r="B23" s="15">
        <v>187</v>
      </c>
      <c r="C23" s="15">
        <v>13.3</v>
      </c>
      <c r="D23" s="15">
        <v>13.3</v>
      </c>
      <c r="E23" s="24">
        <f t="shared" si="0"/>
        <v>176.89000000000001</v>
      </c>
      <c r="M23" s="15" t="s">
        <v>25</v>
      </c>
    </row>
    <row r="24" spans="1:168" x14ac:dyDescent="0.2">
      <c r="A24" s="37" t="s">
        <v>39</v>
      </c>
      <c r="B24" s="32">
        <v>226</v>
      </c>
      <c r="C24" s="15">
        <v>14.9</v>
      </c>
      <c r="D24" s="15">
        <v>11.8</v>
      </c>
      <c r="E24" s="24">
        <f t="shared" si="0"/>
        <v>175.82000000000002</v>
      </c>
      <c r="M24" s="15" t="s">
        <v>25</v>
      </c>
    </row>
    <row r="25" spans="1:168" x14ac:dyDescent="0.2">
      <c r="A25" s="37" t="s">
        <v>38</v>
      </c>
      <c r="B25" s="15">
        <v>-6</v>
      </c>
      <c r="C25" s="15">
        <v>11.1</v>
      </c>
      <c r="D25" s="15">
        <v>6.4</v>
      </c>
      <c r="E25" s="24">
        <f t="shared" si="0"/>
        <v>71.040000000000006</v>
      </c>
      <c r="F25" s="38">
        <v>3348.3471765518102</v>
      </c>
      <c r="G25" s="15">
        <v>20.100000000000001</v>
      </c>
      <c r="H25" s="15">
        <v>18.100000000000001</v>
      </c>
      <c r="I25" s="24">
        <f>G25*H25</f>
        <v>363.81000000000006</v>
      </c>
    </row>
    <row r="26" spans="1:168" x14ac:dyDescent="0.2">
      <c r="A26" s="37" t="s">
        <v>38</v>
      </c>
      <c r="B26" s="32">
        <v>56</v>
      </c>
      <c r="C26" s="15">
        <v>15.5</v>
      </c>
      <c r="D26" s="15">
        <v>7.5</v>
      </c>
      <c r="E26" s="24">
        <f t="shared" si="0"/>
        <v>116.25</v>
      </c>
      <c r="F26" s="38">
        <v>5205.5432698130599</v>
      </c>
      <c r="G26" s="15">
        <v>23.2</v>
      </c>
      <c r="H26" s="15">
        <v>17.3</v>
      </c>
      <c r="I26" s="24">
        <f>G26*H26</f>
        <v>401.36</v>
      </c>
    </row>
    <row r="27" spans="1:168" x14ac:dyDescent="0.2">
      <c r="A27" s="37" t="s">
        <v>38</v>
      </c>
      <c r="B27" s="15">
        <v>99</v>
      </c>
      <c r="C27" s="15">
        <v>21.2</v>
      </c>
      <c r="D27" s="15">
        <v>10.6</v>
      </c>
      <c r="E27" s="24">
        <f t="shared" si="0"/>
        <v>224.72</v>
      </c>
      <c r="F27" s="38">
        <v>7333.5886001586896</v>
      </c>
      <c r="G27" s="15">
        <v>22.9</v>
      </c>
      <c r="H27" s="15">
        <v>18.7</v>
      </c>
      <c r="I27" s="24">
        <f>G27*H27</f>
        <v>428.22999999999996</v>
      </c>
    </row>
    <row r="28" spans="1:168" x14ac:dyDescent="0.2">
      <c r="A28" s="37" t="s">
        <v>37</v>
      </c>
      <c r="B28" s="15">
        <v>-8</v>
      </c>
      <c r="C28" s="15">
        <v>40.700000000000003</v>
      </c>
      <c r="D28" s="15">
        <v>40.299999999999997</v>
      </c>
      <c r="E28" s="24">
        <f t="shared" si="0"/>
        <v>1640.21</v>
      </c>
      <c r="F28" s="38">
        <v>50578.025817870999</v>
      </c>
      <c r="G28" s="15">
        <v>32.6</v>
      </c>
      <c r="H28" s="15">
        <v>19.8</v>
      </c>
      <c r="I28" s="24">
        <f>G28*H28</f>
        <v>645.48</v>
      </c>
      <c r="M28" s="15" t="s">
        <v>22</v>
      </c>
    </row>
    <row r="29" spans="1:168" x14ac:dyDescent="0.2">
      <c r="A29" s="37" t="s">
        <v>37</v>
      </c>
      <c r="B29" s="32">
        <v>51</v>
      </c>
      <c r="C29" s="15">
        <v>45</v>
      </c>
      <c r="D29" s="15">
        <v>42.8</v>
      </c>
      <c r="E29" s="24">
        <f t="shared" si="0"/>
        <v>1925.9999999999998</v>
      </c>
      <c r="F29" s="38">
        <v>62384.765625</v>
      </c>
      <c r="G29" s="15">
        <v>34.700000000000003</v>
      </c>
      <c r="H29" s="15">
        <v>20.8</v>
      </c>
      <c r="I29" s="24">
        <f>G29*H29</f>
        <v>721.7600000000001</v>
      </c>
      <c r="M29" s="15" t="s">
        <v>25</v>
      </c>
    </row>
    <row r="30" spans="1:168" s="33" customFormat="1" x14ac:dyDescent="0.2">
      <c r="A30" s="37" t="s">
        <v>37</v>
      </c>
      <c r="B30" s="15">
        <v>134</v>
      </c>
      <c r="C30" s="37" t="s">
        <v>36</v>
      </c>
      <c r="D30" s="37"/>
      <c r="E30" s="24"/>
      <c r="F30" s="38">
        <v>85096.903625220002</v>
      </c>
      <c r="G30" s="37"/>
      <c r="H30" s="37"/>
      <c r="I30" s="24"/>
      <c r="J30" s="37"/>
      <c r="K30" s="37"/>
      <c r="L30" s="24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</row>
    <row r="31" spans="1:168" s="33" customFormat="1" x14ac:dyDescent="0.2">
      <c r="A31" s="37" t="s">
        <v>37</v>
      </c>
      <c r="B31" s="15">
        <v>150</v>
      </c>
      <c r="C31" s="37" t="s">
        <v>36</v>
      </c>
      <c r="D31" s="37"/>
      <c r="E31" s="24"/>
      <c r="F31" s="38">
        <v>76918</v>
      </c>
      <c r="G31" s="37"/>
      <c r="H31" s="37"/>
      <c r="I31" s="24"/>
      <c r="J31" s="37"/>
      <c r="K31" s="37"/>
      <c r="L31" s="24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</row>
    <row r="32" spans="1:168" x14ac:dyDescent="0.2">
      <c r="A32" s="37" t="s">
        <v>37</v>
      </c>
      <c r="B32" s="15">
        <v>184</v>
      </c>
      <c r="C32" s="15">
        <v>46.6</v>
      </c>
      <c r="D32" s="15">
        <v>45</v>
      </c>
      <c r="E32" s="24">
        <f t="shared" ref="E32:E50" si="1">C32*D32</f>
        <v>2097</v>
      </c>
      <c r="F32" s="38">
        <v>97035.085525631905</v>
      </c>
      <c r="G32" s="15">
        <v>41.8</v>
      </c>
      <c r="H32" s="15">
        <v>27.6</v>
      </c>
      <c r="I32" s="24">
        <f>G32*H32</f>
        <v>1153.68</v>
      </c>
      <c r="M32" s="15" t="s">
        <v>25</v>
      </c>
    </row>
    <row r="33" spans="1:13" x14ac:dyDescent="0.2">
      <c r="A33" s="37" t="s">
        <v>37</v>
      </c>
      <c r="B33" s="15">
        <v>226</v>
      </c>
      <c r="C33" s="15">
        <v>47.7</v>
      </c>
      <c r="D33" s="15">
        <v>43.2</v>
      </c>
      <c r="E33" s="24">
        <f t="shared" si="1"/>
        <v>2060.6400000000003</v>
      </c>
      <c r="F33" s="38">
        <v>88769.823949813799</v>
      </c>
      <c r="G33" s="15">
        <v>41.7</v>
      </c>
      <c r="H33" s="15">
        <v>27.1</v>
      </c>
      <c r="I33" s="24">
        <f>G33*H33</f>
        <v>1130.0700000000002</v>
      </c>
      <c r="M33" s="15" t="s">
        <v>25</v>
      </c>
    </row>
    <row r="34" spans="1:13" x14ac:dyDescent="0.2">
      <c r="A34" s="37" t="s">
        <v>37</v>
      </c>
      <c r="B34" s="15">
        <v>265</v>
      </c>
      <c r="C34" s="15">
        <v>45.8</v>
      </c>
      <c r="D34" s="15">
        <v>43</v>
      </c>
      <c r="E34" s="24">
        <f t="shared" si="1"/>
        <v>1969.3999999999999</v>
      </c>
      <c r="F34" s="38">
        <v>100812.99259507599</v>
      </c>
      <c r="G34" s="15">
        <v>41.7</v>
      </c>
      <c r="H34" s="15">
        <v>27.5</v>
      </c>
      <c r="I34" s="24">
        <f>G34*H34</f>
        <v>1146.75</v>
      </c>
      <c r="M34" s="15" t="s">
        <v>25</v>
      </c>
    </row>
    <row r="35" spans="1:13" x14ac:dyDescent="0.2">
      <c r="A35" s="37" t="s">
        <v>37</v>
      </c>
      <c r="B35" s="15">
        <v>317</v>
      </c>
      <c r="C35" s="15">
        <v>52.6</v>
      </c>
      <c r="D35" s="15">
        <v>45.8</v>
      </c>
      <c r="E35" s="24">
        <f t="shared" si="1"/>
        <v>2409.08</v>
      </c>
      <c r="F35" s="38">
        <v>113030.952061772</v>
      </c>
      <c r="G35" s="15">
        <v>43.6</v>
      </c>
      <c r="H35" s="15">
        <v>31.4</v>
      </c>
      <c r="I35" s="24">
        <f>G35*H35</f>
        <v>1369.04</v>
      </c>
      <c r="M35" s="15" t="s">
        <v>25</v>
      </c>
    </row>
    <row r="36" spans="1:13" x14ac:dyDescent="0.2">
      <c r="A36" s="37" t="s">
        <v>37</v>
      </c>
      <c r="B36" s="15">
        <v>404</v>
      </c>
      <c r="C36" s="15">
        <v>52</v>
      </c>
      <c r="D36" s="15">
        <v>45.2</v>
      </c>
      <c r="E36" s="24">
        <f t="shared" si="1"/>
        <v>2350.4</v>
      </c>
      <c r="F36" s="38">
        <v>98290.286027111099</v>
      </c>
      <c r="G36" s="15">
        <v>42.5</v>
      </c>
      <c r="H36" s="15">
        <v>31.8</v>
      </c>
      <c r="I36" s="24">
        <f>G36*H36</f>
        <v>1351.5</v>
      </c>
      <c r="M36" s="15" t="s">
        <v>25</v>
      </c>
    </row>
    <row r="37" spans="1:13" x14ac:dyDescent="0.2">
      <c r="A37" s="37" t="s">
        <v>35</v>
      </c>
      <c r="B37" s="15">
        <v>-8</v>
      </c>
      <c r="C37" s="15">
        <v>46.9</v>
      </c>
      <c r="D37" s="15">
        <v>25.2</v>
      </c>
      <c r="E37" s="24">
        <f t="shared" si="1"/>
        <v>1181.8799999999999</v>
      </c>
      <c r="F37" s="38">
        <v>8659.2486993670409</v>
      </c>
    </row>
    <row r="38" spans="1:13" x14ac:dyDescent="0.2">
      <c r="A38" s="37" t="s">
        <v>35</v>
      </c>
      <c r="B38" s="15">
        <v>45</v>
      </c>
      <c r="C38" s="15">
        <v>47</v>
      </c>
      <c r="D38" s="15">
        <v>25.3</v>
      </c>
      <c r="E38" s="24">
        <f t="shared" si="1"/>
        <v>1189.1000000000001</v>
      </c>
      <c r="F38" s="38">
        <v>8672.0815995931607</v>
      </c>
    </row>
    <row r="39" spans="1:13" x14ac:dyDescent="0.2">
      <c r="A39" s="37" t="s">
        <v>35</v>
      </c>
      <c r="B39" s="32">
        <v>86</v>
      </c>
      <c r="C39" s="15">
        <v>47.5</v>
      </c>
      <c r="D39" s="15">
        <v>22.4</v>
      </c>
      <c r="E39" s="24">
        <f t="shared" si="1"/>
        <v>1064</v>
      </c>
      <c r="F39" s="38">
        <v>7078.5889282226499</v>
      </c>
    </row>
    <row r="40" spans="1:13" x14ac:dyDescent="0.2">
      <c r="A40" s="37" t="s">
        <v>35</v>
      </c>
      <c r="B40" s="15">
        <v>131</v>
      </c>
      <c r="C40" s="15">
        <v>48.2</v>
      </c>
      <c r="D40" s="15">
        <v>23.7</v>
      </c>
      <c r="E40" s="24">
        <f t="shared" si="1"/>
        <v>1142.3400000000001</v>
      </c>
      <c r="F40" s="38">
        <v>11965.0363922119</v>
      </c>
    </row>
    <row r="41" spans="1:13" x14ac:dyDescent="0.2">
      <c r="A41" s="37" t="s">
        <v>35</v>
      </c>
      <c r="B41" s="15">
        <v>174</v>
      </c>
      <c r="C41" s="15">
        <v>50</v>
      </c>
      <c r="D41" s="15">
        <v>23.7</v>
      </c>
      <c r="E41" s="24">
        <f t="shared" si="1"/>
        <v>1185</v>
      </c>
      <c r="F41" s="38">
        <v>8762.6458740234302</v>
      </c>
    </row>
    <row r="42" spans="1:13" x14ac:dyDescent="0.2">
      <c r="A42" s="37" t="s">
        <v>35</v>
      </c>
      <c r="B42" s="15">
        <v>215</v>
      </c>
      <c r="C42" s="15">
        <v>50.9</v>
      </c>
      <c r="D42" s="15">
        <v>23.8</v>
      </c>
      <c r="E42" s="24">
        <f t="shared" si="1"/>
        <v>1211.42</v>
      </c>
      <c r="F42" s="38">
        <v>10022</v>
      </c>
    </row>
    <row r="43" spans="1:13" x14ac:dyDescent="0.2">
      <c r="A43" s="37" t="s">
        <v>35</v>
      </c>
      <c r="B43" s="15">
        <v>257</v>
      </c>
      <c r="C43" s="15">
        <v>51.5</v>
      </c>
      <c r="D43" s="15">
        <v>24.3</v>
      </c>
      <c r="E43" s="24">
        <f t="shared" si="1"/>
        <v>1251.45</v>
      </c>
      <c r="F43" s="38">
        <v>12785.770874023399</v>
      </c>
    </row>
    <row r="44" spans="1:13" x14ac:dyDescent="0.2">
      <c r="A44" s="37" t="s">
        <v>35</v>
      </c>
      <c r="B44" s="15">
        <v>299</v>
      </c>
      <c r="C44" s="15">
        <v>52</v>
      </c>
      <c r="D44" s="15">
        <v>24.9</v>
      </c>
      <c r="E44" s="24">
        <f t="shared" si="1"/>
        <v>1294.8</v>
      </c>
      <c r="F44" s="38">
        <v>11461</v>
      </c>
    </row>
    <row r="45" spans="1:13" x14ac:dyDescent="0.2">
      <c r="A45" s="37" t="s">
        <v>35</v>
      </c>
      <c r="B45" s="15">
        <v>339</v>
      </c>
      <c r="C45" s="15">
        <v>48.1</v>
      </c>
      <c r="D45" s="15">
        <v>25.3</v>
      </c>
      <c r="E45" s="24">
        <f t="shared" si="1"/>
        <v>1216.93</v>
      </c>
      <c r="F45" s="38">
        <v>13187</v>
      </c>
    </row>
    <row r="46" spans="1:13" x14ac:dyDescent="0.2">
      <c r="A46" s="37" t="s">
        <v>35</v>
      </c>
      <c r="B46" s="15">
        <v>383</v>
      </c>
      <c r="C46" s="15">
        <v>46.7</v>
      </c>
      <c r="D46" s="15">
        <v>28.3</v>
      </c>
      <c r="E46" s="24">
        <f t="shared" si="1"/>
        <v>1321.6100000000001</v>
      </c>
      <c r="F46" s="38">
        <v>13189</v>
      </c>
    </row>
    <row r="47" spans="1:13" x14ac:dyDescent="0.2">
      <c r="A47" s="37" t="s">
        <v>35</v>
      </c>
      <c r="B47" s="15">
        <v>425</v>
      </c>
      <c r="C47" s="15">
        <v>50.8</v>
      </c>
      <c r="D47" s="15">
        <v>25.1</v>
      </c>
      <c r="E47" s="24">
        <f t="shared" si="1"/>
        <v>1275.08</v>
      </c>
      <c r="F47" s="38">
        <v>16702</v>
      </c>
    </row>
    <row r="48" spans="1:13" x14ac:dyDescent="0.2">
      <c r="A48" s="37" t="s">
        <v>35</v>
      </c>
      <c r="B48" s="15">
        <v>467</v>
      </c>
      <c r="C48" s="15">
        <v>44.6</v>
      </c>
      <c r="D48" s="15">
        <v>29.6</v>
      </c>
      <c r="E48" s="24">
        <f t="shared" si="1"/>
        <v>1320.16</v>
      </c>
      <c r="F48" s="38">
        <v>21439</v>
      </c>
    </row>
    <row r="49" spans="1:12" x14ac:dyDescent="0.2">
      <c r="A49" s="37" t="s">
        <v>35</v>
      </c>
      <c r="B49" s="15">
        <v>509</v>
      </c>
      <c r="C49" s="15">
        <v>43.4</v>
      </c>
      <c r="D49" s="15">
        <v>30.6</v>
      </c>
      <c r="E49" s="24">
        <f t="shared" si="1"/>
        <v>1328.04</v>
      </c>
      <c r="F49" s="38">
        <v>13633.5</v>
      </c>
      <c r="I49" s="15"/>
      <c r="L49" s="15"/>
    </row>
    <row r="50" spans="1:12" x14ac:dyDescent="0.2">
      <c r="A50" s="37" t="s">
        <v>35</v>
      </c>
      <c r="B50" s="15">
        <v>551</v>
      </c>
      <c r="C50" s="15">
        <v>45.3</v>
      </c>
      <c r="D50" s="15">
        <v>33.200000000000003</v>
      </c>
      <c r="E50" s="24">
        <f t="shared" si="1"/>
        <v>1503.96</v>
      </c>
      <c r="F50" s="38">
        <v>29858.125647157402</v>
      </c>
      <c r="I50" s="15"/>
      <c r="L50" s="15"/>
    </row>
    <row r="51" spans="1:12" x14ac:dyDescent="0.2">
      <c r="A51" s="37" t="s">
        <v>35</v>
      </c>
      <c r="B51" s="15">
        <v>570</v>
      </c>
      <c r="C51" s="37" t="s">
        <v>36</v>
      </c>
      <c r="E51" s="15"/>
      <c r="F51" s="38">
        <v>34853.371896028497</v>
      </c>
      <c r="I51" s="15"/>
      <c r="L51" s="15"/>
    </row>
    <row r="52" spans="1:12" x14ac:dyDescent="0.2">
      <c r="A52" s="37" t="s">
        <v>35</v>
      </c>
      <c r="B52" s="15">
        <v>593</v>
      </c>
      <c r="C52" s="15">
        <v>42.3</v>
      </c>
      <c r="D52" s="15">
        <v>35.1</v>
      </c>
      <c r="E52" s="24">
        <f>C52*D52</f>
        <v>1484.73</v>
      </c>
      <c r="F52" s="38">
        <v>26990</v>
      </c>
      <c r="I52" s="15"/>
      <c r="L52" s="15"/>
    </row>
    <row r="53" spans="1:12" x14ac:dyDescent="0.2">
      <c r="A53" s="37" t="s">
        <v>35</v>
      </c>
      <c r="B53" s="15">
        <v>617</v>
      </c>
      <c r="C53" s="37" t="s">
        <v>36</v>
      </c>
      <c r="E53" s="15"/>
      <c r="F53" s="38">
        <v>35043</v>
      </c>
      <c r="I53" s="15"/>
      <c r="L53" s="15"/>
    </row>
    <row r="54" spans="1:12" x14ac:dyDescent="0.2">
      <c r="A54" s="37" t="s">
        <v>35</v>
      </c>
      <c r="B54" s="15">
        <v>635</v>
      </c>
      <c r="C54" s="15">
        <v>41.9</v>
      </c>
      <c r="D54" s="15">
        <v>35.200000000000003</v>
      </c>
      <c r="E54" s="24">
        <f t="shared" ref="E54:E85" si="2">C54*D54</f>
        <v>1474.88</v>
      </c>
      <c r="F54" s="38">
        <v>24348.5183770656</v>
      </c>
      <c r="I54" s="15"/>
      <c r="L54" s="15"/>
    </row>
    <row r="55" spans="1:12" x14ac:dyDescent="0.2">
      <c r="A55" s="37" t="s">
        <v>35</v>
      </c>
      <c r="B55" s="15">
        <v>649</v>
      </c>
      <c r="C55" s="15">
        <v>42.3</v>
      </c>
      <c r="D55" s="15">
        <v>37.6</v>
      </c>
      <c r="E55" s="24">
        <f t="shared" si="2"/>
        <v>1590.48</v>
      </c>
      <c r="F55" s="40" t="s">
        <v>125</v>
      </c>
      <c r="I55" s="15"/>
      <c r="L55" s="15"/>
    </row>
    <row r="56" spans="1:12" x14ac:dyDescent="0.2">
      <c r="A56" s="37" t="s">
        <v>35</v>
      </c>
      <c r="B56" s="15">
        <v>678</v>
      </c>
      <c r="C56" s="15">
        <v>43.2</v>
      </c>
      <c r="D56" s="15">
        <v>38.1</v>
      </c>
      <c r="E56" s="24">
        <f t="shared" si="2"/>
        <v>1645.92</v>
      </c>
      <c r="F56" s="38">
        <v>32614</v>
      </c>
      <c r="I56" s="15"/>
      <c r="L56" s="15"/>
    </row>
    <row r="57" spans="1:12" x14ac:dyDescent="0.2">
      <c r="A57" s="37" t="s">
        <v>35</v>
      </c>
      <c r="B57" s="15">
        <v>719</v>
      </c>
      <c r="C57" s="15">
        <v>43.1</v>
      </c>
      <c r="D57" s="15">
        <v>38</v>
      </c>
      <c r="E57" s="24">
        <f t="shared" si="2"/>
        <v>1637.8</v>
      </c>
      <c r="F57" s="38">
        <v>43146.994856476696</v>
      </c>
      <c r="I57" s="15"/>
      <c r="L57" s="15"/>
    </row>
    <row r="58" spans="1:12" x14ac:dyDescent="0.2">
      <c r="A58" s="37" t="s">
        <v>92</v>
      </c>
      <c r="B58" s="15">
        <v>-18</v>
      </c>
      <c r="C58" s="15">
        <v>57</v>
      </c>
      <c r="D58" s="15">
        <v>33.1</v>
      </c>
      <c r="E58" s="24">
        <f t="shared" si="2"/>
        <v>1886.7</v>
      </c>
      <c r="I58" s="15"/>
      <c r="L58" s="15"/>
    </row>
    <row r="59" spans="1:12" x14ac:dyDescent="0.2">
      <c r="A59" s="37" t="s">
        <v>92</v>
      </c>
      <c r="B59" s="15">
        <v>45</v>
      </c>
      <c r="C59" s="15">
        <v>52.1</v>
      </c>
      <c r="D59" s="15">
        <v>34.9</v>
      </c>
      <c r="E59" s="24">
        <f t="shared" si="2"/>
        <v>1818.29</v>
      </c>
      <c r="I59" s="15"/>
      <c r="L59" s="15"/>
    </row>
    <row r="60" spans="1:12" x14ac:dyDescent="0.2">
      <c r="A60" s="37" t="s">
        <v>92</v>
      </c>
      <c r="B60" s="15">
        <v>91</v>
      </c>
      <c r="C60" s="15">
        <v>56</v>
      </c>
      <c r="D60" s="15">
        <v>48.1</v>
      </c>
      <c r="E60" s="24">
        <f t="shared" si="2"/>
        <v>2693.6</v>
      </c>
      <c r="I60" s="15"/>
      <c r="L60" s="15"/>
    </row>
    <row r="61" spans="1:12" x14ac:dyDescent="0.2">
      <c r="A61" s="37" t="s">
        <v>34</v>
      </c>
      <c r="B61" s="15">
        <v>-6</v>
      </c>
      <c r="C61" s="15">
        <v>19.899999999999999</v>
      </c>
      <c r="D61" s="15">
        <v>9.6999999999999993</v>
      </c>
      <c r="E61" s="24">
        <f t="shared" si="2"/>
        <v>193.02999999999997</v>
      </c>
      <c r="F61" s="38">
        <v>2362.7045455276898</v>
      </c>
      <c r="I61" s="15"/>
      <c r="L61" s="15"/>
    </row>
    <row r="62" spans="1:12" x14ac:dyDescent="0.2">
      <c r="A62" s="37" t="s">
        <v>34</v>
      </c>
      <c r="B62" s="15">
        <v>43</v>
      </c>
      <c r="C62" s="15">
        <v>22.8</v>
      </c>
      <c r="D62" s="15">
        <v>9.4</v>
      </c>
      <c r="E62" s="24">
        <f t="shared" si="2"/>
        <v>214.32000000000002</v>
      </c>
      <c r="F62" s="38">
        <v>2401.7158578634198</v>
      </c>
      <c r="I62" s="15"/>
      <c r="L62" s="15"/>
    </row>
    <row r="63" spans="1:12" x14ac:dyDescent="0.2">
      <c r="A63" s="37" t="s">
        <v>34</v>
      </c>
      <c r="B63" s="32">
        <v>85</v>
      </c>
      <c r="C63" s="15">
        <v>22.5</v>
      </c>
      <c r="D63" s="15">
        <v>9</v>
      </c>
      <c r="E63" s="24">
        <f t="shared" si="2"/>
        <v>202.5</v>
      </c>
      <c r="F63" s="38">
        <v>2694.9033207595298</v>
      </c>
      <c r="I63" s="15"/>
      <c r="L63" s="15"/>
    </row>
    <row r="64" spans="1:12" x14ac:dyDescent="0.2">
      <c r="A64" s="37" t="s">
        <v>34</v>
      </c>
      <c r="B64" s="15">
        <v>127</v>
      </c>
      <c r="C64" s="15">
        <v>24.3</v>
      </c>
      <c r="D64" s="15">
        <v>9.4</v>
      </c>
      <c r="E64" s="24">
        <f t="shared" si="2"/>
        <v>228.42000000000002</v>
      </c>
      <c r="F64" s="38">
        <v>2630.95383998751</v>
      </c>
      <c r="I64" s="15"/>
      <c r="L64" s="15"/>
    </row>
    <row r="65" spans="1:13" x14ac:dyDescent="0.2">
      <c r="A65" s="37" t="s">
        <v>34</v>
      </c>
      <c r="B65" s="15">
        <v>172</v>
      </c>
      <c r="C65" s="15">
        <v>24.5</v>
      </c>
      <c r="D65" s="15">
        <v>9.6999999999999993</v>
      </c>
      <c r="E65" s="24">
        <f t="shared" si="2"/>
        <v>237.64999999999998</v>
      </c>
      <c r="F65" s="38">
        <v>3805.5764586329401</v>
      </c>
      <c r="I65" s="15"/>
      <c r="L65" s="15"/>
    </row>
    <row r="66" spans="1:13" x14ac:dyDescent="0.2">
      <c r="A66" s="37" t="s">
        <v>34</v>
      </c>
      <c r="B66" s="15">
        <v>211</v>
      </c>
      <c r="C66" s="15">
        <v>23.8</v>
      </c>
      <c r="D66" s="15">
        <v>9.6999999999999993</v>
      </c>
      <c r="E66" s="24">
        <f t="shared" si="2"/>
        <v>230.85999999999999</v>
      </c>
      <c r="F66" s="38">
        <v>4773</v>
      </c>
      <c r="I66" s="15"/>
      <c r="L66" s="15"/>
    </row>
    <row r="67" spans="1:13" x14ac:dyDescent="0.2">
      <c r="A67" s="37" t="s">
        <v>34</v>
      </c>
      <c r="B67" s="15">
        <v>256</v>
      </c>
      <c r="C67" s="15">
        <v>22.7</v>
      </c>
      <c r="D67" s="15">
        <v>10.5</v>
      </c>
      <c r="E67" s="24">
        <f t="shared" si="2"/>
        <v>238.35</v>
      </c>
      <c r="F67" s="38">
        <v>5274.7081873416901</v>
      </c>
      <c r="I67" s="15"/>
      <c r="L67" s="15"/>
    </row>
    <row r="68" spans="1:13" x14ac:dyDescent="0.2">
      <c r="A68" s="37" t="s">
        <v>34</v>
      </c>
      <c r="B68" s="15">
        <v>295</v>
      </c>
      <c r="C68" s="15">
        <v>22.6</v>
      </c>
      <c r="D68" s="15">
        <v>12.3</v>
      </c>
      <c r="E68" s="24">
        <f t="shared" si="2"/>
        <v>277.98</v>
      </c>
      <c r="F68" s="38">
        <v>4817.2855192422803</v>
      </c>
    </row>
    <row r="69" spans="1:13" x14ac:dyDescent="0.2">
      <c r="A69" s="37" t="s">
        <v>33</v>
      </c>
      <c r="B69" s="15">
        <v>-3</v>
      </c>
      <c r="C69" s="15">
        <v>0</v>
      </c>
      <c r="D69" s="15">
        <v>0</v>
      </c>
      <c r="E69" s="24">
        <f t="shared" si="2"/>
        <v>0</v>
      </c>
      <c r="F69" s="38">
        <v>11825.5615234375</v>
      </c>
      <c r="G69" s="15" t="s">
        <v>120</v>
      </c>
      <c r="M69" s="15" t="s">
        <v>22</v>
      </c>
    </row>
    <row r="70" spans="1:13" x14ac:dyDescent="0.2">
      <c r="A70" s="37" t="s">
        <v>33</v>
      </c>
      <c r="B70" s="32">
        <v>44</v>
      </c>
      <c r="C70" s="15">
        <v>0</v>
      </c>
      <c r="D70" s="15">
        <v>0</v>
      </c>
      <c r="E70" s="24">
        <f t="shared" si="2"/>
        <v>0</v>
      </c>
      <c r="F70" s="38">
        <v>15631.6757202148</v>
      </c>
      <c r="G70" s="15" t="s">
        <v>120</v>
      </c>
      <c r="M70" s="15" t="s">
        <v>25</v>
      </c>
    </row>
    <row r="71" spans="1:13" x14ac:dyDescent="0.2">
      <c r="A71" s="37" t="s">
        <v>33</v>
      </c>
      <c r="B71" s="15">
        <v>86</v>
      </c>
      <c r="C71" s="15">
        <v>0</v>
      </c>
      <c r="D71" s="15">
        <v>0</v>
      </c>
      <c r="E71" s="24">
        <f t="shared" si="2"/>
        <v>0</v>
      </c>
      <c r="F71" s="38">
        <v>19050.579093933098</v>
      </c>
      <c r="G71" s="15" t="s">
        <v>120</v>
      </c>
      <c r="M71" s="15" t="s">
        <v>25</v>
      </c>
    </row>
    <row r="72" spans="1:13" x14ac:dyDescent="0.2">
      <c r="A72" s="37" t="s">
        <v>33</v>
      </c>
      <c r="B72" s="15">
        <v>146</v>
      </c>
      <c r="C72" s="15">
        <v>0</v>
      </c>
      <c r="D72" s="15">
        <v>0</v>
      </c>
      <c r="E72" s="24">
        <f t="shared" si="2"/>
        <v>0</v>
      </c>
      <c r="F72" s="38">
        <v>20995.284975558501</v>
      </c>
      <c r="G72" s="15" t="s">
        <v>120</v>
      </c>
      <c r="M72" s="15" t="s">
        <v>25</v>
      </c>
    </row>
    <row r="73" spans="1:13" x14ac:dyDescent="0.2">
      <c r="A73" s="37" t="s">
        <v>33</v>
      </c>
      <c r="B73" s="15">
        <v>213</v>
      </c>
      <c r="C73" s="15">
        <v>0</v>
      </c>
      <c r="D73" s="15">
        <v>0</v>
      </c>
      <c r="E73" s="24">
        <f t="shared" si="2"/>
        <v>0</v>
      </c>
      <c r="F73" s="38">
        <v>32182</v>
      </c>
      <c r="G73" s="15" t="s">
        <v>120</v>
      </c>
      <c r="M73" s="15" t="s">
        <v>25</v>
      </c>
    </row>
    <row r="74" spans="1:13" x14ac:dyDescent="0.2">
      <c r="A74" s="37" t="s">
        <v>88</v>
      </c>
      <c r="B74" s="15">
        <v>-7</v>
      </c>
      <c r="C74" s="15">
        <v>26.8</v>
      </c>
      <c r="D74" s="15">
        <v>20.6</v>
      </c>
      <c r="E74" s="24">
        <f t="shared" si="2"/>
        <v>552.08000000000004</v>
      </c>
    </row>
    <row r="75" spans="1:13" x14ac:dyDescent="0.2">
      <c r="A75" s="37" t="s">
        <v>88</v>
      </c>
      <c r="B75" s="32">
        <v>40</v>
      </c>
      <c r="C75" s="15">
        <v>26.5</v>
      </c>
      <c r="D75" s="15">
        <v>21</v>
      </c>
      <c r="E75" s="24">
        <f t="shared" si="2"/>
        <v>556.5</v>
      </c>
    </row>
    <row r="76" spans="1:13" x14ac:dyDescent="0.2">
      <c r="A76" s="37" t="s">
        <v>88</v>
      </c>
      <c r="B76" s="15">
        <v>82</v>
      </c>
      <c r="C76" s="15">
        <v>28.5</v>
      </c>
      <c r="D76" s="15">
        <v>23.9</v>
      </c>
      <c r="E76" s="24">
        <f t="shared" si="2"/>
        <v>681.15</v>
      </c>
    </row>
    <row r="77" spans="1:13" x14ac:dyDescent="0.2">
      <c r="A77" s="37" t="s">
        <v>88</v>
      </c>
      <c r="B77" s="15">
        <v>124</v>
      </c>
      <c r="C77" s="15">
        <v>31.2</v>
      </c>
      <c r="D77" s="15">
        <v>26.2</v>
      </c>
      <c r="E77" s="24">
        <f t="shared" si="2"/>
        <v>817.43999999999994</v>
      </c>
    </row>
    <row r="78" spans="1:13" x14ac:dyDescent="0.2">
      <c r="A78" s="37" t="s">
        <v>32</v>
      </c>
      <c r="B78" s="15">
        <v>3</v>
      </c>
      <c r="C78" s="15">
        <v>16</v>
      </c>
      <c r="D78" s="15">
        <v>13.5</v>
      </c>
      <c r="E78" s="24">
        <f t="shared" si="2"/>
        <v>216</v>
      </c>
      <c r="F78" s="38">
        <v>10962.0154687166</v>
      </c>
      <c r="G78" s="15">
        <v>26</v>
      </c>
      <c r="H78" s="15">
        <v>19.899999999999999</v>
      </c>
      <c r="I78" s="24">
        <f>G78*H78</f>
        <v>517.4</v>
      </c>
      <c r="J78" s="15">
        <v>18.600000000000001</v>
      </c>
      <c r="K78" s="15">
        <v>12.2</v>
      </c>
      <c r="L78" s="24">
        <f>J78*K78</f>
        <v>226.92000000000002</v>
      </c>
    </row>
    <row r="79" spans="1:13" x14ac:dyDescent="0.2">
      <c r="A79" s="37" t="s">
        <v>32</v>
      </c>
      <c r="B79" s="32">
        <v>55</v>
      </c>
      <c r="C79" s="15">
        <v>16.8</v>
      </c>
      <c r="D79" s="15">
        <v>13.5</v>
      </c>
      <c r="E79" s="24">
        <f t="shared" si="2"/>
        <v>226.8</v>
      </c>
      <c r="F79" s="38">
        <v>28618.4240887165</v>
      </c>
      <c r="G79" s="15">
        <v>34.700000000000003</v>
      </c>
      <c r="H79" s="15">
        <v>29.1</v>
      </c>
      <c r="I79" s="24">
        <f>G79*H79</f>
        <v>1009.7700000000001</v>
      </c>
      <c r="J79" s="15">
        <v>18.8</v>
      </c>
      <c r="K79" s="15">
        <v>12.7</v>
      </c>
      <c r="L79" s="24">
        <f>J79*K79</f>
        <v>238.76</v>
      </c>
    </row>
    <row r="80" spans="1:13" x14ac:dyDescent="0.2">
      <c r="A80" s="37" t="s">
        <v>31</v>
      </c>
      <c r="B80" s="15">
        <v>-10</v>
      </c>
      <c r="C80" s="15">
        <v>10.199999999999999</v>
      </c>
      <c r="D80" s="15">
        <v>7.5</v>
      </c>
      <c r="E80" s="24">
        <f t="shared" si="2"/>
        <v>76.5</v>
      </c>
      <c r="F80" s="38">
        <v>673.790217518806</v>
      </c>
    </row>
    <row r="81" spans="1:13" x14ac:dyDescent="0.2">
      <c r="A81" s="37" t="s">
        <v>31</v>
      </c>
      <c r="B81" s="15">
        <v>42</v>
      </c>
      <c r="C81" s="15">
        <v>9.3000000000000007</v>
      </c>
      <c r="D81" s="15">
        <v>6.8</v>
      </c>
      <c r="E81" s="24">
        <f t="shared" si="2"/>
        <v>63.24</v>
      </c>
      <c r="F81" s="38">
        <v>902.17500114440895</v>
      </c>
      <c r="M81" s="15" t="s">
        <v>20</v>
      </c>
    </row>
    <row r="82" spans="1:13" x14ac:dyDescent="0.2">
      <c r="A82" s="37" t="s">
        <v>31</v>
      </c>
      <c r="B82" s="32">
        <v>84</v>
      </c>
      <c r="C82" s="15">
        <v>9.3000000000000007</v>
      </c>
      <c r="D82" s="15">
        <v>5.9</v>
      </c>
      <c r="E82" s="24">
        <f t="shared" si="2"/>
        <v>54.870000000000005</v>
      </c>
      <c r="F82" s="38">
        <v>14309.9856267869</v>
      </c>
      <c r="M82" s="15" t="s">
        <v>20</v>
      </c>
    </row>
    <row r="83" spans="1:13" x14ac:dyDescent="0.2">
      <c r="A83" s="37" t="s">
        <v>30</v>
      </c>
      <c r="B83" s="15">
        <v>-7</v>
      </c>
      <c r="C83" s="15">
        <v>32.200000000000003</v>
      </c>
      <c r="D83" s="15">
        <v>24.1</v>
      </c>
      <c r="E83" s="24">
        <f t="shared" si="2"/>
        <v>776.0200000000001</v>
      </c>
      <c r="F83" s="38">
        <v>13075.0902097821</v>
      </c>
      <c r="G83" s="15">
        <v>29.5</v>
      </c>
      <c r="H83" s="15">
        <v>13.3</v>
      </c>
      <c r="I83" s="24">
        <f>G83*H83</f>
        <v>392.35</v>
      </c>
    </row>
    <row r="84" spans="1:13" x14ac:dyDescent="0.2">
      <c r="A84" s="37" t="s">
        <v>30</v>
      </c>
      <c r="B84" s="15">
        <v>103</v>
      </c>
      <c r="C84" s="15">
        <v>35</v>
      </c>
      <c r="D84" s="15">
        <v>24.1</v>
      </c>
      <c r="E84" s="24">
        <f t="shared" si="2"/>
        <v>843.5</v>
      </c>
      <c r="F84" s="38">
        <v>17200</v>
      </c>
      <c r="G84" s="15">
        <v>27.6</v>
      </c>
      <c r="H84" s="15">
        <v>14.9</v>
      </c>
      <c r="I84" s="24">
        <f>G84*H84</f>
        <v>411.24</v>
      </c>
    </row>
    <row r="85" spans="1:13" x14ac:dyDescent="0.2">
      <c r="A85" s="37" t="s">
        <v>30</v>
      </c>
      <c r="B85" s="32">
        <v>145</v>
      </c>
      <c r="C85" s="15">
        <v>35.200000000000003</v>
      </c>
      <c r="D85" s="15">
        <v>24.1</v>
      </c>
      <c r="E85" s="24">
        <f t="shared" si="2"/>
        <v>848.32000000000016</v>
      </c>
      <c r="F85" s="38">
        <v>22829</v>
      </c>
      <c r="G85" s="15">
        <v>27.3</v>
      </c>
      <c r="H85" s="15">
        <v>14.8</v>
      </c>
      <c r="I85" s="24">
        <f>G85*H85</f>
        <v>404.04</v>
      </c>
    </row>
    <row r="86" spans="1:13" x14ac:dyDescent="0.2">
      <c r="A86" s="37" t="s">
        <v>119</v>
      </c>
      <c r="B86" s="15">
        <v>-9</v>
      </c>
      <c r="C86" s="15">
        <v>14</v>
      </c>
      <c r="D86" s="15">
        <v>10</v>
      </c>
      <c r="E86" s="24">
        <f t="shared" ref="E86:E117" si="3">C86*D86</f>
        <v>140</v>
      </c>
    </row>
    <row r="87" spans="1:13" x14ac:dyDescent="0.2">
      <c r="A87" s="37" t="s">
        <v>119</v>
      </c>
      <c r="B87" s="15">
        <v>42</v>
      </c>
      <c r="C87" s="15">
        <v>13.5</v>
      </c>
      <c r="D87" s="15">
        <v>8.15</v>
      </c>
      <c r="E87" s="24">
        <f t="shared" si="3"/>
        <v>110.02500000000001</v>
      </c>
    </row>
    <row r="88" spans="1:13" x14ac:dyDescent="0.2">
      <c r="A88" s="37" t="s">
        <v>119</v>
      </c>
      <c r="B88" s="15">
        <v>84</v>
      </c>
      <c r="C88" s="15">
        <v>14</v>
      </c>
      <c r="D88" s="15">
        <v>8.1999999999999993</v>
      </c>
      <c r="E88" s="24">
        <f t="shared" si="3"/>
        <v>114.79999999999998</v>
      </c>
    </row>
    <row r="89" spans="1:13" x14ac:dyDescent="0.2">
      <c r="A89" s="37" t="s">
        <v>119</v>
      </c>
      <c r="B89" s="15">
        <v>125</v>
      </c>
      <c r="C89" s="15">
        <v>15.5</v>
      </c>
      <c r="D89" s="15">
        <v>8.9</v>
      </c>
      <c r="E89" s="24">
        <f t="shared" si="3"/>
        <v>137.95000000000002</v>
      </c>
    </row>
    <row r="90" spans="1:13" x14ac:dyDescent="0.2">
      <c r="A90" s="37" t="s">
        <v>119</v>
      </c>
      <c r="B90" s="15">
        <v>168</v>
      </c>
      <c r="C90" s="15">
        <v>15</v>
      </c>
      <c r="D90" s="15">
        <v>10.7</v>
      </c>
      <c r="E90" s="24">
        <f t="shared" si="3"/>
        <v>160.5</v>
      </c>
    </row>
    <row r="91" spans="1:13" x14ac:dyDescent="0.2">
      <c r="A91" s="37" t="s">
        <v>119</v>
      </c>
      <c r="B91" s="15">
        <v>210</v>
      </c>
      <c r="C91" s="15">
        <v>12.6</v>
      </c>
      <c r="D91" s="15">
        <v>9.93</v>
      </c>
      <c r="E91" s="24">
        <f t="shared" si="3"/>
        <v>125.11799999999999</v>
      </c>
    </row>
    <row r="92" spans="1:13" x14ac:dyDescent="0.2">
      <c r="A92" s="37" t="s">
        <v>119</v>
      </c>
      <c r="B92" s="15">
        <v>252</v>
      </c>
      <c r="C92" s="15">
        <v>12.8</v>
      </c>
      <c r="D92" s="15">
        <v>9.4499999999999993</v>
      </c>
      <c r="E92" s="24">
        <f t="shared" si="3"/>
        <v>120.96</v>
      </c>
    </row>
    <row r="93" spans="1:13" x14ac:dyDescent="0.2">
      <c r="A93" s="37" t="s">
        <v>119</v>
      </c>
      <c r="B93" s="15">
        <v>294</v>
      </c>
      <c r="C93" s="15">
        <v>14.7</v>
      </c>
      <c r="D93" s="15">
        <v>7.67</v>
      </c>
      <c r="E93" s="24">
        <f t="shared" si="3"/>
        <v>112.749</v>
      </c>
    </row>
    <row r="94" spans="1:13" x14ac:dyDescent="0.2">
      <c r="A94" s="37" t="s">
        <v>119</v>
      </c>
      <c r="B94" s="15">
        <v>336</v>
      </c>
      <c r="C94" s="15">
        <v>14.9</v>
      </c>
      <c r="D94" s="15">
        <v>10.3</v>
      </c>
      <c r="E94" s="24">
        <f t="shared" si="3"/>
        <v>153.47000000000003</v>
      </c>
    </row>
    <row r="95" spans="1:13" x14ac:dyDescent="0.2">
      <c r="A95" s="37" t="s">
        <v>119</v>
      </c>
      <c r="B95" s="15">
        <v>378</v>
      </c>
      <c r="C95" s="15">
        <v>15.3</v>
      </c>
      <c r="D95" s="15">
        <v>9.6</v>
      </c>
      <c r="E95" s="24">
        <f t="shared" si="3"/>
        <v>146.88</v>
      </c>
    </row>
    <row r="96" spans="1:13" x14ac:dyDescent="0.2">
      <c r="A96" s="37" t="s">
        <v>119</v>
      </c>
      <c r="B96" s="15">
        <v>434</v>
      </c>
      <c r="C96" s="15">
        <v>15.1</v>
      </c>
      <c r="D96" s="15">
        <v>10.199999999999999</v>
      </c>
      <c r="E96" s="24">
        <f t="shared" si="3"/>
        <v>154.01999999999998</v>
      </c>
    </row>
    <row r="97" spans="1:13" x14ac:dyDescent="0.2">
      <c r="A97" s="37" t="s">
        <v>29</v>
      </c>
      <c r="B97" s="15">
        <v>-5</v>
      </c>
      <c r="C97" s="15">
        <v>61.9</v>
      </c>
      <c r="D97" s="15">
        <v>42.4</v>
      </c>
      <c r="E97" s="24">
        <f t="shared" si="3"/>
        <v>2624.56</v>
      </c>
      <c r="F97" s="38">
        <v>40585</v>
      </c>
      <c r="M97" s="15" t="s">
        <v>22</v>
      </c>
    </row>
    <row r="98" spans="1:13" x14ac:dyDescent="0.2">
      <c r="A98" s="37" t="s">
        <v>29</v>
      </c>
      <c r="B98" s="32">
        <v>44</v>
      </c>
      <c r="C98" s="15">
        <v>62.5</v>
      </c>
      <c r="D98" s="15">
        <v>42.5</v>
      </c>
      <c r="E98" s="24">
        <f t="shared" si="3"/>
        <v>2656.25</v>
      </c>
      <c r="F98" s="38">
        <v>50702.998003005901</v>
      </c>
      <c r="M98" s="15" t="s">
        <v>25</v>
      </c>
    </row>
    <row r="99" spans="1:13" x14ac:dyDescent="0.2">
      <c r="A99" s="37" t="s">
        <v>29</v>
      </c>
      <c r="B99" s="15">
        <v>93</v>
      </c>
      <c r="C99" s="15">
        <v>62</v>
      </c>
      <c r="D99" s="15">
        <v>45.2</v>
      </c>
      <c r="E99" s="24">
        <f t="shared" si="3"/>
        <v>2802.4</v>
      </c>
      <c r="F99" s="38">
        <v>47397.8549063354</v>
      </c>
      <c r="M99" s="15" t="s">
        <v>25</v>
      </c>
    </row>
    <row r="100" spans="1:13" x14ac:dyDescent="0.2">
      <c r="A100" s="37" t="s">
        <v>29</v>
      </c>
      <c r="B100" s="15">
        <v>143</v>
      </c>
      <c r="C100" s="15">
        <v>63.7</v>
      </c>
      <c r="D100" s="15">
        <v>47.8</v>
      </c>
      <c r="E100" s="24">
        <f t="shared" si="3"/>
        <v>3044.86</v>
      </c>
      <c r="F100" s="38">
        <v>48934.224661111803</v>
      </c>
      <c r="M100" s="15" t="s">
        <v>25</v>
      </c>
    </row>
    <row r="101" spans="1:13" x14ac:dyDescent="0.2">
      <c r="A101" s="37" t="s">
        <v>29</v>
      </c>
      <c r="B101" s="15">
        <v>184</v>
      </c>
      <c r="C101" s="15">
        <v>64.400000000000006</v>
      </c>
      <c r="D101" s="15">
        <v>43.9</v>
      </c>
      <c r="E101" s="24">
        <f t="shared" si="3"/>
        <v>2827.1600000000003</v>
      </c>
      <c r="F101" s="38">
        <v>49521.910616070003</v>
      </c>
      <c r="M101" s="15" t="s">
        <v>25</v>
      </c>
    </row>
    <row r="102" spans="1:13" x14ac:dyDescent="0.2">
      <c r="A102" s="37" t="s">
        <v>29</v>
      </c>
      <c r="B102" s="15">
        <v>226</v>
      </c>
      <c r="C102" s="15">
        <v>64.599999999999994</v>
      </c>
      <c r="D102" s="15">
        <v>43.7</v>
      </c>
      <c r="E102" s="24">
        <f t="shared" si="3"/>
        <v>2823.02</v>
      </c>
      <c r="F102" s="38">
        <v>44266</v>
      </c>
      <c r="M102" s="15" t="s">
        <v>25</v>
      </c>
    </row>
    <row r="103" spans="1:13" x14ac:dyDescent="0.2">
      <c r="A103" s="37" t="s">
        <v>29</v>
      </c>
      <c r="B103" s="15">
        <v>268</v>
      </c>
      <c r="C103" s="15">
        <v>63.9</v>
      </c>
      <c r="D103" s="15">
        <v>44.4</v>
      </c>
      <c r="E103" s="24">
        <f t="shared" si="3"/>
        <v>2837.16</v>
      </c>
      <c r="F103" s="38">
        <v>54536.761512637102</v>
      </c>
      <c r="M103" s="15" t="s">
        <v>25</v>
      </c>
    </row>
    <row r="104" spans="1:13" x14ac:dyDescent="0.2">
      <c r="A104" s="37" t="s">
        <v>29</v>
      </c>
      <c r="B104" s="15">
        <v>317</v>
      </c>
      <c r="C104" s="15">
        <v>63.9</v>
      </c>
      <c r="D104" s="15">
        <v>43.3</v>
      </c>
      <c r="E104" s="24">
        <f t="shared" si="3"/>
        <v>2766.87</v>
      </c>
      <c r="F104" s="38">
        <v>50790</v>
      </c>
      <c r="M104" s="15" t="s">
        <v>25</v>
      </c>
    </row>
    <row r="105" spans="1:13" x14ac:dyDescent="0.2">
      <c r="A105" s="37" t="s">
        <v>28</v>
      </c>
      <c r="B105" s="15">
        <v>-6</v>
      </c>
      <c r="C105" s="15">
        <v>33.700000000000003</v>
      </c>
      <c r="D105" s="15">
        <v>24.8</v>
      </c>
      <c r="E105" s="24">
        <f t="shared" si="3"/>
        <v>835.7600000000001</v>
      </c>
      <c r="F105" s="38">
        <v>12090</v>
      </c>
    </row>
    <row r="106" spans="1:13" x14ac:dyDescent="0.2">
      <c r="A106" s="37" t="s">
        <v>28</v>
      </c>
      <c r="B106" s="15">
        <v>43</v>
      </c>
      <c r="C106" s="15">
        <v>34.9</v>
      </c>
      <c r="D106" s="15">
        <v>24.8</v>
      </c>
      <c r="E106" s="24">
        <f t="shared" si="3"/>
        <v>865.52</v>
      </c>
      <c r="F106" s="38">
        <v>13414.083594083701</v>
      </c>
    </row>
    <row r="107" spans="1:13" x14ac:dyDescent="0.2">
      <c r="A107" s="37" t="s">
        <v>28</v>
      </c>
      <c r="B107" s="32">
        <v>85</v>
      </c>
      <c r="C107" s="15">
        <v>34.1</v>
      </c>
      <c r="D107" s="15">
        <v>24.8</v>
      </c>
      <c r="E107" s="24">
        <f t="shared" si="3"/>
        <v>845.68000000000006</v>
      </c>
      <c r="F107" s="38">
        <v>13229.0346420407</v>
      </c>
    </row>
    <row r="108" spans="1:13" x14ac:dyDescent="0.2">
      <c r="A108" s="37" t="s">
        <v>28</v>
      </c>
      <c r="B108" s="15">
        <v>134</v>
      </c>
      <c r="C108" s="15">
        <v>37.5</v>
      </c>
      <c r="D108" s="15">
        <v>25.6</v>
      </c>
      <c r="E108" s="24">
        <f t="shared" si="3"/>
        <v>960</v>
      </c>
      <c r="F108" s="38">
        <v>15344.52319476</v>
      </c>
    </row>
    <row r="109" spans="1:13" x14ac:dyDescent="0.2">
      <c r="A109" s="37" t="s">
        <v>28</v>
      </c>
      <c r="B109" s="15">
        <v>176</v>
      </c>
      <c r="C109" s="15">
        <v>36.6</v>
      </c>
      <c r="D109" s="15">
        <v>28</v>
      </c>
      <c r="E109" s="24">
        <f t="shared" si="3"/>
        <v>1024.8</v>
      </c>
      <c r="F109" s="38">
        <v>17831.757727295098</v>
      </c>
    </row>
    <row r="110" spans="1:13" x14ac:dyDescent="0.2">
      <c r="A110" s="37" t="s">
        <v>28</v>
      </c>
      <c r="B110" s="15">
        <v>218</v>
      </c>
      <c r="C110" s="15">
        <v>38.700000000000003</v>
      </c>
      <c r="D110" s="15">
        <v>26.2</v>
      </c>
      <c r="E110" s="24">
        <f t="shared" si="3"/>
        <v>1013.94</v>
      </c>
      <c r="F110" s="38">
        <v>17488.8936870992</v>
      </c>
    </row>
    <row r="111" spans="1:13" x14ac:dyDescent="0.2">
      <c r="A111" s="37" t="s">
        <v>28</v>
      </c>
      <c r="B111" s="15">
        <v>260</v>
      </c>
      <c r="C111" s="15">
        <v>37.6</v>
      </c>
      <c r="D111" s="15">
        <v>26.8</v>
      </c>
      <c r="E111" s="24">
        <f t="shared" si="3"/>
        <v>1007.6800000000001</v>
      </c>
      <c r="F111" s="38">
        <v>24569</v>
      </c>
    </row>
    <row r="112" spans="1:13" x14ac:dyDescent="0.2">
      <c r="A112" s="37" t="s">
        <v>28</v>
      </c>
      <c r="B112" s="15">
        <v>302</v>
      </c>
      <c r="C112" s="15">
        <v>37.9</v>
      </c>
      <c r="D112" s="15">
        <v>27.8</v>
      </c>
      <c r="E112" s="24">
        <f t="shared" si="3"/>
        <v>1053.6199999999999</v>
      </c>
      <c r="F112" s="38">
        <v>20967</v>
      </c>
    </row>
    <row r="113" spans="1:13" x14ac:dyDescent="0.2">
      <c r="A113" s="37" t="s">
        <v>27</v>
      </c>
      <c r="B113" s="15">
        <v>-2</v>
      </c>
      <c r="C113" s="15">
        <v>16.7</v>
      </c>
      <c r="D113" s="15">
        <v>8.8000000000000007</v>
      </c>
      <c r="E113" s="24">
        <f t="shared" si="3"/>
        <v>146.96</v>
      </c>
      <c r="F113" s="38">
        <v>1038.14761930704</v>
      </c>
    </row>
    <row r="114" spans="1:13" x14ac:dyDescent="0.2">
      <c r="A114" s="37" t="s">
        <v>27</v>
      </c>
      <c r="B114" s="15">
        <v>50</v>
      </c>
      <c r="C114" s="15">
        <v>24.8</v>
      </c>
      <c r="D114" s="15">
        <v>14</v>
      </c>
      <c r="E114" s="24">
        <f t="shared" si="3"/>
        <v>347.2</v>
      </c>
      <c r="F114" s="38">
        <v>5022.0965466499301</v>
      </c>
    </row>
    <row r="115" spans="1:13" x14ac:dyDescent="0.2">
      <c r="A115" s="37" t="s">
        <v>27</v>
      </c>
      <c r="B115" s="15">
        <v>99</v>
      </c>
      <c r="C115" s="15">
        <v>36.4</v>
      </c>
      <c r="D115" s="15">
        <v>20.5</v>
      </c>
      <c r="E115" s="24">
        <f t="shared" si="3"/>
        <v>746.19999999999993</v>
      </c>
      <c r="F115" s="38">
        <v>11100.649990946</v>
      </c>
    </row>
    <row r="116" spans="1:13" x14ac:dyDescent="0.2">
      <c r="A116" s="37" t="s">
        <v>117</v>
      </c>
      <c r="B116" s="15">
        <v>-8</v>
      </c>
      <c r="C116" s="15">
        <v>81</v>
      </c>
      <c r="D116" s="15">
        <v>70</v>
      </c>
      <c r="E116" s="24">
        <f t="shared" si="3"/>
        <v>5670</v>
      </c>
      <c r="G116" s="15" t="s">
        <v>118</v>
      </c>
    </row>
    <row r="117" spans="1:13" x14ac:dyDescent="0.2">
      <c r="A117" s="37" t="s">
        <v>117</v>
      </c>
      <c r="B117" s="32">
        <v>42</v>
      </c>
      <c r="C117" s="15">
        <v>88.5</v>
      </c>
      <c r="D117" s="15">
        <v>74.5</v>
      </c>
      <c r="E117" s="24">
        <f t="shared" si="3"/>
        <v>6593.25</v>
      </c>
      <c r="G117" s="47" t="s">
        <v>130</v>
      </c>
    </row>
    <row r="118" spans="1:13" x14ac:dyDescent="0.2">
      <c r="A118" s="37" t="s">
        <v>26</v>
      </c>
      <c r="B118" s="15">
        <v>-5</v>
      </c>
      <c r="C118" s="15">
        <v>30.1</v>
      </c>
      <c r="D118" s="15">
        <v>19.399999999999999</v>
      </c>
      <c r="E118" s="24">
        <f t="shared" ref="E118:E128" si="4">C118*D118</f>
        <v>583.93999999999994</v>
      </c>
      <c r="F118" s="38">
        <v>10815.620422363199</v>
      </c>
      <c r="M118" s="15" t="s">
        <v>22</v>
      </c>
    </row>
    <row r="119" spans="1:13" x14ac:dyDescent="0.2">
      <c r="A119" s="37" t="s">
        <v>26</v>
      </c>
      <c r="B119" s="32">
        <v>44</v>
      </c>
      <c r="C119" s="15">
        <v>30.5</v>
      </c>
      <c r="D119" s="15">
        <v>23.4</v>
      </c>
      <c r="E119" s="24">
        <f t="shared" si="4"/>
        <v>713.69999999999993</v>
      </c>
      <c r="F119" s="38">
        <v>14876.856669425901</v>
      </c>
      <c r="M119" s="15" t="s">
        <v>25</v>
      </c>
    </row>
    <row r="120" spans="1:13" x14ac:dyDescent="0.2">
      <c r="A120" s="37" t="s">
        <v>26</v>
      </c>
      <c r="B120" s="15">
        <v>93</v>
      </c>
      <c r="C120" s="15">
        <v>30</v>
      </c>
      <c r="D120" s="15">
        <v>28</v>
      </c>
      <c r="E120" s="24">
        <f t="shared" si="4"/>
        <v>840</v>
      </c>
      <c r="F120" s="38">
        <v>22207</v>
      </c>
      <c r="M120" s="15" t="s">
        <v>25</v>
      </c>
    </row>
    <row r="121" spans="1:13" x14ac:dyDescent="0.2">
      <c r="A121" s="37" t="s">
        <v>26</v>
      </c>
      <c r="B121" s="15">
        <v>143</v>
      </c>
      <c r="C121" s="15">
        <v>32.799999999999997</v>
      </c>
      <c r="D121" s="15">
        <v>32.700000000000003</v>
      </c>
      <c r="E121" s="24">
        <f t="shared" si="4"/>
        <v>1072.56</v>
      </c>
      <c r="F121" s="38">
        <v>31780.829057216601</v>
      </c>
      <c r="M121" s="15" t="s">
        <v>25</v>
      </c>
    </row>
    <row r="122" spans="1:13" x14ac:dyDescent="0.2">
      <c r="A122" s="37" t="s">
        <v>24</v>
      </c>
      <c r="B122" s="15">
        <v>-15</v>
      </c>
      <c r="C122" s="15">
        <v>56.5</v>
      </c>
      <c r="D122" s="15">
        <v>30.9</v>
      </c>
      <c r="E122" s="24">
        <f t="shared" si="4"/>
        <v>1745.85</v>
      </c>
      <c r="F122" s="38">
        <v>800.97382691502503</v>
      </c>
    </row>
    <row r="123" spans="1:13" x14ac:dyDescent="0.2">
      <c r="A123" s="37" t="s">
        <v>24</v>
      </c>
      <c r="B123" s="15">
        <v>54</v>
      </c>
      <c r="C123" s="15">
        <v>57.4</v>
      </c>
      <c r="D123" s="15">
        <v>31.8</v>
      </c>
      <c r="E123" s="24">
        <f t="shared" si="4"/>
        <v>1825.32</v>
      </c>
      <c r="F123" s="38">
        <v>888.824462890625</v>
      </c>
    </row>
    <row r="124" spans="1:13" x14ac:dyDescent="0.2">
      <c r="A124" s="37" t="s">
        <v>24</v>
      </c>
      <c r="B124" s="15">
        <v>104</v>
      </c>
      <c r="C124" s="15">
        <v>58.5</v>
      </c>
      <c r="D124" s="15">
        <v>30.2</v>
      </c>
      <c r="E124" s="24">
        <f t="shared" si="4"/>
        <v>1766.7</v>
      </c>
      <c r="F124" s="38">
        <v>834.99995023012104</v>
      </c>
    </row>
    <row r="125" spans="1:13" x14ac:dyDescent="0.2">
      <c r="A125" s="37" t="s">
        <v>24</v>
      </c>
      <c r="B125" s="15">
        <v>153</v>
      </c>
      <c r="C125" s="15">
        <v>57.3</v>
      </c>
      <c r="D125" s="15">
        <v>30.1</v>
      </c>
      <c r="E125" s="24">
        <f t="shared" si="4"/>
        <v>1724.73</v>
      </c>
      <c r="F125" s="38">
        <v>1187.9998583793599</v>
      </c>
    </row>
    <row r="126" spans="1:13" x14ac:dyDescent="0.2">
      <c r="A126" s="37" t="s">
        <v>24</v>
      </c>
      <c r="B126" s="15">
        <v>193</v>
      </c>
      <c r="C126" s="15">
        <v>57.2</v>
      </c>
      <c r="D126" s="15">
        <v>29.7</v>
      </c>
      <c r="E126" s="24">
        <f t="shared" si="4"/>
        <v>1698.8400000000001</v>
      </c>
      <c r="F126" s="38">
        <v>1096.9998692274</v>
      </c>
      <c r="G126" s="15">
        <f>(E126-$E122)/$E122*100</f>
        <v>-2.6926711916831207</v>
      </c>
    </row>
    <row r="127" spans="1:13" x14ac:dyDescent="0.2">
      <c r="A127" s="37" t="s">
        <v>24</v>
      </c>
      <c r="B127" s="15">
        <v>244</v>
      </c>
      <c r="C127" s="15">
        <v>58.3</v>
      </c>
      <c r="D127" s="15">
        <v>29</v>
      </c>
      <c r="E127" s="24">
        <f t="shared" si="4"/>
        <v>1690.6999999999998</v>
      </c>
      <c r="F127" s="38">
        <v>1135</v>
      </c>
      <c r="G127" s="15">
        <f>(E127-E122)/E122*100</f>
        <v>-3.1589197239167222</v>
      </c>
    </row>
    <row r="128" spans="1:13" x14ac:dyDescent="0.2">
      <c r="A128" s="37" t="s">
        <v>24</v>
      </c>
      <c r="B128" s="32">
        <v>307</v>
      </c>
      <c r="C128" s="15">
        <v>57.3</v>
      </c>
      <c r="D128" s="15">
        <v>28.8</v>
      </c>
      <c r="E128" s="24">
        <f t="shared" si="4"/>
        <v>1650.24</v>
      </c>
      <c r="F128" s="38">
        <v>1139</v>
      </c>
    </row>
    <row r="129" spans="1:13" x14ac:dyDescent="0.2">
      <c r="A129" s="37" t="s">
        <v>23</v>
      </c>
      <c r="B129" s="15">
        <v>-14</v>
      </c>
      <c r="C129" s="15">
        <v>41.9</v>
      </c>
      <c r="D129" s="15">
        <v>39</v>
      </c>
      <c r="E129" s="24">
        <f t="shared" ref="E129:E145" si="5">C129*D129</f>
        <v>1634.1</v>
      </c>
      <c r="F129" s="38">
        <v>37061.044854670698</v>
      </c>
    </row>
    <row r="130" spans="1:13" x14ac:dyDescent="0.2">
      <c r="A130" s="37" t="s">
        <v>23</v>
      </c>
      <c r="B130" s="32">
        <v>39</v>
      </c>
      <c r="C130" s="15">
        <v>52.1</v>
      </c>
      <c r="D130" s="15">
        <v>41.1</v>
      </c>
      <c r="E130" s="24">
        <f t="shared" si="5"/>
        <v>2141.31</v>
      </c>
      <c r="F130" s="38">
        <v>47594.401064574697</v>
      </c>
    </row>
    <row r="131" spans="1:13" x14ac:dyDescent="0.2">
      <c r="A131" s="37" t="s">
        <v>23</v>
      </c>
      <c r="B131" s="15">
        <v>47</v>
      </c>
      <c r="C131" s="15">
        <v>55.9</v>
      </c>
      <c r="D131" s="15">
        <v>40.200000000000003</v>
      </c>
      <c r="E131" s="24">
        <f t="shared" si="5"/>
        <v>2247.1800000000003</v>
      </c>
      <c r="F131" s="38">
        <v>54621</v>
      </c>
    </row>
    <row r="132" spans="1:13" x14ac:dyDescent="0.2">
      <c r="A132" s="37" t="s">
        <v>21</v>
      </c>
      <c r="B132" s="15">
        <v>-9</v>
      </c>
      <c r="C132" s="15">
        <v>39.9</v>
      </c>
      <c r="D132" s="15">
        <v>20.8</v>
      </c>
      <c r="E132" s="24">
        <f t="shared" si="5"/>
        <v>829.92</v>
      </c>
      <c r="F132" s="38">
        <v>236930</v>
      </c>
      <c r="H132" s="15">
        <f>E133/E132</f>
        <v>1.3196452670136882</v>
      </c>
      <c r="M132" s="15" t="s">
        <v>22</v>
      </c>
    </row>
    <row r="133" spans="1:13" x14ac:dyDescent="0.2">
      <c r="A133" s="37" t="s">
        <v>21</v>
      </c>
      <c r="B133" s="32">
        <v>38</v>
      </c>
      <c r="C133" s="15">
        <v>37</v>
      </c>
      <c r="D133" s="15">
        <v>29.6</v>
      </c>
      <c r="E133" s="24">
        <f t="shared" si="5"/>
        <v>1095.2</v>
      </c>
      <c r="F133" s="38">
        <v>478722</v>
      </c>
      <c r="M133" s="15" t="s">
        <v>20</v>
      </c>
    </row>
    <row r="134" spans="1:13" x14ac:dyDescent="0.2">
      <c r="A134" s="37" t="s">
        <v>19</v>
      </c>
      <c r="B134" s="15">
        <v>-42</v>
      </c>
      <c r="C134" s="15">
        <v>61.5</v>
      </c>
      <c r="D134" s="15">
        <v>37.4</v>
      </c>
      <c r="E134" s="24">
        <f t="shared" si="5"/>
        <v>2300.1</v>
      </c>
      <c r="F134" s="38">
        <v>38470.166015625</v>
      </c>
      <c r="G134" s="15">
        <v>34.5</v>
      </c>
      <c r="H134" s="15">
        <v>31.3</v>
      </c>
      <c r="I134" s="24">
        <f t="shared" ref="I134:I145" si="6">G134*H134</f>
        <v>1079.8500000000001</v>
      </c>
    </row>
    <row r="135" spans="1:13" x14ac:dyDescent="0.2">
      <c r="A135" s="37" t="s">
        <v>19</v>
      </c>
      <c r="B135" s="32">
        <v>32</v>
      </c>
      <c r="C135" s="15">
        <v>55.6</v>
      </c>
      <c r="D135" s="15">
        <v>34.799999999999997</v>
      </c>
      <c r="E135" s="24">
        <f t="shared" si="5"/>
        <v>1934.8799999999999</v>
      </c>
      <c r="F135" s="38">
        <v>39790</v>
      </c>
      <c r="G135" s="15">
        <v>44.7</v>
      </c>
      <c r="H135" s="15">
        <v>35.4</v>
      </c>
      <c r="I135" s="24">
        <f t="shared" si="6"/>
        <v>1582.38</v>
      </c>
    </row>
    <row r="136" spans="1:13" x14ac:dyDescent="0.2">
      <c r="A136" s="37" t="s">
        <v>19</v>
      </c>
      <c r="B136" s="15">
        <v>81</v>
      </c>
      <c r="C136" s="15">
        <v>59.5</v>
      </c>
      <c r="D136" s="15">
        <v>37.700000000000003</v>
      </c>
      <c r="E136" s="24">
        <f t="shared" si="5"/>
        <v>2243.15</v>
      </c>
      <c r="F136" s="38">
        <v>44223.313522338802</v>
      </c>
      <c r="G136" s="15">
        <v>42.4</v>
      </c>
      <c r="H136" s="15">
        <v>40</v>
      </c>
      <c r="I136" s="24">
        <f t="shared" si="6"/>
        <v>1696</v>
      </c>
    </row>
    <row r="137" spans="1:13" x14ac:dyDescent="0.2">
      <c r="A137" s="37" t="s">
        <v>19</v>
      </c>
      <c r="B137" s="15">
        <v>130</v>
      </c>
      <c r="C137" s="15">
        <v>59.4</v>
      </c>
      <c r="D137" s="15">
        <v>39.6</v>
      </c>
      <c r="E137" s="24">
        <f t="shared" si="5"/>
        <v>2352.2400000000002</v>
      </c>
      <c r="F137" s="38">
        <v>48694.2626953125</v>
      </c>
      <c r="G137" s="15">
        <v>43</v>
      </c>
      <c r="H137" s="15">
        <v>36.200000000000003</v>
      </c>
      <c r="I137" s="24">
        <f t="shared" si="6"/>
        <v>1556.6000000000001</v>
      </c>
    </row>
    <row r="138" spans="1:13" x14ac:dyDescent="0.2">
      <c r="A138" s="37" t="s">
        <v>19</v>
      </c>
      <c r="B138" s="15">
        <v>186</v>
      </c>
      <c r="C138" s="15">
        <v>61.9</v>
      </c>
      <c r="D138" s="15">
        <v>39</v>
      </c>
      <c r="E138" s="24">
        <f t="shared" si="5"/>
        <v>2414.1</v>
      </c>
      <c r="F138" s="38">
        <v>51508.9599609375</v>
      </c>
      <c r="G138" s="15">
        <v>44.3</v>
      </c>
      <c r="H138" s="15">
        <v>40.6</v>
      </c>
      <c r="I138" s="24">
        <f t="shared" si="6"/>
        <v>1798.58</v>
      </c>
    </row>
    <row r="139" spans="1:13" x14ac:dyDescent="0.2">
      <c r="A139" s="37" t="s">
        <v>19</v>
      </c>
      <c r="B139" s="15">
        <v>228</v>
      </c>
      <c r="C139" s="15">
        <v>61.3</v>
      </c>
      <c r="D139" s="15">
        <v>39</v>
      </c>
      <c r="E139" s="24">
        <f t="shared" si="5"/>
        <v>2390.6999999999998</v>
      </c>
      <c r="F139" s="38">
        <v>59181.996472477898</v>
      </c>
      <c r="G139" s="15">
        <v>47.5</v>
      </c>
      <c r="H139" s="15">
        <v>45.4</v>
      </c>
      <c r="I139" s="24">
        <f t="shared" si="6"/>
        <v>2156.5</v>
      </c>
    </row>
    <row r="140" spans="1:13" x14ac:dyDescent="0.2">
      <c r="A140" s="37" t="s">
        <v>18</v>
      </c>
      <c r="B140" s="15">
        <v>0</v>
      </c>
      <c r="C140" s="15">
        <v>33.700000000000003</v>
      </c>
      <c r="D140" s="15">
        <v>16.2</v>
      </c>
      <c r="E140" s="24">
        <f t="shared" si="5"/>
        <v>545.94000000000005</v>
      </c>
      <c r="G140" s="15">
        <v>19.899999999999999</v>
      </c>
      <c r="H140" s="15">
        <v>6.9</v>
      </c>
      <c r="I140" s="24">
        <f t="shared" si="6"/>
        <v>137.31</v>
      </c>
    </row>
    <row r="141" spans="1:13" x14ac:dyDescent="0.2">
      <c r="A141" s="37" t="s">
        <v>18</v>
      </c>
      <c r="B141" s="15">
        <v>45</v>
      </c>
      <c r="C141" s="15">
        <v>39.700000000000003</v>
      </c>
      <c r="D141" s="15">
        <v>18.8</v>
      </c>
      <c r="E141" s="24">
        <f t="shared" si="5"/>
        <v>746.36000000000013</v>
      </c>
      <c r="G141" s="15">
        <v>24.6</v>
      </c>
      <c r="H141" s="15">
        <v>11.2</v>
      </c>
      <c r="I141" s="24">
        <f t="shared" si="6"/>
        <v>275.52</v>
      </c>
    </row>
    <row r="142" spans="1:13" x14ac:dyDescent="0.2">
      <c r="A142" s="37" t="s">
        <v>18</v>
      </c>
      <c r="B142" s="32">
        <v>94</v>
      </c>
      <c r="C142" s="15">
        <v>49.2</v>
      </c>
      <c r="D142" s="15">
        <v>23.7</v>
      </c>
      <c r="E142" s="24">
        <f t="shared" si="5"/>
        <v>1166.04</v>
      </c>
      <c r="G142" s="15">
        <v>31.2</v>
      </c>
      <c r="H142" s="15">
        <v>17.100000000000001</v>
      </c>
      <c r="I142" s="24">
        <f t="shared" si="6"/>
        <v>533.52</v>
      </c>
    </row>
    <row r="143" spans="1:13" x14ac:dyDescent="0.2">
      <c r="A143" s="37" t="s">
        <v>17</v>
      </c>
      <c r="B143" s="15">
        <v>0</v>
      </c>
      <c r="C143" s="15">
        <v>19.2</v>
      </c>
      <c r="D143" s="15">
        <v>15.5</v>
      </c>
      <c r="E143" s="24">
        <f t="shared" si="5"/>
        <v>297.59999999999997</v>
      </c>
      <c r="G143" s="15">
        <v>23</v>
      </c>
      <c r="H143" s="15">
        <v>13.2</v>
      </c>
      <c r="I143" s="24">
        <f t="shared" si="6"/>
        <v>303.59999999999997</v>
      </c>
    </row>
    <row r="144" spans="1:13" x14ac:dyDescent="0.2">
      <c r="A144" s="37" t="s">
        <v>17</v>
      </c>
      <c r="B144" s="15">
        <v>52</v>
      </c>
      <c r="C144" s="15">
        <v>27.6</v>
      </c>
      <c r="D144" s="15">
        <v>21.8</v>
      </c>
      <c r="E144" s="24">
        <f t="shared" si="5"/>
        <v>601.68000000000006</v>
      </c>
      <c r="G144" s="15">
        <v>27.8</v>
      </c>
      <c r="H144" s="15">
        <v>17.8</v>
      </c>
      <c r="I144" s="24">
        <f t="shared" si="6"/>
        <v>494.84000000000003</v>
      </c>
    </row>
    <row r="145" spans="1:25" x14ac:dyDescent="0.2">
      <c r="A145" s="37" t="s">
        <v>17</v>
      </c>
      <c r="B145" s="32">
        <v>95</v>
      </c>
      <c r="C145" s="15">
        <v>36.1</v>
      </c>
      <c r="D145" s="15">
        <v>22</v>
      </c>
      <c r="E145" s="24">
        <f t="shared" si="5"/>
        <v>794.2</v>
      </c>
      <c r="G145" s="15">
        <v>33.1</v>
      </c>
      <c r="H145" s="15">
        <v>21.4</v>
      </c>
      <c r="I145" s="24">
        <f t="shared" si="6"/>
        <v>708.34</v>
      </c>
    </row>
    <row r="147" spans="1:25" x14ac:dyDescent="0.2">
      <c r="A147" s="32" t="s">
        <v>126</v>
      </c>
    </row>
    <row r="150" spans="1:25" x14ac:dyDescent="0.2">
      <c r="A150" s="29"/>
      <c r="B150" s="29"/>
      <c r="C150" s="29"/>
      <c r="D150" s="29"/>
      <c r="E150" s="29"/>
      <c r="F150" s="41"/>
      <c r="G150" s="29"/>
      <c r="H150" s="29"/>
      <c r="I150" s="29"/>
      <c r="J150" s="29"/>
      <c r="K150" s="30"/>
      <c r="L150" s="30"/>
      <c r="M150" s="29"/>
      <c r="N150" s="29"/>
      <c r="O150" s="31"/>
      <c r="P150" s="31"/>
      <c r="Q150" s="29"/>
      <c r="R150" s="29"/>
      <c r="S150" s="29"/>
      <c r="T150" s="29"/>
      <c r="U150" s="28"/>
      <c r="V150" s="28"/>
      <c r="W150" s="27" t="s">
        <v>116</v>
      </c>
      <c r="X150" s="26" t="s">
        <v>116</v>
      </c>
      <c r="Y150" s="25"/>
    </row>
    <row r="151" spans="1:25" x14ac:dyDescent="0.2">
      <c r="A151" s="29"/>
      <c r="B151" s="29"/>
      <c r="C151" s="29"/>
      <c r="D151" s="29"/>
      <c r="E151" s="29"/>
      <c r="F151" s="41"/>
      <c r="G151" s="29"/>
      <c r="H151" s="29"/>
      <c r="I151" s="29"/>
      <c r="J151" s="29"/>
      <c r="K151" s="30"/>
      <c r="L151" s="30"/>
      <c r="M151" s="29"/>
      <c r="N151" s="29"/>
      <c r="O151" s="29"/>
      <c r="P151" s="29"/>
      <c r="Q151" s="29"/>
      <c r="R151" s="29"/>
      <c r="S151" s="29"/>
      <c r="T151" s="29"/>
      <c r="U151" s="28"/>
      <c r="V151" s="28"/>
      <c r="W151" s="27" t="s">
        <v>116</v>
      </c>
      <c r="X151" s="26" t="s">
        <v>116</v>
      </c>
      <c r="Y151" s="2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E17A-B7F0-4CD7-A8A0-C90B88ABEFF1}">
  <dimension ref="A1:G28"/>
  <sheetViews>
    <sheetView workbookViewId="0">
      <selection activeCell="J3" sqref="J3"/>
    </sheetView>
  </sheetViews>
  <sheetFormatPr baseColWidth="10" defaultColWidth="8.83203125" defaultRowHeight="15" x14ac:dyDescent="0.2"/>
  <cols>
    <col min="1" max="1" width="9.1640625" style="8"/>
    <col min="2" max="2" width="10.1640625" customWidth="1"/>
    <col min="3" max="3" width="11.6640625" style="8" customWidth="1"/>
    <col min="4" max="5" width="9.1640625" style="8"/>
  </cols>
  <sheetData>
    <row r="1" spans="1:7" ht="27" customHeight="1" x14ac:dyDescent="0.2">
      <c r="A1" s="43" t="s">
        <v>7</v>
      </c>
      <c r="B1" s="45" t="s">
        <v>8</v>
      </c>
      <c r="C1" s="43" t="s">
        <v>12</v>
      </c>
      <c r="D1" s="43" t="s">
        <v>0</v>
      </c>
      <c r="E1" s="43" t="s">
        <v>1</v>
      </c>
      <c r="F1" s="1" t="s">
        <v>2</v>
      </c>
      <c r="G1" s="2" t="s">
        <v>2</v>
      </c>
    </row>
    <row r="2" spans="1:7" ht="16" thickBot="1" x14ac:dyDescent="0.25">
      <c r="A2" s="44"/>
      <c r="B2" s="46"/>
      <c r="C2" s="44"/>
      <c r="D2" s="44"/>
      <c r="E2" s="44"/>
      <c r="F2" s="3" t="s">
        <v>3</v>
      </c>
      <c r="G2" s="4" t="s">
        <v>4</v>
      </c>
    </row>
    <row r="3" spans="1:7" ht="16" thickBot="1" x14ac:dyDescent="0.25">
      <c r="A3" s="7">
        <v>0</v>
      </c>
      <c r="B3" s="5"/>
      <c r="C3" s="9">
        <v>1</v>
      </c>
      <c r="D3" s="9">
        <v>0</v>
      </c>
      <c r="E3" s="9">
        <v>0</v>
      </c>
      <c r="F3" s="5">
        <v>0</v>
      </c>
      <c r="G3" s="6">
        <v>25</v>
      </c>
    </row>
    <row r="4" spans="1:7" ht="16" thickBot="1" x14ac:dyDescent="0.25">
      <c r="A4" s="7">
        <v>2.5297999999999998</v>
      </c>
      <c r="B4" s="5"/>
      <c r="C4" s="9">
        <v>0.96</v>
      </c>
      <c r="D4" s="9">
        <v>0.04</v>
      </c>
      <c r="E4" s="9">
        <v>3.9199999999999999E-2</v>
      </c>
      <c r="F4" s="5">
        <v>1</v>
      </c>
      <c r="G4" s="6">
        <v>24</v>
      </c>
    </row>
    <row r="5" spans="1:7" ht="16" thickBot="1" x14ac:dyDescent="0.25">
      <c r="A5" s="7">
        <v>2.8254999999999999</v>
      </c>
      <c r="B5" s="5"/>
      <c r="C5" s="9">
        <v>0.92</v>
      </c>
      <c r="D5" s="9">
        <v>0.08</v>
      </c>
      <c r="E5" s="9">
        <v>5.4300000000000001E-2</v>
      </c>
      <c r="F5" s="5">
        <v>2</v>
      </c>
      <c r="G5" s="6">
        <v>23</v>
      </c>
    </row>
    <row r="6" spans="1:7" ht="16" thickBot="1" x14ac:dyDescent="0.25">
      <c r="A6" s="7">
        <v>3.7782</v>
      </c>
      <c r="B6" s="5"/>
      <c r="C6" s="9">
        <v>0.88</v>
      </c>
      <c r="D6" s="9">
        <v>0.12</v>
      </c>
      <c r="E6" s="9">
        <v>6.5000000000000002E-2</v>
      </c>
      <c r="F6" s="5">
        <v>3</v>
      </c>
      <c r="G6" s="6">
        <v>22</v>
      </c>
    </row>
    <row r="7" spans="1:7" ht="16" thickBot="1" x14ac:dyDescent="0.25">
      <c r="A7" s="7">
        <v>4.7638999999999996</v>
      </c>
      <c r="B7" s="5" t="s">
        <v>5</v>
      </c>
      <c r="C7" s="9" t="s">
        <v>6</v>
      </c>
      <c r="D7" s="9" t="s">
        <v>6</v>
      </c>
      <c r="E7" s="9" t="s">
        <v>6</v>
      </c>
      <c r="F7" s="5">
        <v>3</v>
      </c>
      <c r="G7" s="6">
        <v>21</v>
      </c>
    </row>
    <row r="8" spans="1:7" ht="16" thickBot="1" x14ac:dyDescent="0.25">
      <c r="A8" s="7">
        <v>5.1909999999999998</v>
      </c>
      <c r="B8" s="5"/>
      <c r="C8" s="9">
        <v>0.83809999999999996</v>
      </c>
      <c r="D8" s="9">
        <v>0.16189999999999999</v>
      </c>
      <c r="E8" s="9">
        <v>7.4200000000000002E-2</v>
      </c>
      <c r="F8" s="5">
        <v>4</v>
      </c>
      <c r="G8" s="6">
        <v>20</v>
      </c>
    </row>
    <row r="9" spans="1:7" ht="16" thickBot="1" x14ac:dyDescent="0.25">
      <c r="A9" s="7">
        <v>9.2319999999999993</v>
      </c>
      <c r="B9" s="5"/>
      <c r="C9" s="9">
        <v>0.79620000000000002</v>
      </c>
      <c r="D9" s="9">
        <v>0.20380000000000001</v>
      </c>
      <c r="E9" s="9">
        <v>8.1500000000000003E-2</v>
      </c>
      <c r="F9" s="5">
        <v>5</v>
      </c>
      <c r="G9" s="6">
        <v>19</v>
      </c>
    </row>
    <row r="10" spans="1:7" ht="16" thickBot="1" x14ac:dyDescent="0.25">
      <c r="A10" s="7">
        <v>9.8233999999999995</v>
      </c>
      <c r="B10" s="5" t="s">
        <v>5</v>
      </c>
      <c r="C10" s="9" t="s">
        <v>6</v>
      </c>
      <c r="D10" s="9" t="s">
        <v>6</v>
      </c>
      <c r="E10" s="9" t="s">
        <v>6</v>
      </c>
      <c r="F10" s="5">
        <v>5</v>
      </c>
      <c r="G10" s="6">
        <v>18</v>
      </c>
    </row>
    <row r="11" spans="1:7" ht="16" thickBot="1" x14ac:dyDescent="0.25">
      <c r="A11" s="7">
        <v>12.648899999999999</v>
      </c>
      <c r="B11" s="5" t="s">
        <v>5</v>
      </c>
      <c r="C11" s="9" t="s">
        <v>6</v>
      </c>
      <c r="D11" s="9" t="s">
        <v>6</v>
      </c>
      <c r="E11" s="9" t="s">
        <v>6</v>
      </c>
      <c r="F11" s="5">
        <v>5</v>
      </c>
      <c r="G11" s="6">
        <v>17</v>
      </c>
    </row>
    <row r="12" spans="1:7" ht="16" thickBot="1" x14ac:dyDescent="0.25">
      <c r="A12" s="7">
        <v>12.944599999999999</v>
      </c>
      <c r="B12" s="5"/>
      <c r="C12" s="9">
        <v>0.74939999999999996</v>
      </c>
      <c r="D12" s="9">
        <v>0.25059999999999999</v>
      </c>
      <c r="E12" s="9">
        <v>8.9099999999999999E-2</v>
      </c>
      <c r="F12" s="5">
        <v>6</v>
      </c>
      <c r="G12" s="6">
        <v>16</v>
      </c>
    </row>
    <row r="13" spans="1:7" ht="16" thickBot="1" x14ac:dyDescent="0.25">
      <c r="A13" s="7">
        <v>13.7659</v>
      </c>
      <c r="B13" s="5"/>
      <c r="C13" s="9">
        <v>0.70250000000000001</v>
      </c>
      <c r="D13" s="9">
        <v>0.29749999999999999</v>
      </c>
      <c r="E13" s="9">
        <v>9.5100000000000004E-2</v>
      </c>
      <c r="F13" s="5">
        <v>7</v>
      </c>
      <c r="G13" s="6">
        <v>15</v>
      </c>
    </row>
    <row r="14" spans="1:7" ht="16" thickBot="1" x14ac:dyDescent="0.25">
      <c r="A14" s="7">
        <v>14.7515</v>
      </c>
      <c r="B14" s="5"/>
      <c r="C14" s="9">
        <v>0.65569999999999995</v>
      </c>
      <c r="D14" s="9">
        <v>0.34429999999999999</v>
      </c>
      <c r="E14" s="9">
        <v>9.9599999999999994E-2</v>
      </c>
      <c r="F14" s="5">
        <v>8</v>
      </c>
      <c r="G14" s="6">
        <v>14</v>
      </c>
    </row>
    <row r="15" spans="1:7" ht="16" thickBot="1" x14ac:dyDescent="0.25">
      <c r="A15" s="7">
        <v>17.971299999999999</v>
      </c>
      <c r="B15" s="5"/>
      <c r="C15" s="9">
        <v>0.6089</v>
      </c>
      <c r="D15" s="9">
        <v>0.3911</v>
      </c>
      <c r="E15" s="9">
        <v>0.10290000000000001</v>
      </c>
      <c r="F15" s="5">
        <v>9</v>
      </c>
      <c r="G15" s="6">
        <v>13</v>
      </c>
    </row>
    <row r="16" spans="1:7" ht="16" thickBot="1" x14ac:dyDescent="0.25">
      <c r="A16" s="7">
        <v>18.234100000000002</v>
      </c>
      <c r="B16" s="5"/>
      <c r="C16" s="9">
        <v>0.56200000000000006</v>
      </c>
      <c r="D16" s="9">
        <v>0.438</v>
      </c>
      <c r="E16" s="9">
        <v>0.1051</v>
      </c>
      <c r="F16" s="5">
        <v>10</v>
      </c>
      <c r="G16" s="6">
        <v>12</v>
      </c>
    </row>
    <row r="17" spans="1:7" ht="16" thickBot="1" x14ac:dyDescent="0.25">
      <c r="A17" s="7">
        <v>19.7454</v>
      </c>
      <c r="B17" s="5" t="s">
        <v>5</v>
      </c>
      <c r="C17" s="9" t="s">
        <v>6</v>
      </c>
      <c r="D17" s="9" t="s">
        <v>6</v>
      </c>
      <c r="E17" s="9" t="s">
        <v>6</v>
      </c>
      <c r="F17" s="5">
        <v>10</v>
      </c>
      <c r="G17" s="6">
        <v>11</v>
      </c>
    </row>
    <row r="18" spans="1:7" ht="16" thickBot="1" x14ac:dyDescent="0.25">
      <c r="A18" s="7">
        <v>19.778199999999998</v>
      </c>
      <c r="B18" s="5"/>
      <c r="C18" s="9">
        <v>0.51090000000000002</v>
      </c>
      <c r="D18" s="9">
        <v>0.48909999999999998</v>
      </c>
      <c r="E18" s="9">
        <v>0.10730000000000001</v>
      </c>
      <c r="F18" s="5">
        <v>11</v>
      </c>
      <c r="G18" s="6">
        <v>10</v>
      </c>
    </row>
    <row r="19" spans="1:7" ht="16" thickBot="1" x14ac:dyDescent="0.25">
      <c r="A19" s="7">
        <v>20.205300000000001</v>
      </c>
      <c r="B19" s="5"/>
      <c r="C19" s="9">
        <v>0.45979999999999999</v>
      </c>
      <c r="D19" s="9">
        <v>0.54020000000000001</v>
      </c>
      <c r="E19" s="9">
        <v>0.108</v>
      </c>
      <c r="F19" s="5">
        <v>12</v>
      </c>
      <c r="G19" s="6">
        <v>9</v>
      </c>
    </row>
    <row r="20" spans="1:7" ht="16" thickBot="1" x14ac:dyDescent="0.25">
      <c r="A20" s="7">
        <v>22.308</v>
      </c>
      <c r="B20" s="5" t="s">
        <v>5</v>
      </c>
      <c r="C20" s="9" t="s">
        <v>6</v>
      </c>
      <c r="D20" s="9" t="s">
        <v>6</v>
      </c>
      <c r="E20" s="9" t="s">
        <v>6</v>
      </c>
      <c r="F20" s="5">
        <v>12</v>
      </c>
      <c r="G20" s="6">
        <v>8</v>
      </c>
    </row>
    <row r="21" spans="1:7" ht="16" thickBot="1" x14ac:dyDescent="0.25">
      <c r="A21" s="7">
        <v>23.293600000000001</v>
      </c>
      <c r="B21" s="5" t="s">
        <v>5</v>
      </c>
      <c r="C21" s="9" t="s">
        <v>6</v>
      </c>
      <c r="D21" s="9" t="s">
        <v>6</v>
      </c>
      <c r="E21" s="9" t="s">
        <v>6</v>
      </c>
      <c r="F21" s="5">
        <v>12</v>
      </c>
      <c r="G21" s="6">
        <v>7</v>
      </c>
    </row>
    <row r="22" spans="1:7" ht="16" thickBot="1" x14ac:dyDescent="0.25">
      <c r="A22" s="7">
        <v>24.344999999999999</v>
      </c>
      <c r="B22" s="5"/>
      <c r="C22" s="9">
        <v>0.39410000000000001</v>
      </c>
      <c r="D22" s="9">
        <v>0.60589999999999999</v>
      </c>
      <c r="E22" s="9">
        <v>0.1108</v>
      </c>
      <c r="F22" s="5">
        <v>13</v>
      </c>
      <c r="G22" s="6">
        <v>6</v>
      </c>
    </row>
    <row r="23" spans="1:7" ht="16" thickBot="1" x14ac:dyDescent="0.25">
      <c r="A23" s="7">
        <v>24.410699999999999</v>
      </c>
      <c r="B23" s="5" t="s">
        <v>5</v>
      </c>
      <c r="C23" s="9" t="s">
        <v>6</v>
      </c>
      <c r="D23" s="9" t="s">
        <v>6</v>
      </c>
      <c r="E23" s="9" t="s">
        <v>6</v>
      </c>
      <c r="F23" s="5">
        <v>13</v>
      </c>
      <c r="G23" s="6">
        <v>5</v>
      </c>
    </row>
    <row r="24" spans="1:7" ht="16" thickBot="1" x14ac:dyDescent="0.25">
      <c r="A24" s="7">
        <v>25.593399999999999</v>
      </c>
      <c r="B24" s="5"/>
      <c r="C24" s="9">
        <v>0.31530000000000002</v>
      </c>
      <c r="D24" s="9">
        <v>0.68469999999999998</v>
      </c>
      <c r="E24" s="9">
        <v>0.1132</v>
      </c>
      <c r="F24" s="5">
        <v>14</v>
      </c>
      <c r="G24" s="6">
        <v>4</v>
      </c>
    </row>
    <row r="25" spans="1:7" ht="16" thickBot="1" x14ac:dyDescent="0.25">
      <c r="A25" s="7">
        <v>25.7577</v>
      </c>
      <c r="B25" s="5"/>
      <c r="C25" s="9">
        <v>0.23649999999999999</v>
      </c>
      <c r="D25" s="9">
        <v>0.76349999999999996</v>
      </c>
      <c r="E25" s="9">
        <v>0.109</v>
      </c>
      <c r="F25" s="5">
        <v>15</v>
      </c>
      <c r="G25" s="6">
        <v>3</v>
      </c>
    </row>
    <row r="26" spans="1:7" ht="16" thickBot="1" x14ac:dyDescent="0.25">
      <c r="A26" s="7">
        <v>31.080100000000002</v>
      </c>
      <c r="B26" s="5" t="s">
        <v>5</v>
      </c>
      <c r="C26" s="9" t="s">
        <v>6</v>
      </c>
      <c r="D26" s="9" t="s">
        <v>6</v>
      </c>
      <c r="E26" s="9" t="s">
        <v>6</v>
      </c>
      <c r="F26" s="5">
        <v>15</v>
      </c>
      <c r="G26" s="6">
        <v>2</v>
      </c>
    </row>
    <row r="27" spans="1:7" ht="16" thickBot="1" x14ac:dyDescent="0.25">
      <c r="A27" s="7">
        <v>31.54</v>
      </c>
      <c r="B27" s="5" t="s">
        <v>5</v>
      </c>
      <c r="C27" s="9" t="s">
        <v>6</v>
      </c>
      <c r="D27" s="9" t="s">
        <v>6</v>
      </c>
      <c r="E27" s="9" t="s">
        <v>6</v>
      </c>
      <c r="F27" s="5">
        <v>15</v>
      </c>
      <c r="G27" s="6">
        <v>1</v>
      </c>
    </row>
    <row r="28" spans="1:7" ht="16" thickBot="1" x14ac:dyDescent="0.25">
      <c r="A28" s="7">
        <v>39.523600000000002</v>
      </c>
      <c r="B28" s="5" t="s">
        <v>5</v>
      </c>
      <c r="C28" s="9">
        <v>0.23649999999999999</v>
      </c>
      <c r="D28" s="9" t="s">
        <v>6</v>
      </c>
      <c r="E28" s="9" t="s">
        <v>6</v>
      </c>
      <c r="F28" s="5">
        <v>15</v>
      </c>
      <c r="G28" s="6">
        <v>0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574B-23B6-C84F-A556-58972993D9C6}">
  <dimension ref="A1:L73"/>
  <sheetViews>
    <sheetView workbookViewId="0">
      <selection activeCell="F2" sqref="F2"/>
    </sheetView>
  </sheetViews>
  <sheetFormatPr baseColWidth="10" defaultColWidth="11" defaultRowHeight="16" x14ac:dyDescent="0.2"/>
  <cols>
    <col min="1" max="6" width="11" style="15"/>
    <col min="7" max="7" width="43.6640625" style="15" customWidth="1"/>
    <col min="8" max="8" width="19.5" style="15" customWidth="1"/>
    <col min="9" max="16384" width="11" style="15"/>
  </cols>
  <sheetData>
    <row r="1" spans="1:12" x14ac:dyDescent="0.2">
      <c r="A1" s="16" t="s">
        <v>115</v>
      </c>
      <c r="B1" s="16" t="s">
        <v>52</v>
      </c>
      <c r="C1" s="16" t="s">
        <v>114</v>
      </c>
      <c r="D1" s="18" t="s">
        <v>123</v>
      </c>
      <c r="E1" s="16"/>
      <c r="F1" s="18"/>
      <c r="G1" s="18" t="s">
        <v>124</v>
      </c>
      <c r="H1" s="16" t="s">
        <v>113</v>
      </c>
      <c r="I1" s="16" t="s">
        <v>112</v>
      </c>
    </row>
    <row r="2" spans="1:12" x14ac:dyDescent="0.2">
      <c r="A2" s="18" t="s">
        <v>39</v>
      </c>
      <c r="B2" s="19">
        <v>-196</v>
      </c>
      <c r="C2" s="19" t="s">
        <v>111</v>
      </c>
      <c r="D2" s="16">
        <v>128.52000000000001</v>
      </c>
      <c r="E2" s="16"/>
      <c r="F2" s="16">
        <v>0.57889284299999999</v>
      </c>
      <c r="G2" s="16"/>
      <c r="L2" s="19"/>
    </row>
    <row r="3" spans="1:12" x14ac:dyDescent="0.2">
      <c r="A3" s="16"/>
      <c r="B3" s="18">
        <v>0</v>
      </c>
      <c r="C3" s="18" t="s">
        <v>110</v>
      </c>
      <c r="D3" s="16">
        <v>222.01</v>
      </c>
      <c r="E3" s="18">
        <v>72.743541859999993</v>
      </c>
      <c r="F3" s="16">
        <v>1</v>
      </c>
      <c r="G3" s="16">
        <f>H3</f>
        <v>72.743541861188902</v>
      </c>
      <c r="H3" s="15">
        <f>100*(D3-D2)/D2</f>
        <v>72.743541861188902</v>
      </c>
      <c r="L3" s="18"/>
    </row>
    <row r="4" spans="1:12" x14ac:dyDescent="0.2">
      <c r="A4" s="16"/>
      <c r="B4" s="16">
        <v>94</v>
      </c>
      <c r="C4" s="16" t="s">
        <v>109</v>
      </c>
      <c r="D4" s="16">
        <v>187.68</v>
      </c>
      <c r="E4" s="16">
        <v>-15.463267419999999</v>
      </c>
      <c r="F4" s="16">
        <v>0.84536732599999997</v>
      </c>
      <c r="G4" s="16">
        <f>H3+I4</f>
        <v>61.49501345213249</v>
      </c>
      <c r="I4" s="15">
        <f>H3*(D4-D3)/D3</f>
        <v>-11.248528409056412</v>
      </c>
      <c r="L4" s="23"/>
    </row>
    <row r="5" spans="1:12" x14ac:dyDescent="0.2">
      <c r="A5" s="16"/>
      <c r="B5" s="23">
        <v>231</v>
      </c>
      <c r="C5" s="23" t="s">
        <v>108</v>
      </c>
      <c r="D5" s="16">
        <v>175.82</v>
      </c>
      <c r="E5" s="16">
        <v>-20.805369129999999</v>
      </c>
      <c r="F5" s="16">
        <v>0.79194630899999996</v>
      </c>
      <c r="G5" s="16">
        <f>H3+I5</f>
        <v>57.608979460538862</v>
      </c>
      <c r="I5" s="15">
        <f>H3*(D5-D3)/D3</f>
        <v>-15.13456240065004</v>
      </c>
    </row>
    <row r="6" spans="1:12" x14ac:dyDescent="0.2">
      <c r="A6" s="16"/>
      <c r="B6" s="16"/>
      <c r="C6" s="16"/>
      <c r="D6" s="16"/>
      <c r="E6" s="16"/>
      <c r="F6" s="16" t="s">
        <v>131</v>
      </c>
      <c r="G6" s="16"/>
    </row>
    <row r="7" spans="1:12" x14ac:dyDescent="0.2">
      <c r="A7" s="16" t="s">
        <v>38</v>
      </c>
      <c r="B7" s="19">
        <v>-182</v>
      </c>
      <c r="C7" s="19" t="s">
        <v>107</v>
      </c>
      <c r="D7" s="16">
        <v>35</v>
      </c>
      <c r="E7" s="16"/>
      <c r="F7" s="16">
        <v>0.49268018000000002</v>
      </c>
      <c r="G7" s="16"/>
    </row>
    <row r="8" spans="1:12" x14ac:dyDescent="0.2">
      <c r="A8" s="16"/>
      <c r="B8" s="18">
        <v>0</v>
      </c>
      <c r="C8" s="18" t="s">
        <v>106</v>
      </c>
      <c r="D8" s="16">
        <v>71.040000000000006</v>
      </c>
      <c r="E8" s="18">
        <v>102.9714286</v>
      </c>
      <c r="F8" s="16">
        <v>1</v>
      </c>
      <c r="G8" s="16">
        <f>H8</f>
        <v>102.97142857142859</v>
      </c>
      <c r="H8" s="15">
        <f>100*(D8-D7)/D7</f>
        <v>102.97142857142859</v>
      </c>
    </row>
    <row r="9" spans="1:12" x14ac:dyDescent="0.2">
      <c r="A9" s="16"/>
      <c r="B9" s="17">
        <v>105</v>
      </c>
      <c r="C9" s="17" t="s">
        <v>105</v>
      </c>
      <c r="D9" s="17">
        <v>224.7</v>
      </c>
      <c r="E9" s="17">
        <v>216.3006757</v>
      </c>
      <c r="F9" s="16">
        <v>3.1630067569999998</v>
      </c>
      <c r="G9" s="16">
        <f>I9+H8</f>
        <v>325.69932432432432</v>
      </c>
      <c r="I9" s="15">
        <f>H8*(D9-D8)/D8</f>
        <v>222.72789575289573</v>
      </c>
    </row>
    <row r="10" spans="1:12" x14ac:dyDescent="0.2">
      <c r="A10" s="16"/>
      <c r="B10" s="16"/>
      <c r="C10" s="16"/>
      <c r="D10" s="16"/>
      <c r="E10" s="16"/>
      <c r="F10" s="17" t="s">
        <v>20</v>
      </c>
      <c r="G10" s="16"/>
    </row>
    <row r="11" spans="1:12" x14ac:dyDescent="0.2">
      <c r="A11" s="18" t="s">
        <v>37</v>
      </c>
      <c r="B11" s="19">
        <v>-109</v>
      </c>
      <c r="C11" s="19" t="s">
        <v>104</v>
      </c>
      <c r="D11" s="19">
        <v>1238.6400000000001</v>
      </c>
      <c r="E11" s="16"/>
      <c r="F11" s="16">
        <v>0.755171594</v>
      </c>
      <c r="G11" s="16"/>
    </row>
    <row r="12" spans="1:12" x14ac:dyDescent="0.2">
      <c r="A12" s="16"/>
      <c r="B12" s="18">
        <v>0</v>
      </c>
      <c r="C12" s="18" t="s">
        <v>103</v>
      </c>
      <c r="D12" s="18">
        <v>1640.21</v>
      </c>
      <c r="E12" s="18">
        <v>32.420235099999999</v>
      </c>
      <c r="F12" s="16">
        <v>1</v>
      </c>
      <c r="G12" s="16">
        <f>H12</f>
        <v>32.420235096557505</v>
      </c>
      <c r="H12" s="15">
        <f>100*(D12-D11)/D11</f>
        <v>32.420235096557505</v>
      </c>
    </row>
    <row r="13" spans="1:12" x14ac:dyDescent="0.2">
      <c r="A13" s="16"/>
      <c r="B13" s="16">
        <v>192</v>
      </c>
      <c r="C13" s="16" t="s">
        <v>102</v>
      </c>
      <c r="D13" s="16">
        <v>2097</v>
      </c>
      <c r="E13" s="16">
        <v>27.849482689999999</v>
      </c>
      <c r="F13" s="16">
        <v>1.2784948270000001</v>
      </c>
      <c r="G13" s="16">
        <f>$H$12+I13</f>
        <v>41.449102857244554</v>
      </c>
      <c r="I13" s="15">
        <f>H12*(D13-D12)/D12</f>
        <v>9.0288677606870476</v>
      </c>
    </row>
    <row r="14" spans="1:12" x14ac:dyDescent="0.2">
      <c r="A14" s="16"/>
      <c r="B14" s="16">
        <v>273</v>
      </c>
      <c r="C14" s="16" t="s">
        <v>101</v>
      </c>
      <c r="D14" s="16">
        <v>1969.4</v>
      </c>
      <c r="E14" s="16">
        <v>20.069991040000001</v>
      </c>
      <c r="F14" s="16">
        <v>1.20069991</v>
      </c>
      <c r="G14" s="16">
        <f>$H$12+I14</f>
        <v>38.926973374848558</v>
      </c>
      <c r="I14" s="15">
        <f>H12*(D14-D12)/D12</f>
        <v>6.5067382782910519</v>
      </c>
    </row>
    <row r="15" spans="1:12" x14ac:dyDescent="0.2">
      <c r="A15" s="16"/>
      <c r="B15" s="17">
        <v>412</v>
      </c>
      <c r="C15" s="17" t="s">
        <v>100</v>
      </c>
      <c r="D15" s="17">
        <v>2350.4</v>
      </c>
      <c r="E15" s="17">
        <v>43.298723940000002</v>
      </c>
      <c r="F15" s="16">
        <v>1.432987239</v>
      </c>
      <c r="G15" s="16">
        <f>$H$12+I15</f>
        <v>46.457783192974532</v>
      </c>
      <c r="I15" s="15">
        <f>H12*(D15-D12)/D12</f>
        <v>14.03754809641703</v>
      </c>
    </row>
    <row r="16" spans="1:12" x14ac:dyDescent="0.2">
      <c r="A16" s="16"/>
      <c r="B16" s="16"/>
      <c r="C16" s="16"/>
      <c r="D16" s="16"/>
      <c r="E16" s="16"/>
      <c r="F16" s="17" t="s">
        <v>20</v>
      </c>
      <c r="G16" s="16"/>
    </row>
    <row r="17" spans="1:9" x14ac:dyDescent="0.2">
      <c r="A17" s="18" t="s">
        <v>35</v>
      </c>
      <c r="B17" s="19">
        <v>-232</v>
      </c>
      <c r="C17" s="19" t="s">
        <v>99</v>
      </c>
      <c r="D17" s="19">
        <v>266</v>
      </c>
      <c r="E17" s="16"/>
      <c r="F17" s="16">
        <v>0.22638297900000001</v>
      </c>
      <c r="G17" s="16"/>
    </row>
    <row r="18" spans="1:9" x14ac:dyDescent="0.2">
      <c r="A18" s="16"/>
      <c r="B18" s="18">
        <v>0</v>
      </c>
      <c r="C18" s="18" t="s">
        <v>98</v>
      </c>
      <c r="D18" s="18">
        <v>1175</v>
      </c>
      <c r="E18" s="18">
        <v>341.72932329999998</v>
      </c>
      <c r="F18" s="16">
        <v>1</v>
      </c>
      <c r="G18" s="16">
        <f>H18</f>
        <v>341.72932330827069</v>
      </c>
      <c r="H18" s="15">
        <f>100*(D18-D17)/D17</f>
        <v>341.72932330827069</v>
      </c>
    </row>
    <row r="19" spans="1:9" x14ac:dyDescent="0.2">
      <c r="A19" s="16"/>
      <c r="B19" s="16">
        <v>182</v>
      </c>
      <c r="C19" s="16" t="s">
        <v>97</v>
      </c>
      <c r="D19" s="16">
        <v>1185</v>
      </c>
      <c r="E19" s="16">
        <v>0.85106382999999997</v>
      </c>
      <c r="F19" s="16">
        <v>1.008510638</v>
      </c>
      <c r="G19" s="16">
        <f>$H$18+I19</f>
        <v>344.63765797472405</v>
      </c>
      <c r="I19" s="15">
        <f>$H$18*(D19-$D$18)/$D$18</f>
        <v>2.9083346664533676</v>
      </c>
    </row>
    <row r="20" spans="1:9" x14ac:dyDescent="0.2">
      <c r="A20" s="16"/>
      <c r="B20" s="16">
        <v>391</v>
      </c>
      <c r="C20" s="16" t="s">
        <v>96</v>
      </c>
      <c r="D20" s="16">
        <v>1321.6</v>
      </c>
      <c r="E20" s="16">
        <v>12.47659574</v>
      </c>
      <c r="F20" s="16">
        <v>1.1247659569999999</v>
      </c>
      <c r="G20" s="16">
        <f>$H$18+I20</f>
        <v>384.36550951847704</v>
      </c>
      <c r="I20" s="15">
        <f>$H$18*(D20-$D$18)/$D$18</f>
        <v>42.63618621020634</v>
      </c>
    </row>
    <row r="21" spans="1:9" x14ac:dyDescent="0.2">
      <c r="A21" s="16"/>
      <c r="B21" s="22">
        <v>570</v>
      </c>
      <c r="C21" s="16" t="s">
        <v>95</v>
      </c>
      <c r="D21" s="16">
        <v>1484.73</v>
      </c>
      <c r="E21" s="16">
        <v>25.293670890000001</v>
      </c>
      <c r="F21" s="16">
        <v>1.2636000000000001</v>
      </c>
      <c r="G21" s="16">
        <f>$H$18+I21</f>
        <v>431.80917293233085</v>
      </c>
      <c r="I21" s="15">
        <f>$H$18*(D21-$D$18)/$D$18</f>
        <v>90.079849624060159</v>
      </c>
    </row>
    <row r="22" spans="1:9" x14ac:dyDescent="0.2">
      <c r="A22" s="16"/>
      <c r="B22" s="17">
        <v>727</v>
      </c>
      <c r="C22" s="17" t="s">
        <v>94</v>
      </c>
      <c r="D22" s="17">
        <v>1637.8</v>
      </c>
      <c r="E22" s="17">
        <v>23.92554479</v>
      </c>
      <c r="F22" s="16">
        <v>1.382109705</v>
      </c>
      <c r="G22" s="16">
        <f>$H$18+I22</f>
        <v>476.32705167173253</v>
      </c>
      <c r="I22" s="15">
        <f>$H$18*(D22-$D$18)/$D$18</f>
        <v>134.59772836346184</v>
      </c>
    </row>
    <row r="23" spans="1:9" x14ac:dyDescent="0.2">
      <c r="A23" s="16"/>
      <c r="B23" s="16"/>
      <c r="C23" s="16"/>
      <c r="D23" s="16"/>
      <c r="E23" s="16"/>
      <c r="F23" s="16" t="s">
        <v>93</v>
      </c>
      <c r="G23" s="16"/>
    </row>
    <row r="24" spans="1:9" x14ac:dyDescent="0.2">
      <c r="A24" s="16" t="s">
        <v>92</v>
      </c>
      <c r="B24" s="19">
        <v>-91</v>
      </c>
      <c r="C24" s="19" t="s">
        <v>91</v>
      </c>
      <c r="D24" s="19">
        <v>1322.9</v>
      </c>
      <c r="E24" s="19"/>
      <c r="F24" s="16">
        <v>0.701171357</v>
      </c>
      <c r="G24" s="16"/>
    </row>
    <row r="25" spans="1:9" x14ac:dyDescent="0.2">
      <c r="A25" s="16"/>
      <c r="B25" s="18">
        <v>0</v>
      </c>
      <c r="C25" s="18" t="s">
        <v>90</v>
      </c>
      <c r="D25" s="18">
        <v>1886.7</v>
      </c>
      <c r="E25" s="18">
        <v>42.618489680000003</v>
      </c>
      <c r="F25" s="16">
        <v>1</v>
      </c>
      <c r="G25" s="16">
        <f>H25</f>
        <v>42.618489681759762</v>
      </c>
      <c r="H25" s="15">
        <f>100*(D25-D24)/D24</f>
        <v>42.618489681759762</v>
      </c>
    </row>
    <row r="26" spans="1:9" x14ac:dyDescent="0.2">
      <c r="A26" s="16"/>
      <c r="B26" s="17">
        <v>109</v>
      </c>
      <c r="C26" s="17" t="s">
        <v>89</v>
      </c>
      <c r="D26" s="17">
        <v>2693.6</v>
      </c>
      <c r="E26" s="17">
        <v>42.767795620000001</v>
      </c>
      <c r="F26" s="16">
        <v>1.4276779559999999</v>
      </c>
      <c r="G26" s="16">
        <f>H25+I26</f>
        <v>55.385366472750235</v>
      </c>
      <c r="I26" s="15">
        <f>H25*(D26-D25)/D26</f>
        <v>12.766876790990477</v>
      </c>
    </row>
    <row r="27" spans="1:9" x14ac:dyDescent="0.2">
      <c r="A27" s="16"/>
      <c r="B27" s="16"/>
      <c r="C27" s="16"/>
      <c r="D27" s="16"/>
      <c r="E27" s="16"/>
      <c r="F27" s="17" t="s">
        <v>20</v>
      </c>
      <c r="G27" s="16"/>
    </row>
    <row r="28" spans="1:9" x14ac:dyDescent="0.2">
      <c r="A28" s="16" t="s">
        <v>88</v>
      </c>
      <c r="B28" s="19">
        <v>-190</v>
      </c>
      <c r="C28" s="19" t="s">
        <v>87</v>
      </c>
      <c r="D28" s="19">
        <v>228.6</v>
      </c>
      <c r="E28" s="19"/>
      <c r="F28" s="16">
        <v>0.64539807999999999</v>
      </c>
      <c r="G28" s="18"/>
    </row>
    <row r="29" spans="1:9" x14ac:dyDescent="0.2">
      <c r="A29" s="16"/>
      <c r="B29" s="18">
        <v>0</v>
      </c>
      <c r="C29" s="18" t="s">
        <v>86</v>
      </c>
      <c r="D29" s="18">
        <v>354.2</v>
      </c>
      <c r="E29" s="18">
        <v>54.943132110000001</v>
      </c>
      <c r="F29" s="16">
        <v>1</v>
      </c>
      <c r="G29" s="16">
        <f>H29</f>
        <v>54.943132108486438</v>
      </c>
      <c r="H29" s="15">
        <f>100*(D29-D28)/D28</f>
        <v>54.943132108486438</v>
      </c>
    </row>
    <row r="30" spans="1:9" x14ac:dyDescent="0.2">
      <c r="A30" s="16"/>
      <c r="B30" s="17">
        <v>165</v>
      </c>
      <c r="C30" s="17" t="s">
        <v>85</v>
      </c>
      <c r="D30" s="17">
        <v>499.2</v>
      </c>
      <c r="E30" s="17">
        <v>40.937323550000002</v>
      </c>
      <c r="F30" s="16">
        <v>1.4093732349999999</v>
      </c>
      <c r="G30" s="16">
        <f>I30+H29</f>
        <v>77.435379866054291</v>
      </c>
      <c r="I30" s="15">
        <f>H29*(D30-D29)/D29</f>
        <v>22.492247757567853</v>
      </c>
    </row>
    <row r="31" spans="1:9" x14ac:dyDescent="0.2">
      <c r="A31" s="16"/>
      <c r="B31" s="16"/>
      <c r="C31" s="16"/>
      <c r="D31" s="16"/>
      <c r="E31" s="16"/>
      <c r="F31" s="20" t="s">
        <v>20</v>
      </c>
      <c r="G31" s="16"/>
    </row>
    <row r="32" spans="1:9" x14ac:dyDescent="0.2">
      <c r="A32" s="18" t="s">
        <v>28</v>
      </c>
      <c r="B32" s="19">
        <v>-273</v>
      </c>
      <c r="C32" s="19" t="s">
        <v>84</v>
      </c>
      <c r="D32" s="19">
        <v>282.02</v>
      </c>
      <c r="E32" s="19"/>
      <c r="F32" s="16">
        <v>0.33744137099999999</v>
      </c>
      <c r="G32" s="16"/>
    </row>
    <row r="33" spans="1:9" x14ac:dyDescent="0.2">
      <c r="A33" s="16"/>
      <c r="B33" s="18">
        <v>0</v>
      </c>
      <c r="C33" s="18" t="s">
        <v>83</v>
      </c>
      <c r="D33" s="18">
        <v>835.76</v>
      </c>
      <c r="E33" s="18">
        <v>196.34777679999999</v>
      </c>
      <c r="F33" s="16">
        <v>1</v>
      </c>
      <c r="G33" s="16">
        <f>H33</f>
        <v>196.34777675342175</v>
      </c>
      <c r="H33" s="15">
        <f>100*(D33-D32)/D32</f>
        <v>196.34777675342175</v>
      </c>
    </row>
    <row r="34" spans="1:9" x14ac:dyDescent="0.2">
      <c r="A34" s="16"/>
      <c r="B34" s="16">
        <v>183</v>
      </c>
      <c r="C34" s="16" t="s">
        <v>82</v>
      </c>
      <c r="D34" s="16">
        <v>1024.8</v>
      </c>
      <c r="E34" s="16">
        <v>22.618933670000001</v>
      </c>
      <c r="F34" s="16">
        <v>1.2261893370000001</v>
      </c>
      <c r="G34" s="16">
        <f>H33+I34</f>
        <v>240.75955013030847</v>
      </c>
      <c r="I34" s="15">
        <f>$H$33*(D34-D33)/D33</f>
        <v>44.411773376886714</v>
      </c>
    </row>
    <row r="35" spans="1:9" x14ac:dyDescent="0.2">
      <c r="A35" s="16"/>
      <c r="B35" s="17">
        <v>310</v>
      </c>
      <c r="C35" s="17" t="s">
        <v>81</v>
      </c>
      <c r="D35" s="17">
        <v>1222.6500000000001</v>
      </c>
      <c r="E35" s="17">
        <v>46.291997700000003</v>
      </c>
      <c r="F35" s="16">
        <v>1.4629199770000001</v>
      </c>
      <c r="G35" s="16">
        <f>H33+I35</f>
        <v>287.24108505739821</v>
      </c>
      <c r="I35" s="15">
        <f>$H$33*(D35-D33)/D33</f>
        <v>90.893308303976454</v>
      </c>
    </row>
    <row r="36" spans="1:9" x14ac:dyDescent="0.2">
      <c r="A36" s="16"/>
      <c r="B36" s="16"/>
      <c r="C36" s="16"/>
      <c r="D36" s="16"/>
      <c r="E36" s="16"/>
      <c r="F36" s="20" t="s">
        <v>20</v>
      </c>
      <c r="G36" s="16"/>
    </row>
    <row r="37" spans="1:9" x14ac:dyDescent="0.2">
      <c r="A37" s="16" t="s">
        <v>26</v>
      </c>
      <c r="B37" s="19">
        <v>-119</v>
      </c>
      <c r="C37" s="19" t="s">
        <v>80</v>
      </c>
      <c r="D37" s="19">
        <v>349.44</v>
      </c>
      <c r="E37" s="19"/>
      <c r="F37" s="16">
        <v>0.58104423000000005</v>
      </c>
      <c r="G37" s="16"/>
    </row>
    <row r="38" spans="1:9" x14ac:dyDescent="0.2">
      <c r="A38" s="16"/>
      <c r="B38" s="18">
        <v>0</v>
      </c>
      <c r="C38" s="18" t="s">
        <v>79</v>
      </c>
      <c r="D38" s="18">
        <v>601.4</v>
      </c>
      <c r="E38" s="18">
        <v>72.103937729999998</v>
      </c>
      <c r="F38" s="16">
        <v>1</v>
      </c>
      <c r="G38" s="16">
        <f>H38</f>
        <v>72.103937728937723</v>
      </c>
      <c r="H38" s="15">
        <f>100*(D38-D37)/D37</f>
        <v>72.103937728937723</v>
      </c>
    </row>
    <row r="39" spans="1:9" x14ac:dyDescent="0.2">
      <c r="A39" s="16"/>
      <c r="B39" s="16">
        <v>56</v>
      </c>
      <c r="C39" s="16" t="s">
        <v>78</v>
      </c>
      <c r="D39" s="16">
        <v>713.7</v>
      </c>
      <c r="E39" s="16">
        <v>18.673096109999999</v>
      </c>
      <c r="F39" s="16">
        <v>1.1867309610000001</v>
      </c>
      <c r="G39" s="16">
        <f>H38+I39</f>
        <v>85.567975319492618</v>
      </c>
      <c r="I39" s="15">
        <f>H38*(D39-$D$38)/$D$38</f>
        <v>13.464037590554891</v>
      </c>
    </row>
    <row r="40" spans="1:9" x14ac:dyDescent="0.2">
      <c r="A40" s="16"/>
      <c r="B40" s="17">
        <v>110</v>
      </c>
      <c r="C40" s="17" t="s">
        <v>77</v>
      </c>
      <c r="D40" s="17">
        <v>1072.56</v>
      </c>
      <c r="E40" s="17">
        <v>78.343864319999994</v>
      </c>
      <c r="F40" s="16">
        <v>1.783438643</v>
      </c>
      <c r="G40" s="16">
        <f>H38+I40</f>
        <v>128.59294887021855</v>
      </c>
      <c r="I40" s="15">
        <f>H38*(D40-$D$38)/$D$38</f>
        <v>56.489011141280841</v>
      </c>
    </row>
    <row r="41" spans="1:9" x14ac:dyDescent="0.2">
      <c r="A41" s="16"/>
      <c r="B41" s="16"/>
      <c r="C41" s="16"/>
      <c r="D41" s="16"/>
      <c r="E41" s="16"/>
      <c r="F41" s="20" t="s">
        <v>20</v>
      </c>
      <c r="G41" s="16"/>
    </row>
    <row r="42" spans="1:9" x14ac:dyDescent="0.2">
      <c r="A42" s="18" t="s">
        <v>24</v>
      </c>
      <c r="B42" s="19">
        <v>-78</v>
      </c>
      <c r="C42" s="19" t="s">
        <v>76</v>
      </c>
      <c r="D42" s="19">
        <v>1080</v>
      </c>
      <c r="E42" s="19"/>
      <c r="F42" s="16">
        <v>0.71146245100000005</v>
      </c>
      <c r="G42" s="16"/>
    </row>
    <row r="43" spans="1:9" x14ac:dyDescent="0.2">
      <c r="A43" s="16"/>
      <c r="B43" s="18">
        <v>0</v>
      </c>
      <c r="C43" s="18" t="s">
        <v>75</v>
      </c>
      <c r="D43" s="18">
        <v>1518</v>
      </c>
      <c r="E43" s="18">
        <v>40.555555560000002</v>
      </c>
      <c r="F43" s="16">
        <v>1</v>
      </c>
      <c r="G43" s="16">
        <f>H43</f>
        <v>40.555555555555557</v>
      </c>
      <c r="H43" s="15">
        <f>100*(D43-D42)/D42</f>
        <v>40.555555555555557</v>
      </c>
    </row>
    <row r="44" spans="1:9" x14ac:dyDescent="0.2">
      <c r="A44" s="16"/>
      <c r="B44" s="16">
        <v>208</v>
      </c>
      <c r="C44" s="16" t="s">
        <v>74</v>
      </c>
      <c r="D44" s="16">
        <v>1698.84</v>
      </c>
      <c r="E44" s="16">
        <v>11.913043480000001</v>
      </c>
      <c r="F44" s="16">
        <v>1.119130435</v>
      </c>
      <c r="G44" s="16">
        <f>H43+I44</f>
        <v>45.38695652173913</v>
      </c>
      <c r="I44" s="15">
        <f>$H$43*(D44-$D$43)/$D$43</f>
        <v>4.8314009661835726</v>
      </c>
    </row>
    <row r="45" spans="1:9" x14ac:dyDescent="0.2">
      <c r="A45" s="16"/>
      <c r="B45" s="16">
        <v>386</v>
      </c>
      <c r="C45" s="16" t="s">
        <v>73</v>
      </c>
      <c r="D45" s="16">
        <v>1610.18</v>
      </c>
      <c r="E45" s="16">
        <v>6.0724637680000004</v>
      </c>
      <c r="F45" s="16">
        <v>1.0607246379999999</v>
      </c>
      <c r="G45" s="16">
        <f>H43+I45</f>
        <v>43.018276972624804</v>
      </c>
      <c r="I45" s="15">
        <f>$H$43*(D45-$D$43)/$D$43</f>
        <v>2.4627214170692451</v>
      </c>
    </row>
    <row r="46" spans="1:9" x14ac:dyDescent="0.2">
      <c r="A46" s="16"/>
      <c r="B46" s="17">
        <v>519</v>
      </c>
      <c r="C46" s="17" t="s">
        <v>72</v>
      </c>
      <c r="D46" s="17">
        <v>1254.4000000000001</v>
      </c>
      <c r="E46" s="17">
        <v>-26.16138071</v>
      </c>
      <c r="F46" s="16">
        <v>0.82635046099999998</v>
      </c>
      <c r="G46" s="16">
        <f>H43+I46</f>
        <v>33.513102034841168</v>
      </c>
      <c r="I46" s="15">
        <f>$H$43*(D46-$D$43)/$D$43</f>
        <v>-7.0424535207143881</v>
      </c>
    </row>
    <row r="47" spans="1:9" x14ac:dyDescent="0.2">
      <c r="A47" s="16"/>
      <c r="B47" s="16"/>
      <c r="C47" s="16"/>
      <c r="D47" s="16"/>
      <c r="E47" s="16"/>
      <c r="F47" s="16" t="s">
        <v>132</v>
      </c>
      <c r="G47" s="16"/>
    </row>
    <row r="48" spans="1:9" x14ac:dyDescent="0.2">
      <c r="A48" s="16" t="s">
        <v>23</v>
      </c>
      <c r="B48" s="19">
        <v>-59</v>
      </c>
      <c r="C48" s="19" t="s">
        <v>71</v>
      </c>
      <c r="D48" s="19">
        <v>861.3</v>
      </c>
      <c r="E48" s="19"/>
      <c r="F48" s="16">
        <v>0.58912448699999997</v>
      </c>
      <c r="G48" s="16"/>
    </row>
    <row r="49" spans="1:9" x14ac:dyDescent="0.2">
      <c r="A49" s="16"/>
      <c r="B49" s="18">
        <v>0</v>
      </c>
      <c r="C49" s="18" t="s">
        <v>70</v>
      </c>
      <c r="D49" s="18">
        <v>1462</v>
      </c>
      <c r="E49" s="18">
        <v>69.743411120000005</v>
      </c>
      <c r="F49" s="16">
        <v>1</v>
      </c>
      <c r="G49" s="16">
        <f>H49</f>
        <v>69.743411122721483</v>
      </c>
      <c r="H49" s="15">
        <f>100*(D49-D48)/D48</f>
        <v>69.743411122721483</v>
      </c>
    </row>
    <row r="50" spans="1:9" x14ac:dyDescent="0.2">
      <c r="A50" s="16"/>
      <c r="B50" s="17">
        <v>61</v>
      </c>
      <c r="C50" s="17" t="s">
        <v>69</v>
      </c>
      <c r="D50" s="17">
        <v>2247.1799999999998</v>
      </c>
      <c r="E50" s="17">
        <v>53.705882350000003</v>
      </c>
      <c r="F50" s="16">
        <v>1.537058824</v>
      </c>
      <c r="G50" s="16">
        <f>I50+H49</f>
        <v>107.19972544921836</v>
      </c>
      <c r="I50" s="15">
        <f>$H$49*(D50-$D$49)/$D$49</f>
        <v>37.456314326496887</v>
      </c>
    </row>
    <row r="51" spans="1:9" x14ac:dyDescent="0.2">
      <c r="A51" s="16"/>
      <c r="B51" s="16"/>
      <c r="C51" s="16"/>
      <c r="D51" s="16"/>
      <c r="E51" s="16"/>
      <c r="F51" s="20" t="s">
        <v>20</v>
      </c>
      <c r="G51" s="16"/>
    </row>
    <row r="52" spans="1:9" x14ac:dyDescent="0.2">
      <c r="A52" s="16" t="s">
        <v>21</v>
      </c>
      <c r="B52" s="19">
        <v>-115</v>
      </c>
      <c r="C52" s="19" t="s">
        <v>68</v>
      </c>
      <c r="D52" s="19">
        <v>810</v>
      </c>
      <c r="E52" s="19"/>
      <c r="F52" s="16">
        <v>0.97602120699999995</v>
      </c>
      <c r="G52" s="16"/>
    </row>
    <row r="53" spans="1:9" x14ac:dyDescent="0.2">
      <c r="A53" s="16"/>
      <c r="B53" s="18">
        <v>0</v>
      </c>
      <c r="C53" s="18" t="s">
        <v>67</v>
      </c>
      <c r="D53" s="18">
        <v>829.9</v>
      </c>
      <c r="E53" s="18">
        <v>2.4567901230000002</v>
      </c>
      <c r="F53" s="16">
        <v>1</v>
      </c>
      <c r="G53" s="16">
        <f>H53</f>
        <v>2.4567901234567873</v>
      </c>
      <c r="H53" s="15">
        <f>100*(D53-D52)/D52</f>
        <v>2.4567901234567873</v>
      </c>
    </row>
    <row r="54" spans="1:9" x14ac:dyDescent="0.2">
      <c r="A54" s="16"/>
      <c r="B54" s="17">
        <v>47</v>
      </c>
      <c r="C54" s="17" t="s">
        <v>66</v>
      </c>
      <c r="D54" s="17">
        <v>1095.2</v>
      </c>
      <c r="E54" s="17">
        <v>31.96770695</v>
      </c>
      <c r="F54" s="16">
        <v>1.31967707</v>
      </c>
      <c r="G54" s="16">
        <f>H53+I54</f>
        <v>3.2421695905649761</v>
      </c>
      <c r="I54" s="15">
        <f>H53*(D54-D53)/D53</f>
        <v>0.78537946710818873</v>
      </c>
    </row>
    <row r="55" spans="1:9" x14ac:dyDescent="0.2">
      <c r="A55" s="16"/>
      <c r="B55" s="16"/>
      <c r="C55" s="16"/>
      <c r="D55" s="16"/>
      <c r="E55" s="16"/>
      <c r="F55" s="16" t="s">
        <v>133</v>
      </c>
      <c r="G55" s="16"/>
    </row>
    <row r="56" spans="1:9" x14ac:dyDescent="0.2">
      <c r="A56" s="18" t="s">
        <v>19</v>
      </c>
      <c r="B56" s="19">
        <v>-611</v>
      </c>
      <c r="C56" s="19" t="s">
        <v>65</v>
      </c>
      <c r="D56" s="19">
        <v>672</v>
      </c>
      <c r="E56" s="19"/>
      <c r="F56" s="16">
        <v>0.29217391300000001</v>
      </c>
      <c r="G56" s="16"/>
    </row>
    <row r="57" spans="1:9" x14ac:dyDescent="0.2">
      <c r="A57" s="16"/>
      <c r="B57" s="18">
        <v>0</v>
      </c>
      <c r="C57" s="18" t="s">
        <v>64</v>
      </c>
      <c r="D57" s="18">
        <v>2300</v>
      </c>
      <c r="E57" s="18">
        <v>242.2619048</v>
      </c>
      <c r="F57" s="16">
        <v>1</v>
      </c>
      <c r="G57" s="16">
        <f>H57</f>
        <v>242.26190476190476</v>
      </c>
      <c r="H57" s="15">
        <f>100*(D57-D56)/D56</f>
        <v>242.26190476190476</v>
      </c>
    </row>
    <row r="58" spans="1:9" x14ac:dyDescent="0.2">
      <c r="A58" s="16"/>
      <c r="B58" s="16">
        <v>172</v>
      </c>
      <c r="C58" s="16" t="s">
        <v>63</v>
      </c>
      <c r="D58" s="16">
        <v>2554.1999999999998</v>
      </c>
      <c r="E58" s="16">
        <v>11.05217391</v>
      </c>
      <c r="F58" s="16">
        <v>1.110521739</v>
      </c>
      <c r="G58" s="16">
        <f>H57+I58</f>
        <v>269.03711180124219</v>
      </c>
      <c r="I58" s="15">
        <f>$H$57*(D58-$D$57)/$D$57</f>
        <v>26.775207039337456</v>
      </c>
    </row>
    <row r="59" spans="1:9" x14ac:dyDescent="0.2">
      <c r="A59" s="16"/>
      <c r="B59" s="17">
        <v>240</v>
      </c>
      <c r="C59" s="17" t="s">
        <v>62</v>
      </c>
      <c r="D59" s="17">
        <v>2911.75</v>
      </c>
      <c r="E59" s="17">
        <v>26.597826090000002</v>
      </c>
      <c r="F59" s="16">
        <v>1.2659782610000001</v>
      </c>
      <c r="G59" s="16">
        <f>H57+I59</f>
        <v>306.69830486542446</v>
      </c>
      <c r="I59" s="15">
        <f>$H$57*(D59-$D$57)/$D$57</f>
        <v>64.436400103519674</v>
      </c>
    </row>
    <row r="60" spans="1:9" x14ac:dyDescent="0.2">
      <c r="A60" s="16"/>
      <c r="B60" s="16"/>
      <c r="C60" s="16"/>
      <c r="D60" s="16"/>
      <c r="E60" s="16"/>
      <c r="F60" s="20" t="s">
        <v>20</v>
      </c>
      <c r="G60" s="16"/>
    </row>
    <row r="61" spans="1:9" x14ac:dyDescent="0.2">
      <c r="A61" s="18" t="s">
        <v>18</v>
      </c>
      <c r="B61" s="19">
        <v>-30</v>
      </c>
      <c r="C61" s="19" t="s">
        <v>61</v>
      </c>
      <c r="D61" s="19">
        <v>533.54999999999995</v>
      </c>
      <c r="E61" s="19"/>
      <c r="F61" s="16">
        <v>0.78090011000000004</v>
      </c>
      <c r="G61" s="16"/>
    </row>
    <row r="62" spans="1:9" x14ac:dyDescent="0.2">
      <c r="A62" s="16"/>
      <c r="B62" s="18">
        <v>0</v>
      </c>
      <c r="C62" s="18" t="s">
        <v>60</v>
      </c>
      <c r="D62" s="18">
        <v>683.25</v>
      </c>
      <c r="E62" s="18">
        <v>28.057351700000002</v>
      </c>
      <c r="F62" s="16">
        <v>1</v>
      </c>
      <c r="G62" s="16">
        <f>H62</f>
        <v>28.057351700871529</v>
      </c>
      <c r="H62" s="15">
        <f>100*(D62-D61)/D61</f>
        <v>28.057351700871529</v>
      </c>
    </row>
    <row r="63" spans="1:9" x14ac:dyDescent="0.2">
      <c r="A63" s="16"/>
      <c r="B63" s="16">
        <v>45</v>
      </c>
      <c r="C63" s="16" t="s">
        <v>59</v>
      </c>
      <c r="D63" s="16">
        <v>1021.88</v>
      </c>
      <c r="E63" s="16">
        <v>49.56165386</v>
      </c>
      <c r="F63" s="16">
        <v>1.495616539</v>
      </c>
      <c r="G63" s="16">
        <f>H62+I63</f>
        <v>41.963039233203943</v>
      </c>
      <c r="I63" s="15">
        <f>$H$62*(D63-$D$62)/$D$62</f>
        <v>13.905687532332418</v>
      </c>
    </row>
    <row r="64" spans="1:9" x14ac:dyDescent="0.2">
      <c r="A64" s="16"/>
      <c r="B64" s="17">
        <v>94</v>
      </c>
      <c r="C64" s="17" t="s">
        <v>58</v>
      </c>
      <c r="D64" s="17">
        <v>1699.56</v>
      </c>
      <c r="E64" s="17">
        <v>148.7464325</v>
      </c>
      <c r="F64" s="16">
        <v>2.4874643249999999</v>
      </c>
      <c r="G64" s="16">
        <f>H62+I64</f>
        <v>69.791661407586105</v>
      </c>
      <c r="I64" s="15">
        <f>$H$62*(D64-$D$62)/$D$62</f>
        <v>41.734309706714583</v>
      </c>
    </row>
    <row r="65" spans="1:9" ht="19" x14ac:dyDescent="0.2">
      <c r="A65" s="16"/>
      <c r="B65" s="16"/>
      <c r="C65" s="21"/>
      <c r="D65" s="16"/>
      <c r="E65" s="16"/>
      <c r="F65" s="20" t="s">
        <v>20</v>
      </c>
      <c r="G65" s="16"/>
    </row>
    <row r="66" spans="1:9" x14ac:dyDescent="0.2">
      <c r="A66" s="18" t="s">
        <v>17</v>
      </c>
      <c r="B66" s="19">
        <v>-138</v>
      </c>
      <c r="C66" s="19" t="s">
        <v>57</v>
      </c>
      <c r="D66" s="19">
        <v>162.28</v>
      </c>
      <c r="E66" s="19"/>
      <c r="F66" s="16">
        <v>0.29217391300000001</v>
      </c>
      <c r="G66" s="16"/>
    </row>
    <row r="67" spans="1:9" x14ac:dyDescent="0.2">
      <c r="A67" s="16"/>
      <c r="B67" s="18">
        <v>0</v>
      </c>
      <c r="C67" s="18" t="s">
        <v>56</v>
      </c>
      <c r="D67" s="18">
        <v>601.20000000000005</v>
      </c>
      <c r="E67" s="18">
        <v>242.2619048</v>
      </c>
      <c r="F67" s="16">
        <v>1</v>
      </c>
      <c r="G67" s="16">
        <f>H67</f>
        <v>270.47079122504317</v>
      </c>
      <c r="H67" s="15">
        <f>100*(D67-D66)/D66</f>
        <v>270.47079122504317</v>
      </c>
    </row>
    <row r="68" spans="1:9" x14ac:dyDescent="0.2">
      <c r="A68" s="16"/>
      <c r="B68" s="16">
        <v>52</v>
      </c>
      <c r="C68" s="16" t="s">
        <v>55</v>
      </c>
      <c r="D68" s="16">
        <v>1096.52</v>
      </c>
      <c r="E68" s="16">
        <v>11.05217391</v>
      </c>
      <c r="F68" s="16">
        <v>1.110521739</v>
      </c>
      <c r="G68" s="16">
        <f>H67+I68</f>
        <v>493.30777111457803</v>
      </c>
      <c r="I68" s="15">
        <f>H67*(D68-D67)/D67</f>
        <v>222.83697988953486</v>
      </c>
    </row>
    <row r="69" spans="1:9" x14ac:dyDescent="0.2">
      <c r="A69" s="16"/>
      <c r="B69" s="17">
        <v>95</v>
      </c>
      <c r="C69" s="17" t="s">
        <v>54</v>
      </c>
      <c r="D69" s="17">
        <v>1502.54</v>
      </c>
      <c r="E69" s="17">
        <v>26.597826090000002</v>
      </c>
      <c r="F69" s="16">
        <v>1.2659782610000001</v>
      </c>
      <c r="G69" s="16">
        <f>H67+I69</f>
        <v>675.97003101676046</v>
      </c>
      <c r="I69" s="15">
        <f>H67*(D69-D67)/D67</f>
        <v>405.49923979171723</v>
      </c>
    </row>
    <row r="71" spans="1:9" x14ac:dyDescent="0.2">
      <c r="A71" s="19" t="s">
        <v>127</v>
      </c>
    </row>
    <row r="72" spans="1:9" x14ac:dyDescent="0.2">
      <c r="A72" s="18" t="s">
        <v>128</v>
      </c>
    </row>
    <row r="73" spans="1:9" x14ac:dyDescent="0.2">
      <c r="A73" s="23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FA26-6E29-4311-9CA2-572AC01D7ECA}">
  <dimension ref="A1:B15"/>
  <sheetViews>
    <sheetView tabSelected="1" workbookViewId="0">
      <selection activeCell="E26" sqref="E26"/>
    </sheetView>
  </sheetViews>
  <sheetFormatPr baseColWidth="10" defaultColWidth="8.83203125" defaultRowHeight="15" x14ac:dyDescent="0.2"/>
  <cols>
    <col min="1" max="1" width="9.1640625" style="14"/>
  </cols>
  <sheetData>
    <row r="1" spans="1:2" ht="16" thickBot="1" x14ac:dyDescent="0.25">
      <c r="A1" s="12" t="s">
        <v>13</v>
      </c>
      <c r="B1" s="10" t="s">
        <v>14</v>
      </c>
    </row>
    <row r="2" spans="1:2" ht="16" thickBot="1" x14ac:dyDescent="0.25">
      <c r="A2" s="13">
        <v>29.9</v>
      </c>
      <c r="B2" s="11" t="s">
        <v>15</v>
      </c>
    </row>
    <row r="3" spans="1:2" ht="16" thickBot="1" x14ac:dyDescent="0.25">
      <c r="A3" s="13">
        <v>36</v>
      </c>
      <c r="B3" s="11" t="s">
        <v>15</v>
      </c>
    </row>
    <row r="4" spans="1:2" ht="16" thickBot="1" x14ac:dyDescent="0.25">
      <c r="A4" s="13">
        <v>38</v>
      </c>
      <c r="B4" s="11" t="s">
        <v>15</v>
      </c>
    </row>
    <row r="5" spans="1:2" ht="16" thickBot="1" x14ac:dyDescent="0.25">
      <c r="A5" s="13">
        <v>29.5</v>
      </c>
      <c r="B5" s="11" t="s">
        <v>15</v>
      </c>
    </row>
    <row r="6" spans="1:2" ht="16" thickBot="1" x14ac:dyDescent="0.25">
      <c r="A6" s="13">
        <v>36.799999999999997</v>
      </c>
      <c r="B6" s="11" t="s">
        <v>15</v>
      </c>
    </row>
    <row r="7" spans="1:2" ht="16" thickBot="1" x14ac:dyDescent="0.25">
      <c r="A7" s="13">
        <v>36</v>
      </c>
      <c r="B7" s="11" t="s">
        <v>15</v>
      </c>
    </row>
    <row r="8" spans="1:2" ht="16" thickBot="1" x14ac:dyDescent="0.25">
      <c r="A8" s="13">
        <v>42.9</v>
      </c>
      <c r="B8" s="11" t="s">
        <v>15</v>
      </c>
    </row>
    <row r="9" spans="1:2" ht="16" thickBot="1" x14ac:dyDescent="0.25">
      <c r="A9" s="13">
        <v>39</v>
      </c>
      <c r="B9" s="11" t="s">
        <v>16</v>
      </c>
    </row>
    <row r="10" spans="1:2" ht="16" thickBot="1" x14ac:dyDescent="0.25">
      <c r="A10" s="13">
        <v>25.6</v>
      </c>
      <c r="B10" s="11" t="s">
        <v>16</v>
      </c>
    </row>
    <row r="11" spans="1:2" ht="16" thickBot="1" x14ac:dyDescent="0.25">
      <c r="A11" s="13">
        <v>37.4</v>
      </c>
      <c r="B11" s="11" t="s">
        <v>16</v>
      </c>
    </row>
    <row r="12" spans="1:2" ht="16" thickBot="1" x14ac:dyDescent="0.25">
      <c r="A12" s="13">
        <v>38</v>
      </c>
      <c r="B12" s="11" t="s">
        <v>16</v>
      </c>
    </row>
    <row r="13" spans="1:2" ht="16" thickBot="1" x14ac:dyDescent="0.25">
      <c r="A13" s="13">
        <v>28.3</v>
      </c>
      <c r="B13" s="11" t="s">
        <v>16</v>
      </c>
    </row>
    <row r="14" spans="1:2" ht="16" thickBot="1" x14ac:dyDescent="0.25">
      <c r="A14" s="13">
        <v>21.1</v>
      </c>
      <c r="B14" s="11" t="s">
        <v>16</v>
      </c>
    </row>
    <row r="15" spans="1:2" ht="16" thickBot="1" x14ac:dyDescent="0.25">
      <c r="A15" s="13">
        <v>30.9</v>
      </c>
      <c r="B15" s="1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 2</vt:lpstr>
      <vt:lpstr>Supp Fig 2</vt:lpstr>
      <vt:lpstr>Supp Fig 3</vt:lpstr>
      <vt:lpstr>Supp 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Giobbie-Hurder</dc:creator>
  <cp:lastModifiedBy>Microsoft Office User</cp:lastModifiedBy>
  <dcterms:created xsi:type="dcterms:W3CDTF">2022-01-11T19:34:14Z</dcterms:created>
  <dcterms:modified xsi:type="dcterms:W3CDTF">2022-02-06T17:10:52Z</dcterms:modified>
</cp:coreProperties>
</file>